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ddf1a4eb65c4590/Documents/Business/Clients/HuntersTour/Scores_2021-22/"/>
    </mc:Choice>
  </mc:AlternateContent>
  <xr:revisionPtr revIDLastSave="198" documentId="13_ncr:1_{35B52C1D-E8BC-4DE4-BE69-97C6657452A0}" xr6:coauthVersionLast="47" xr6:coauthVersionMax="47" xr10:uidLastSave="{ECC0D4C6-2A0E-4341-A5FA-76A5693CFF9F}"/>
  <bookViews>
    <workbookView xWindow="1560" yWindow="1220" windowWidth="36120" windowHeight="23800" tabRatio="500" xr2:uid="{00000000-000D-0000-FFFF-FFFF00000000}"/>
  </bookViews>
  <sheets>
    <sheet name="Scores" sheetId="1" r:id="rId1"/>
    <sheet name="By Class" sheetId="2" r:id="rId2"/>
    <sheet name="By Club" sheetId="3" r:id="rId3"/>
    <sheet name="5 Man Team Order" sheetId="6" r:id="rId4"/>
    <sheet name="DistChart" sheetId="4" r:id="rId5"/>
    <sheet name="Score Dist" sheetId="5" r:id="rId6"/>
    <sheet name="Lewis Class Results" sheetId="9" r:id="rId7"/>
    <sheet name="Raffle" sheetId="10" r:id="rId8"/>
    <sheet name="FinalShootRaffle2" sheetId="8" r:id="rId9"/>
  </sheets>
  <definedNames>
    <definedName name="_xlnm._FilterDatabase" localSheetId="0">Scores!$A$5:$AG$344</definedName>
    <definedName name="_xlnm.Print_Area" localSheetId="3">'5 Man Team Order'!$A:$AE</definedName>
    <definedName name="_xlnm.Print_Area" localSheetId="1">'By Class'!$A:$AE</definedName>
    <definedName name="_xlnm.Print_Area" localSheetId="2">'By Club'!$A:$AE</definedName>
    <definedName name="_xlnm.Print_Area" localSheetId="8">FinalShootRaffle2!$A:$AE</definedName>
    <definedName name="_xlnm.Print_Area" localSheetId="0">Scores!$A$1:$AE$399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9" i="6" l="1"/>
  <c r="C12" i="6"/>
  <c r="C11" i="6"/>
  <c r="C13" i="6"/>
  <c r="C6" i="6"/>
  <c r="C10" i="6"/>
  <c r="C5" i="6"/>
  <c r="C8" i="6"/>
  <c r="C4" i="6"/>
  <c r="C7" i="6"/>
  <c r="AH15" i="8" l="1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4" i="8"/>
  <c r="AF7" i="8"/>
  <c r="AF8" i="8" s="1"/>
  <c r="AF9" i="8" s="1"/>
  <c r="AF10" i="8" s="1"/>
  <c r="AF11" i="8" s="1"/>
  <c r="AF12" i="8" s="1"/>
  <c r="AF13" i="8" s="1"/>
  <c r="AB118" i="8"/>
  <c r="AC118" i="8" s="1"/>
  <c r="AB126" i="8"/>
  <c r="AB113" i="8"/>
  <c r="AC113" i="8" s="1"/>
  <c r="AB125" i="8"/>
  <c r="AB90" i="8"/>
  <c r="AC90" i="8" s="1"/>
  <c r="AB123" i="8"/>
  <c r="AB64" i="8"/>
  <c r="AC64" i="8" s="1"/>
  <c r="AB52" i="8"/>
  <c r="AB104" i="8"/>
  <c r="AC104" i="8" s="1"/>
  <c r="AB51" i="8"/>
  <c r="AB63" i="8"/>
  <c r="AC63" i="8" s="1"/>
  <c r="AB103" i="8"/>
  <c r="AB71" i="8"/>
  <c r="AC71" i="8" s="1"/>
  <c r="AB50" i="8"/>
  <c r="AB62" i="8"/>
  <c r="AE62" i="8" s="1" a="1"/>
  <c r="AE62" i="8" s="1"/>
  <c r="AB111" i="8"/>
  <c r="AD111" i="8" s="1" a="1"/>
  <c r="AD111" i="8" s="1"/>
  <c r="AB38" i="8"/>
  <c r="AE38" i="8" s="1" a="1"/>
  <c r="AE38" i="8" s="1"/>
  <c r="AB28" i="8"/>
  <c r="AD28" i="8" s="1" a="1"/>
  <c r="AD28" i="8" s="1"/>
  <c r="AB27" i="8"/>
  <c r="AE27" i="8" s="1" a="1"/>
  <c r="AE27" i="8" s="1"/>
  <c r="AB17" i="8"/>
  <c r="AD17" i="8" s="1" a="1"/>
  <c r="AD17" i="8" s="1"/>
  <c r="AB61" i="8"/>
  <c r="AE61" i="8" s="1" a="1"/>
  <c r="AE61" i="8" s="1"/>
  <c r="AB102" i="8"/>
  <c r="AD102" i="8" s="1" a="1"/>
  <c r="AD102" i="8" s="1"/>
  <c r="AB81" i="8"/>
  <c r="AE81" i="8" s="1" a="1"/>
  <c r="AE81" i="8" s="1"/>
  <c r="AB94" i="8"/>
  <c r="AD94" i="8" s="1" a="1"/>
  <c r="AD94" i="8" s="1"/>
  <c r="AB60" i="8"/>
  <c r="AE60" i="8" s="1" a="1"/>
  <c r="AE60" i="8" s="1"/>
  <c r="AB110" i="8"/>
  <c r="AE110" i="8" s="1" a="1"/>
  <c r="AE110" i="8" s="1"/>
  <c r="AB49" i="8"/>
  <c r="AB48" i="8"/>
  <c r="AE48" i="8" s="1" a="1"/>
  <c r="AE48" i="8" s="1"/>
  <c r="AB41" i="8"/>
  <c r="AE41" i="8" s="1" a="1"/>
  <c r="AE41" i="8" s="1"/>
  <c r="AB47" i="8"/>
  <c r="AE47" i="8" s="1" a="1"/>
  <c r="AE47" i="8" s="1"/>
  <c r="AB37" i="8"/>
  <c r="AE37" i="8" s="1" a="1"/>
  <c r="AE37" i="8" s="1"/>
  <c r="AB80" i="8"/>
  <c r="AE80" i="8" s="1" a="1"/>
  <c r="AE80" i="8" s="1"/>
  <c r="AB101" i="8"/>
  <c r="AB93" i="8"/>
  <c r="AE93" i="8" s="1" a="1"/>
  <c r="AE93" i="8" s="1"/>
  <c r="AB109" i="8"/>
  <c r="AB128" i="8"/>
  <c r="AE128" i="8" s="1" a="1"/>
  <c r="AE128" i="8" s="1"/>
  <c r="AB87" i="8"/>
  <c r="AE87" i="8" s="1" a="1"/>
  <c r="AE87" i="8" s="1"/>
  <c r="AB59" i="8"/>
  <c r="AE59" i="8" s="1" a="1"/>
  <c r="AE59" i="8" s="1"/>
  <c r="AB7" i="8"/>
  <c r="AD7" i="8" s="1" a="1"/>
  <c r="AD7" i="8" s="1"/>
  <c r="AB79" i="8"/>
  <c r="AE79" i="8" s="1" a="1"/>
  <c r="AE79" i="8" s="1"/>
  <c r="AB32" i="8"/>
  <c r="AB8" i="8"/>
  <c r="AE8" i="8" s="1" a="1"/>
  <c r="AE8" i="8" s="1"/>
  <c r="AB26" i="8"/>
  <c r="AB25" i="8"/>
  <c r="AE25" i="8" s="1" a="1"/>
  <c r="AE25" i="8" s="1"/>
  <c r="AB86" i="8"/>
  <c r="AB100" i="8"/>
  <c r="AE100" i="8" s="1" a="1"/>
  <c r="AE100" i="8" s="1"/>
  <c r="AB70" i="8"/>
  <c r="AB108" i="8"/>
  <c r="AE108" i="8" s="1" a="1"/>
  <c r="AE108" i="8" s="1"/>
  <c r="AB99" i="8"/>
  <c r="AD69" i="8" a="1"/>
  <c r="AD69" i="8" s="1"/>
  <c r="AB69" i="8"/>
  <c r="AE69" i="8" s="1" a="1"/>
  <c r="AE69" i="8" s="1"/>
  <c r="AB58" i="8"/>
  <c r="AB46" i="8"/>
  <c r="AE46" i="8" s="1" a="1"/>
  <c r="AE46" i="8" s="1"/>
  <c r="AB68" i="8"/>
  <c r="AB24" i="8"/>
  <c r="AE24" i="8" s="1" a="1"/>
  <c r="AE24" i="8" s="1"/>
  <c r="AB57" i="8"/>
  <c r="AB12" i="8"/>
  <c r="AE12" i="8" s="1" a="1"/>
  <c r="AE12" i="8" s="1"/>
  <c r="AB16" i="8"/>
  <c r="AE16" i="8" s="1" a="1"/>
  <c r="AE16" i="8" s="1"/>
  <c r="AB31" i="8"/>
  <c r="AC31" i="8" s="1"/>
  <c r="AB23" i="8"/>
  <c r="AE23" i="8" s="1" a="1"/>
  <c r="AE23" i="8" s="1"/>
  <c r="AB30" i="8"/>
  <c r="AC30" i="8" s="1"/>
  <c r="AB36" i="8"/>
  <c r="AB22" i="8"/>
  <c r="AB29" i="8"/>
  <c r="AC29" i="8" s="1"/>
  <c r="AB107" i="8"/>
  <c r="AD107" i="8" s="1" a="1"/>
  <c r="AD107" i="8" s="1"/>
  <c r="AB78" i="8"/>
  <c r="AE78" i="8" s="1" a="1"/>
  <c r="AE78" i="8" s="1"/>
  <c r="AB117" i="8"/>
  <c r="AC117" i="8" s="1"/>
  <c r="AB35" i="8"/>
  <c r="AE35" i="8" s="1" a="1"/>
  <c r="AE35" i="8" s="1"/>
  <c r="AB77" i="8"/>
  <c r="AE77" i="8" s="1" a="1"/>
  <c r="AE77" i="8" s="1"/>
  <c r="AB85" i="8"/>
  <c r="AD85" i="8" s="1" a="1"/>
  <c r="AD85" i="8" s="1"/>
  <c r="AB84" i="8"/>
  <c r="AE84" i="8" s="1" a="1"/>
  <c r="AE84" i="8" s="1"/>
  <c r="AB89" i="8"/>
  <c r="AD89" i="8" s="1" a="1"/>
  <c r="AD89" i="8" s="1"/>
  <c r="AB67" i="8"/>
  <c r="AE67" i="8" s="1" a="1"/>
  <c r="AE67" i="8" s="1"/>
  <c r="AB76" i="8"/>
  <c r="AD76" i="8" s="1" a="1"/>
  <c r="AD76" i="8" s="1"/>
  <c r="AB83" i="8"/>
  <c r="AE83" i="8" s="1" a="1"/>
  <c r="AE83" i="8" s="1"/>
  <c r="AB75" i="8"/>
  <c r="AE75" i="8" s="1" a="1"/>
  <c r="AE75" i="8" s="1"/>
  <c r="AB11" i="8"/>
  <c r="AE11" i="8" s="1" a="1"/>
  <c r="AE11" i="8" s="1"/>
  <c r="AB34" i="8"/>
  <c r="AE34" i="8" s="1" a="1"/>
  <c r="AE34" i="8" s="1"/>
  <c r="AB122" i="8"/>
  <c r="AE122" i="8" s="1" a="1"/>
  <c r="AE122" i="8" s="1"/>
  <c r="AB121" i="8"/>
  <c r="AE121" i="8" s="1" a="1"/>
  <c r="AE121" i="8" s="1"/>
  <c r="AB40" i="8"/>
  <c r="AB98" i="8"/>
  <c r="AE98" i="8" s="1" a="1"/>
  <c r="AE98" i="8" s="1"/>
  <c r="AB74" i="8"/>
  <c r="AE74" i="8" s="1" a="1"/>
  <c r="AE74" i="8" s="1"/>
  <c r="AB56" i="8"/>
  <c r="AE56" i="8" s="1" a="1"/>
  <c r="AE56" i="8" s="1"/>
  <c r="AB105" i="8"/>
  <c r="AE105" i="8" s="1" a="1"/>
  <c r="AE105" i="8" s="1"/>
  <c r="AB55" i="8"/>
  <c r="AE55" i="8" s="1" a="1"/>
  <c r="AE55" i="8" s="1"/>
  <c r="AB73" i="8"/>
  <c r="AE73" i="8" s="1" a="1"/>
  <c r="AE73" i="8" s="1"/>
  <c r="AB116" i="8"/>
  <c r="AE116" i="8" s="1" a="1"/>
  <c r="AE116" i="8" s="1"/>
  <c r="AB72" i="8"/>
  <c r="AD72" i="8" s="1" a="1"/>
  <c r="AD72" i="8" s="1"/>
  <c r="AB45" i="8"/>
  <c r="AE45" i="8" s="1" a="1"/>
  <c r="AE45" i="8" s="1"/>
  <c r="AB44" i="8"/>
  <c r="AD44" i="8" s="1" a="1"/>
  <c r="AD44" i="8" s="1"/>
  <c r="AB6" i="8"/>
  <c r="AE6" i="8" s="1" a="1"/>
  <c r="AE6" i="8" s="1"/>
  <c r="AB97" i="8"/>
  <c r="AD97" i="8" s="1" a="1"/>
  <c r="AD97" i="8" s="1"/>
  <c r="AB120" i="8"/>
  <c r="AE120" i="8" s="1" a="1"/>
  <c r="AE120" i="8" s="1"/>
  <c r="AB82" i="8"/>
  <c r="AD82" i="8" s="1" a="1"/>
  <c r="AD82" i="8" s="1"/>
  <c r="AB54" i="8"/>
  <c r="AE54" i="8" s="1" a="1"/>
  <c r="AE54" i="8" s="1"/>
  <c r="AB66" i="8"/>
  <c r="AD66" i="8" s="1" a="1"/>
  <c r="AD66" i="8" s="1"/>
  <c r="AB65" i="8"/>
  <c r="AE65" i="8" s="1" a="1"/>
  <c r="AE65" i="8" s="1"/>
  <c r="AB21" i="8"/>
  <c r="AE21" i="8" s="1" a="1"/>
  <c r="AE21" i="8" s="1"/>
  <c r="AB20" i="8"/>
  <c r="AE20" i="8" s="1" a="1"/>
  <c r="AE20" i="8" s="1"/>
  <c r="AB10" i="8"/>
  <c r="AE10" i="8" s="1" a="1"/>
  <c r="AE10" i="8" s="1"/>
  <c r="AB19" i="8"/>
  <c r="AE19" i="8" s="1" a="1"/>
  <c r="AE19" i="8" s="1"/>
  <c r="AB43" i="8"/>
  <c r="AE43" i="8" s="1" a="1"/>
  <c r="AE43" i="8" s="1"/>
  <c r="AB124" i="8"/>
  <c r="AE124" i="8" s="1" a="1"/>
  <c r="AE124" i="8" s="1"/>
  <c r="AB127" i="8"/>
  <c r="AE127" i="8" s="1" a="1"/>
  <c r="AE127" i="8" s="1"/>
  <c r="AB92" i="8"/>
  <c r="AE92" i="8" s="1" a="1"/>
  <c r="AE92" i="8" s="1"/>
  <c r="AB114" i="8"/>
  <c r="AE114" i="8" s="1" a="1"/>
  <c r="AE114" i="8" s="1"/>
  <c r="AB115" i="8"/>
  <c r="AE115" i="8" s="1" a="1"/>
  <c r="AE115" i="8" s="1"/>
  <c r="AB42" i="8"/>
  <c r="AE42" i="8" s="1" a="1"/>
  <c r="AE42" i="8" s="1"/>
  <c r="AB112" i="8"/>
  <c r="AD112" i="8" s="1" a="1"/>
  <c r="AD112" i="8" s="1"/>
  <c r="AB53" i="8"/>
  <c r="AE53" i="8" s="1" a="1"/>
  <c r="AE53" i="8" s="1"/>
  <c r="AB39" i="8"/>
  <c r="AD39" i="8" s="1" a="1"/>
  <c r="AD39" i="8" s="1"/>
  <c r="AB15" i="8"/>
  <c r="AE15" i="8" s="1" a="1"/>
  <c r="AE15" i="8" s="1"/>
  <c r="AB96" i="8"/>
  <c r="AD96" i="8" s="1" a="1"/>
  <c r="AD96" i="8" s="1"/>
  <c r="AB119" i="8"/>
  <c r="AE119" i="8" s="1" a="1"/>
  <c r="AE119" i="8" s="1"/>
  <c r="AB106" i="8"/>
  <c r="AD106" i="8" s="1" a="1"/>
  <c r="AD106" i="8" s="1"/>
  <c r="AB95" i="8"/>
  <c r="AE95" i="8" s="1" a="1"/>
  <c r="AE95" i="8" s="1"/>
  <c r="AB14" i="8"/>
  <c r="AD14" i="8" s="1" a="1"/>
  <c r="AD14" i="8" s="1"/>
  <c r="AB13" i="8"/>
  <c r="AE13" i="8" s="1" a="1"/>
  <c r="AE13" i="8" s="1"/>
  <c r="AB91" i="8"/>
  <c r="AE91" i="8" s="1" a="1"/>
  <c r="AE91" i="8" s="1"/>
  <c r="AB33" i="8"/>
  <c r="AB88" i="8"/>
  <c r="AE88" i="8" s="1" a="1"/>
  <c r="AE88" i="8" s="1"/>
  <c r="AB18" i="8"/>
  <c r="AC18" i="8" s="1"/>
  <c r="AB9" i="8"/>
  <c r="AE9" i="8" s="1" a="1"/>
  <c r="AE9" i="8" s="1"/>
  <c r="AF139" i="6"/>
  <c r="AF128" i="6"/>
  <c r="AF114" i="6"/>
  <c r="AF94" i="6"/>
  <c r="AF82" i="6"/>
  <c r="AF75" i="6"/>
  <c r="AF61" i="6"/>
  <c r="AF50" i="6"/>
  <c r="AF38" i="6"/>
  <c r="AF26" i="6"/>
  <c r="AC85" i="8" l="1"/>
  <c r="AD12" i="8" a="1"/>
  <c r="AD12" i="8" s="1"/>
  <c r="AD117" i="8" a="1"/>
  <c r="AD117" i="8" s="1"/>
  <c r="AC93" i="8"/>
  <c r="AC81" i="8"/>
  <c r="AC102" i="8"/>
  <c r="AD79" i="8" a="1"/>
  <c r="AD79" i="8" s="1"/>
  <c r="AD64" i="8" a="1"/>
  <c r="AD64" i="8" s="1"/>
  <c r="AD98" i="8" a="1"/>
  <c r="AD98" i="8" s="1"/>
  <c r="AC10" i="8"/>
  <c r="AD116" i="8" a="1"/>
  <c r="AD116" i="8" s="1"/>
  <c r="AD34" i="8" a="1"/>
  <c r="AD34" i="8" s="1"/>
  <c r="AC75" i="8"/>
  <c r="AE85" i="8" a="1"/>
  <c r="AE85" i="8" s="1"/>
  <c r="AC16" i="8"/>
  <c r="AC8" i="8"/>
  <c r="AC128" i="8"/>
  <c r="AD81" i="8" a="1"/>
  <c r="AD81" i="8" s="1"/>
  <c r="AC62" i="8"/>
  <c r="AD16" i="8" a="1"/>
  <c r="AD16" i="8" s="1"/>
  <c r="AC17" i="8"/>
  <c r="AC38" i="8"/>
  <c r="AD62" i="8" a="1"/>
  <c r="AD62" i="8" s="1"/>
  <c r="AD118" i="8" a="1"/>
  <c r="AD118" i="8" s="1"/>
  <c r="AD127" i="8" a="1"/>
  <c r="AD127" i="8" s="1"/>
  <c r="AC72" i="8"/>
  <c r="AD77" i="8" a="1"/>
  <c r="AD77" i="8" s="1"/>
  <c r="AC69" i="8"/>
  <c r="AC9" i="8"/>
  <c r="AC13" i="8"/>
  <c r="AC95" i="8"/>
  <c r="AC119" i="8"/>
  <c r="AC15" i="8"/>
  <c r="AC53" i="8"/>
  <c r="AC42" i="8"/>
  <c r="AD114" i="8" a="1"/>
  <c r="AD114" i="8" s="1"/>
  <c r="AD67" i="8" a="1"/>
  <c r="AD67" i="8" s="1"/>
  <c r="AC84" i="8"/>
  <c r="AC108" i="8"/>
  <c r="AC100" i="8"/>
  <c r="AC80" i="8"/>
  <c r="AC47" i="8"/>
  <c r="AC78" i="8"/>
  <c r="AD108" i="8" a="1"/>
  <c r="AD108" i="8" s="1"/>
  <c r="AD47" i="8" a="1"/>
  <c r="AD47" i="8" s="1"/>
  <c r="AC61" i="8"/>
  <c r="AD38" i="8" a="1"/>
  <c r="AD38" i="8" s="1"/>
  <c r="AD104" i="8" a="1"/>
  <c r="AD104" i="8" s="1"/>
  <c r="AD113" i="8" a="1"/>
  <c r="AD113" i="8" s="1"/>
  <c r="AD9" i="8" a="1"/>
  <c r="AD9" i="8" s="1"/>
  <c r="AD13" i="8" a="1"/>
  <c r="AD13" i="8" s="1"/>
  <c r="AD95" i="8" a="1"/>
  <c r="AD95" i="8" s="1"/>
  <c r="AD119" i="8" a="1"/>
  <c r="AD119" i="8" s="1"/>
  <c r="AD15" i="8" a="1"/>
  <c r="AD15" i="8" s="1"/>
  <c r="AD53" i="8" a="1"/>
  <c r="AD53" i="8" s="1"/>
  <c r="AD42" i="8" a="1"/>
  <c r="AD42" i="8" s="1"/>
  <c r="AD84" i="8" a="1"/>
  <c r="AD84" i="8" s="1"/>
  <c r="AD10" i="8" a="1"/>
  <c r="AD10" i="8" s="1"/>
  <c r="AD21" i="8" a="1"/>
  <c r="AD21" i="8" s="1"/>
  <c r="AC55" i="8"/>
  <c r="AD121" i="8" a="1"/>
  <c r="AD121" i="8" s="1"/>
  <c r="AE76" i="8" a="1"/>
  <c r="AE76" i="8" s="1"/>
  <c r="AE89" i="8" a="1"/>
  <c r="AE89" i="8" s="1"/>
  <c r="AC77" i="8"/>
  <c r="AC12" i="8"/>
  <c r="AC24" i="8"/>
  <c r="AD8" i="8" a="1"/>
  <c r="AD8" i="8" s="1"/>
  <c r="AC79" i="8"/>
  <c r="AC59" i="8"/>
  <c r="AD128" i="8" a="1"/>
  <c r="AD128" i="8" s="1"/>
  <c r="AC48" i="8"/>
  <c r="AC28" i="8"/>
  <c r="AD63" i="8" a="1"/>
  <c r="AD63" i="8" s="1"/>
  <c r="AC91" i="8"/>
  <c r="AC43" i="8"/>
  <c r="AC54" i="8"/>
  <c r="AC120" i="8"/>
  <c r="AC6" i="8"/>
  <c r="AC45" i="8"/>
  <c r="AE72" i="8" a="1"/>
  <c r="AE72" i="8" s="1"/>
  <c r="AD55" i="8" a="1"/>
  <c r="AD55" i="8" s="1"/>
  <c r="AC56" i="8"/>
  <c r="AD75" i="8" a="1"/>
  <c r="AD75" i="8" s="1"/>
  <c r="AD78" i="8" a="1"/>
  <c r="AD78" i="8" s="1"/>
  <c r="AD30" i="8" a="1"/>
  <c r="AD30" i="8" s="1"/>
  <c r="AC23" i="8"/>
  <c r="AD31" i="8" a="1"/>
  <c r="AD31" i="8" s="1"/>
  <c r="AD24" i="8" a="1"/>
  <c r="AD24" i="8" s="1"/>
  <c r="AC46" i="8"/>
  <c r="AD100" i="8" a="1"/>
  <c r="AD100" i="8" s="1"/>
  <c r="AC25" i="8"/>
  <c r="AD59" i="8" a="1"/>
  <c r="AD59" i="8" s="1"/>
  <c r="AD93" i="8" a="1"/>
  <c r="AD93" i="8" s="1"/>
  <c r="AD80" i="8" a="1"/>
  <c r="AD80" i="8" s="1"/>
  <c r="AD48" i="8" a="1"/>
  <c r="AD48" i="8" s="1"/>
  <c r="AC110" i="8"/>
  <c r="AD61" i="8" a="1"/>
  <c r="AD61" i="8" s="1"/>
  <c r="AC27" i="8"/>
  <c r="AC111" i="8"/>
  <c r="AD71" i="8" a="1"/>
  <c r="AD71" i="8" s="1"/>
  <c r="AD90" i="8" a="1"/>
  <c r="AD90" i="8" s="1"/>
  <c r="AD91" i="8" a="1"/>
  <c r="AD91" i="8" s="1"/>
  <c r="AD43" i="8" a="1"/>
  <c r="AD43" i="8" s="1"/>
  <c r="AD54" i="8" a="1"/>
  <c r="AD54" i="8" s="1"/>
  <c r="AD120" i="8" a="1"/>
  <c r="AD120" i="8" s="1"/>
  <c r="AD6" i="8" a="1"/>
  <c r="AD6" i="8" s="1"/>
  <c r="AD45" i="8" a="1"/>
  <c r="AD45" i="8" s="1"/>
  <c r="AD56" i="8" a="1"/>
  <c r="AD56" i="8" s="1"/>
  <c r="AD23" i="8" a="1"/>
  <c r="AD23" i="8" s="1"/>
  <c r="AD46" i="8" a="1"/>
  <c r="AD46" i="8" s="1"/>
  <c r="AD25" i="8" a="1"/>
  <c r="AD25" i="8" s="1"/>
  <c r="AD110" i="8" a="1"/>
  <c r="AD110" i="8" s="1"/>
  <c r="AD27" i="8" a="1"/>
  <c r="AD27" i="8" s="1"/>
  <c r="AC114" i="8"/>
  <c r="AC127" i="8"/>
  <c r="AC21" i="8"/>
  <c r="AC116" i="8"/>
  <c r="AC98" i="8"/>
  <c r="AC121" i="8"/>
  <c r="AC34" i="8"/>
  <c r="AC76" i="8"/>
  <c r="AC67" i="8"/>
  <c r="AC89" i="8"/>
  <c r="AE30" i="8" a="1"/>
  <c r="AE30" i="8" s="1"/>
  <c r="AD33" i="8" a="1"/>
  <c r="AD33" i="8" s="1"/>
  <c r="AC33" i="8"/>
  <c r="AE14" i="8" a="1"/>
  <c r="AE14" i="8" s="1"/>
  <c r="AE96" i="8" a="1"/>
  <c r="AE96" i="8" s="1"/>
  <c r="AE112" i="8" a="1"/>
  <c r="AE112" i="8" s="1"/>
  <c r="AD19" i="8" a="1"/>
  <c r="AD19" i="8" s="1"/>
  <c r="AC19" i="8"/>
  <c r="AE82" i="8" a="1"/>
  <c r="AE82" i="8" s="1"/>
  <c r="AE44" i="8" a="1"/>
  <c r="AE44" i="8" s="1"/>
  <c r="AD40" i="8" a="1"/>
  <c r="AD40" i="8" s="1"/>
  <c r="AC40" i="8"/>
  <c r="AC22" i="8"/>
  <c r="AD22" i="8" a="1"/>
  <c r="AD22" i="8" s="1"/>
  <c r="AD57" i="8" a="1"/>
  <c r="AD57" i="8" s="1"/>
  <c r="AE57" i="8" a="1"/>
  <c r="AE57" i="8" s="1"/>
  <c r="AC57" i="8"/>
  <c r="AD58" i="8" a="1"/>
  <c r="AD58" i="8" s="1"/>
  <c r="AE58" i="8" a="1"/>
  <c r="AE58" i="8" s="1"/>
  <c r="AC58" i="8"/>
  <c r="AD70" i="8" a="1"/>
  <c r="AD70" i="8" s="1"/>
  <c r="AE70" i="8" a="1"/>
  <c r="AE70" i="8" s="1"/>
  <c r="AC70" i="8"/>
  <c r="AD26" i="8" a="1"/>
  <c r="AD26" i="8" s="1"/>
  <c r="AE26" i="8" a="1"/>
  <c r="AE26" i="8" s="1"/>
  <c r="AC26" i="8"/>
  <c r="AD88" i="8" a="1"/>
  <c r="AD88" i="8" s="1"/>
  <c r="AE33" i="8" a="1"/>
  <c r="AE33" i="8" s="1"/>
  <c r="AE106" i="8" a="1"/>
  <c r="AE106" i="8" s="1"/>
  <c r="AE39" i="8" a="1"/>
  <c r="AE39" i="8" s="1"/>
  <c r="AE66" i="8" a="1"/>
  <c r="AE66" i="8" s="1"/>
  <c r="AE97" i="8" a="1"/>
  <c r="AE97" i="8" s="1"/>
  <c r="AE18" i="8" a="1"/>
  <c r="AE18" i="8" s="1"/>
  <c r="AD124" i="8" a="1"/>
  <c r="AD124" i="8" s="1"/>
  <c r="AC124" i="8"/>
  <c r="AD74" i="8" a="1"/>
  <c r="AD74" i="8" s="1"/>
  <c r="AC74" i="8"/>
  <c r="AD83" i="8" a="1"/>
  <c r="AD83" i="8" s="1"/>
  <c r="AC83" i="8"/>
  <c r="AE29" i="8" a="1"/>
  <c r="AE29" i="8" s="1"/>
  <c r="AD29" i="8" a="1"/>
  <c r="AD29" i="8" s="1"/>
  <c r="AE22" i="8" a="1"/>
  <c r="AE22" i="8" s="1"/>
  <c r="AD101" i="8" a="1"/>
  <c r="AD101" i="8" s="1"/>
  <c r="AC101" i="8"/>
  <c r="AE101" i="8" a="1"/>
  <c r="AE101" i="8" s="1"/>
  <c r="AD92" i="8" a="1"/>
  <c r="AD92" i="8" s="1"/>
  <c r="AC92" i="8"/>
  <c r="AD105" i="8" a="1"/>
  <c r="AD105" i="8" s="1"/>
  <c r="AC105" i="8"/>
  <c r="AE40" i="8" a="1"/>
  <c r="AE40" i="8" s="1"/>
  <c r="AD11" i="8" a="1"/>
  <c r="AD11" i="8" s="1"/>
  <c r="AC11" i="8"/>
  <c r="AD35" i="8" a="1"/>
  <c r="AD35" i="8" s="1"/>
  <c r="AC35" i="8"/>
  <c r="AD36" i="8" a="1"/>
  <c r="AD36" i="8" s="1"/>
  <c r="AC36" i="8"/>
  <c r="AD68" i="8" a="1"/>
  <c r="AD68" i="8" s="1"/>
  <c r="AE68" i="8" a="1"/>
  <c r="AE68" i="8" s="1"/>
  <c r="AC68" i="8"/>
  <c r="AD99" i="8" a="1"/>
  <c r="AD99" i="8" s="1"/>
  <c r="AE99" i="8" a="1"/>
  <c r="AE99" i="8" s="1"/>
  <c r="AC99" i="8"/>
  <c r="AD86" i="8" a="1"/>
  <c r="AD86" i="8" s="1"/>
  <c r="AE86" i="8" a="1"/>
  <c r="AE86" i="8" s="1"/>
  <c r="AC86" i="8"/>
  <c r="AD32" i="8" a="1"/>
  <c r="AD32" i="8" s="1"/>
  <c r="AE32" i="8" a="1"/>
  <c r="AE32" i="8" s="1"/>
  <c r="AC32" i="8"/>
  <c r="AD65" i="8" a="1"/>
  <c r="AD65" i="8" s="1"/>
  <c r="AC65" i="8"/>
  <c r="AD18" i="8" a="1"/>
  <c r="AD18" i="8" s="1"/>
  <c r="AC88" i="8"/>
  <c r="AC14" i="8"/>
  <c r="AC106" i="8"/>
  <c r="AC96" i="8"/>
  <c r="AC39" i="8"/>
  <c r="AC112" i="8"/>
  <c r="AD115" i="8" a="1"/>
  <c r="AD115" i="8" s="1"/>
  <c r="AC115" i="8"/>
  <c r="AD20" i="8" a="1"/>
  <c r="AD20" i="8" s="1"/>
  <c r="AC20" i="8"/>
  <c r="AC66" i="8"/>
  <c r="AC82" i="8"/>
  <c r="AC97" i="8"/>
  <c r="AC44" i="8"/>
  <c r="AD73" i="8" a="1"/>
  <c r="AD73" i="8" s="1"/>
  <c r="AC73" i="8"/>
  <c r="AD122" i="8" a="1"/>
  <c r="AD122" i="8" s="1"/>
  <c r="AC122" i="8"/>
  <c r="AC107" i="8"/>
  <c r="AE107" i="8" a="1"/>
  <c r="AE107" i="8" s="1"/>
  <c r="AE36" i="8" a="1"/>
  <c r="AE36" i="8" s="1"/>
  <c r="AD109" i="8" a="1"/>
  <c r="AD109" i="8" s="1"/>
  <c r="AC109" i="8"/>
  <c r="AC94" i="8"/>
  <c r="AD50" i="8" a="1"/>
  <c r="AD50" i="8" s="1"/>
  <c r="AC50" i="8"/>
  <c r="AD103" i="8" a="1"/>
  <c r="AD103" i="8" s="1"/>
  <c r="AC103" i="8"/>
  <c r="AD51" i="8" a="1"/>
  <c r="AD51" i="8" s="1"/>
  <c r="AC51" i="8"/>
  <c r="AD52" i="8" a="1"/>
  <c r="AD52" i="8" s="1"/>
  <c r="AC52" i="8"/>
  <c r="AD123" i="8" a="1"/>
  <c r="AD123" i="8" s="1"/>
  <c r="AC123" i="8"/>
  <c r="AD125" i="8" a="1"/>
  <c r="AD125" i="8" s="1"/>
  <c r="AC125" i="8"/>
  <c r="AD126" i="8" a="1"/>
  <c r="AD126" i="8" s="1"/>
  <c r="AC126" i="8"/>
  <c r="AD49" i="8" a="1"/>
  <c r="AD49" i="8" s="1"/>
  <c r="AC49" i="8"/>
  <c r="AE117" i="8" a="1"/>
  <c r="AE117" i="8" s="1"/>
  <c r="AE31" i="8" a="1"/>
  <c r="AE31" i="8" s="1"/>
  <c r="AC7" i="8"/>
  <c r="AD87" i="8" a="1"/>
  <c r="AD87" i="8" s="1"/>
  <c r="AC87" i="8"/>
  <c r="AD41" i="8" a="1"/>
  <c r="AD41" i="8" s="1"/>
  <c r="AC41" i="8"/>
  <c r="AE94" i="8" a="1"/>
  <c r="AE94" i="8" s="1"/>
  <c r="AE102" i="8" a="1"/>
  <c r="AE102" i="8" s="1"/>
  <c r="AE17" i="8" a="1"/>
  <c r="AE17" i="8" s="1"/>
  <c r="AE28" i="8" a="1"/>
  <c r="AE28" i="8" s="1"/>
  <c r="AE111" i="8" a="1"/>
  <c r="AE111" i="8" s="1"/>
  <c r="AE50" i="8" a="1"/>
  <c r="AE50" i="8" s="1"/>
  <c r="AE103" i="8" a="1"/>
  <c r="AE103" i="8" s="1"/>
  <c r="AE51" i="8" a="1"/>
  <c r="AE51" i="8" s="1"/>
  <c r="AE52" i="8" a="1"/>
  <c r="AE52" i="8" s="1"/>
  <c r="AE123" i="8" a="1"/>
  <c r="AE123" i="8" s="1"/>
  <c r="AE125" i="8" a="1"/>
  <c r="AE125" i="8" s="1"/>
  <c r="AE126" i="8" a="1"/>
  <c r="AE126" i="8" s="1"/>
  <c r="AE7" i="8" a="1"/>
  <c r="AE7" i="8" s="1"/>
  <c r="AE109" i="8" a="1"/>
  <c r="AE109" i="8" s="1"/>
  <c r="AD37" i="8" a="1"/>
  <c r="AD37" i="8" s="1"/>
  <c r="AC37" i="8"/>
  <c r="AE49" i="8" a="1"/>
  <c r="AE49" i="8" s="1"/>
  <c r="AD60" i="8" a="1"/>
  <c r="AD60" i="8" s="1"/>
  <c r="AC60" i="8"/>
  <c r="AE71" i="8" a="1"/>
  <c r="AE71" i="8" s="1"/>
  <c r="AE63" i="8" a="1"/>
  <c r="AE63" i="8" s="1"/>
  <c r="AE104" i="8" a="1"/>
  <c r="AE104" i="8" s="1"/>
  <c r="AE64" i="8" a="1"/>
  <c r="AE64" i="8" s="1"/>
  <c r="AE90" i="8" a="1"/>
  <c r="AE90" i="8" s="1"/>
  <c r="AE113" i="8" a="1"/>
  <c r="AE113" i="8" s="1"/>
  <c r="AE118" i="8" a="1"/>
  <c r="AE118" i="8" s="1"/>
  <c r="AB145" i="6"/>
  <c r="AC145" i="6" s="1"/>
  <c r="AB112" i="6"/>
  <c r="AE112" i="6" s="1" a="1"/>
  <c r="AE112" i="6" s="1"/>
  <c r="AB109" i="6"/>
  <c r="AB92" i="6"/>
  <c r="AB88" i="6"/>
  <c r="AE88" i="6" s="1" a="1"/>
  <c r="AE88" i="6" s="1"/>
  <c r="AB52" i="6"/>
  <c r="AE52" i="6" s="1" a="1"/>
  <c r="AE52" i="6" s="1"/>
  <c r="AB102" i="6"/>
  <c r="AB117" i="6"/>
  <c r="AE117" i="6" s="1" a="1"/>
  <c r="AE117" i="6" s="1"/>
  <c r="AB106" i="6"/>
  <c r="AE106" i="6" s="1" a="1"/>
  <c r="AE106" i="6" s="1"/>
  <c r="AB153" i="6"/>
  <c r="AE153" i="6" s="1" a="1"/>
  <c r="AE153" i="6" s="1"/>
  <c r="AB139" i="6"/>
  <c r="AB120" i="6"/>
  <c r="AB119" i="6"/>
  <c r="AE119" i="6" s="1" a="1"/>
  <c r="AE119" i="6" s="1"/>
  <c r="AB144" i="6"/>
  <c r="AE144" i="6" s="1" a="1"/>
  <c r="AE144" i="6" s="1"/>
  <c r="AB80" i="6"/>
  <c r="AB78" i="6"/>
  <c r="AB86" i="6"/>
  <c r="AE86" i="6" s="1" a="1"/>
  <c r="AE86" i="6" s="1"/>
  <c r="AB85" i="6"/>
  <c r="AE85" i="6" s="1" a="1"/>
  <c r="AE85" i="6" s="1"/>
  <c r="AB83" i="6"/>
  <c r="AE83" i="6" s="1" a="1"/>
  <c r="AE83" i="6" s="1"/>
  <c r="AB81" i="6"/>
  <c r="AB40" i="6"/>
  <c r="AE40" i="6" s="1" a="1"/>
  <c r="AE40" i="6" s="1"/>
  <c r="AB62" i="6"/>
  <c r="AB57" i="6"/>
  <c r="AB42" i="6"/>
  <c r="AE42" i="6" s="1" a="1"/>
  <c r="AE42" i="6" s="1"/>
  <c r="AB118" i="6"/>
  <c r="AB122" i="6"/>
  <c r="AE122" i="6" s="1" a="1"/>
  <c r="AE122" i="6" s="1"/>
  <c r="AB136" i="6"/>
  <c r="AD136" i="6" s="1" a="1"/>
  <c r="AD136" i="6" s="1"/>
  <c r="AB149" i="6"/>
  <c r="AE149" i="6" s="1" a="1"/>
  <c r="AE149" i="6" s="1"/>
  <c r="AB50" i="6"/>
  <c r="AC50" i="6" s="1"/>
  <c r="AB130" i="6"/>
  <c r="AC130" i="6" s="1"/>
  <c r="AB128" i="6"/>
  <c r="AE128" i="6" s="1" a="1"/>
  <c r="AE128" i="6" s="1"/>
  <c r="AB46" i="6"/>
  <c r="AD46" i="6" s="1" a="1"/>
  <c r="AD46" i="6" s="1"/>
  <c r="AB150" i="6"/>
  <c r="AB79" i="6"/>
  <c r="AE79" i="6" s="1" a="1"/>
  <c r="AE79" i="6" s="1"/>
  <c r="AB77" i="6"/>
  <c r="AD77" i="6" s="1" a="1"/>
  <c r="AD77" i="6" s="1"/>
  <c r="AB34" i="6"/>
  <c r="AB90" i="6"/>
  <c r="AD90" i="6" s="1" a="1"/>
  <c r="AD90" i="6" s="1"/>
  <c r="AB129" i="6"/>
  <c r="AD129" i="6" s="1" a="1"/>
  <c r="AD129" i="6" s="1"/>
  <c r="AB151" i="6"/>
  <c r="AE151" i="6" s="1" a="1"/>
  <c r="AE151" i="6" s="1"/>
  <c r="AB152" i="6"/>
  <c r="AD152" i="6" s="1" a="1"/>
  <c r="AD152" i="6" s="1"/>
  <c r="AB101" i="6"/>
  <c r="AB70" i="6"/>
  <c r="AE70" i="6" s="1" a="1"/>
  <c r="AE70" i="6" s="1"/>
  <c r="AB61" i="6"/>
  <c r="AD61" i="6" s="1" a="1"/>
  <c r="AD61" i="6" s="1"/>
  <c r="AB113" i="6"/>
  <c r="AE113" i="6" s="1" a="1"/>
  <c r="AE113" i="6" s="1"/>
  <c r="AB53" i="6"/>
  <c r="AB131" i="6"/>
  <c r="AE131" i="6" s="1" a="1"/>
  <c r="AE131" i="6" s="1"/>
  <c r="AB127" i="6"/>
  <c r="AD127" i="6" s="1" a="1"/>
  <c r="AD127" i="6" s="1"/>
  <c r="AB95" i="6"/>
  <c r="AE95" i="6" s="1" a="1"/>
  <c r="AE95" i="6" s="1"/>
  <c r="AB91" i="6"/>
  <c r="AD91" i="6" s="1" a="1"/>
  <c r="AD91" i="6" s="1"/>
  <c r="AB143" i="6"/>
  <c r="AE143" i="6" s="1" a="1"/>
  <c r="AE143" i="6" s="1"/>
  <c r="AB31" i="6"/>
  <c r="AE31" i="6" s="1" a="1"/>
  <c r="AE31" i="6" s="1"/>
  <c r="AB24" i="6"/>
  <c r="AD24" i="6" s="1" a="1"/>
  <c r="AD24" i="6" s="1"/>
  <c r="AB116" i="6"/>
  <c r="AE116" i="6" s="1" a="1"/>
  <c r="AE116" i="6" s="1"/>
  <c r="AB39" i="6"/>
  <c r="AD39" i="6" s="1" a="1"/>
  <c r="AD39" i="6" s="1"/>
  <c r="AB137" i="6"/>
  <c r="AC137" i="6" s="1"/>
  <c r="AB27" i="6"/>
  <c r="AB67" i="6"/>
  <c r="AD67" i="6" s="1" a="1"/>
  <c r="AD67" i="6" s="1"/>
  <c r="AB64" i="6"/>
  <c r="AD64" i="6" s="1" a="1"/>
  <c r="AD64" i="6" s="1"/>
  <c r="AB71" i="6"/>
  <c r="AE71" i="6" s="1" a="1"/>
  <c r="AE71" i="6" s="1"/>
  <c r="AB51" i="6"/>
  <c r="AE51" i="6" s="1" a="1"/>
  <c r="AE51" i="6" s="1"/>
  <c r="AB147" i="6"/>
  <c r="AD147" i="6" s="1" a="1"/>
  <c r="AD147" i="6" s="1"/>
  <c r="AB140" i="6"/>
  <c r="AB54" i="6"/>
  <c r="AE54" i="6" s="1" a="1"/>
  <c r="AE54" i="6" s="1"/>
  <c r="AB55" i="6"/>
  <c r="AC55" i="6" s="1"/>
  <c r="AB115" i="6"/>
  <c r="AD115" i="6" s="1" a="1"/>
  <c r="AD115" i="6" s="1"/>
  <c r="AB114" i="6"/>
  <c r="AE114" i="6" s="1" a="1"/>
  <c r="AE114" i="6" s="1"/>
  <c r="AB111" i="6"/>
  <c r="AC111" i="6" s="1"/>
  <c r="AB135" i="6"/>
  <c r="AB134" i="6"/>
  <c r="AE134" i="6" s="1" a="1"/>
  <c r="AE134" i="6" s="1"/>
  <c r="AB141" i="6"/>
  <c r="AD141" i="6" s="1" a="1"/>
  <c r="AD141" i="6" s="1"/>
  <c r="AB25" i="6"/>
  <c r="AD25" i="6" s="1" a="1"/>
  <c r="AD25" i="6" s="1"/>
  <c r="AB96" i="6"/>
  <c r="AC96" i="6" s="1"/>
  <c r="AB98" i="6"/>
  <c r="AC98" i="6" s="1"/>
  <c r="AB44" i="6"/>
  <c r="AE44" i="6" s="1" a="1"/>
  <c r="AE44" i="6" s="1"/>
  <c r="AB35" i="6"/>
  <c r="AD35" i="6" s="1" a="1"/>
  <c r="AD35" i="6" s="1"/>
  <c r="AB38" i="6"/>
  <c r="AD38" i="6" s="1" a="1"/>
  <c r="AD38" i="6" s="1"/>
  <c r="AB48" i="6"/>
  <c r="AD48" i="6" s="1" a="1"/>
  <c r="AD48" i="6" s="1"/>
  <c r="AB99" i="6"/>
  <c r="AE99" i="6" s="1" a="1"/>
  <c r="AE99" i="6" s="1"/>
  <c r="AB22" i="6"/>
  <c r="AE22" i="6" s="1" a="1"/>
  <c r="AE22" i="6" s="1"/>
  <c r="AB125" i="6"/>
  <c r="AE125" i="6" s="1" a="1"/>
  <c r="AE125" i="6" s="1"/>
  <c r="AB124" i="6"/>
  <c r="AE124" i="6" s="1" a="1"/>
  <c r="AE124" i="6" s="1"/>
  <c r="AB59" i="6"/>
  <c r="AE59" i="6" s="1" a="1"/>
  <c r="AE59" i="6" s="1"/>
  <c r="AB121" i="6"/>
  <c r="AE121" i="6" s="1" a="1"/>
  <c r="AE121" i="6" s="1"/>
  <c r="AB148" i="6"/>
  <c r="AD148" i="6" s="1" a="1"/>
  <c r="AD148" i="6" s="1"/>
  <c r="AB146" i="6"/>
  <c r="AE146" i="6" s="1" a="1"/>
  <c r="AE146" i="6" s="1"/>
  <c r="AB142" i="6"/>
  <c r="AD142" i="6" s="1" a="1"/>
  <c r="AD142" i="6" s="1"/>
  <c r="AB41" i="6"/>
  <c r="AD41" i="6" s="1" a="1"/>
  <c r="AD41" i="6" s="1"/>
  <c r="AB43" i="6"/>
  <c r="AE43" i="6" s="1" a="1"/>
  <c r="AE43" i="6" s="1"/>
  <c r="AB94" i="6"/>
  <c r="AD94" i="6" s="1" a="1"/>
  <c r="AD94" i="6" s="1"/>
  <c r="AB49" i="6"/>
  <c r="AD49" i="6" s="1" a="1"/>
  <c r="AD49" i="6" s="1"/>
  <c r="AB65" i="6"/>
  <c r="AC65" i="6" s="1"/>
  <c r="AB97" i="6"/>
  <c r="AC97" i="6" s="1"/>
  <c r="AB60" i="6"/>
  <c r="AC60" i="6" s="1"/>
  <c r="AB30" i="6"/>
  <c r="AC30" i="6" s="1"/>
  <c r="AB32" i="6"/>
  <c r="AC32" i="6" s="1"/>
  <c r="AB100" i="6"/>
  <c r="AC100" i="6" s="1"/>
  <c r="AB108" i="6"/>
  <c r="AC108" i="6" s="1"/>
  <c r="AB110" i="6"/>
  <c r="AC110" i="6" s="1"/>
  <c r="AB47" i="6"/>
  <c r="AC47" i="6" s="1"/>
  <c r="AB103" i="6"/>
  <c r="AC103" i="6" s="1"/>
  <c r="AB58" i="6"/>
  <c r="AC58" i="6" s="1"/>
  <c r="AB138" i="6"/>
  <c r="AC138" i="6" s="1"/>
  <c r="AB132" i="6"/>
  <c r="AC132" i="6" s="1"/>
  <c r="AB126" i="6"/>
  <c r="AC126" i="6" s="1"/>
  <c r="AB75" i="6"/>
  <c r="AC75" i="6" s="1"/>
  <c r="AB73" i="6"/>
  <c r="AC73" i="6" s="1"/>
  <c r="AB36" i="6"/>
  <c r="AC36" i="6" s="1"/>
  <c r="AB37" i="6"/>
  <c r="AC37" i="6" s="1"/>
  <c r="AB93" i="6"/>
  <c r="AC93" i="6" s="1"/>
  <c r="AB89" i="6"/>
  <c r="AC89" i="6" s="1"/>
  <c r="AB74" i="6"/>
  <c r="AC74" i="6" s="1"/>
  <c r="AB29" i="6"/>
  <c r="AC29" i="6" s="1"/>
  <c r="AB23" i="6"/>
  <c r="AC23" i="6" s="1"/>
  <c r="AB105" i="6"/>
  <c r="AC105" i="6" s="1"/>
  <c r="AB104" i="6"/>
  <c r="AC104" i="6" s="1"/>
  <c r="AB69" i="6"/>
  <c r="AC69" i="6" s="1"/>
  <c r="AB63" i="6"/>
  <c r="AC63" i="6" s="1"/>
  <c r="AB68" i="6"/>
  <c r="AC68" i="6" s="1"/>
  <c r="AB66" i="6"/>
  <c r="AC66" i="6" s="1"/>
  <c r="AB84" i="6"/>
  <c r="AC84" i="6" s="1"/>
  <c r="AB82" i="6"/>
  <c r="AD82" i="6" s="1" a="1"/>
  <c r="AD82" i="6" s="1"/>
  <c r="AB26" i="6"/>
  <c r="AD26" i="6" s="1" a="1"/>
  <c r="AD26" i="6" s="1"/>
  <c r="AB28" i="6"/>
  <c r="AC28" i="6" s="1"/>
  <c r="AB7" i="1"/>
  <c r="AC7" i="1" s="1"/>
  <c r="AD7" i="1" a="1"/>
  <c r="AD7" i="1" s="1"/>
  <c r="AE7" i="1" a="1"/>
  <c r="AE7" i="1" s="1"/>
  <c r="AB8" i="1"/>
  <c r="AC8" i="1"/>
  <c r="AD8" i="1" a="1"/>
  <c r="AD8" i="1" s="1"/>
  <c r="AE8" i="1" a="1"/>
  <c r="AE8" i="1" s="1"/>
  <c r="AB9" i="1"/>
  <c r="AB10" i="1"/>
  <c r="AD10" i="1" s="1" a="1"/>
  <c r="AD10" i="1" s="1"/>
  <c r="AB11" i="1"/>
  <c r="AC11" i="1" s="1"/>
  <c r="AD11" i="1" a="1"/>
  <c r="AD11" i="1" s="1"/>
  <c r="AE11" i="1" a="1"/>
  <c r="AE11" i="1" s="1"/>
  <c r="AB12" i="1"/>
  <c r="AD12" i="1" s="1" a="1"/>
  <c r="AD12" i="1" s="1"/>
  <c r="AC12" i="1"/>
  <c r="AE12" i="1" a="1"/>
  <c r="AE12" i="1" s="1"/>
  <c r="AB13" i="1"/>
  <c r="AB14" i="1"/>
  <c r="AD14" i="1" a="1"/>
  <c r="AD14" i="1" s="1"/>
  <c r="AB15" i="1"/>
  <c r="AC15" i="1" s="1"/>
  <c r="AD15" i="1" a="1"/>
  <c r="AD15" i="1" s="1"/>
  <c r="AE15" i="1" a="1"/>
  <c r="AE15" i="1" s="1"/>
  <c r="AB16" i="1"/>
  <c r="AC16" i="1"/>
  <c r="AD16" i="1" a="1"/>
  <c r="AD16" i="1" s="1"/>
  <c r="AE16" i="1" a="1"/>
  <c r="AE16" i="1" s="1"/>
  <c r="AB17" i="1"/>
  <c r="AB18" i="1"/>
  <c r="AD18" i="1" a="1"/>
  <c r="AD18" i="1" s="1"/>
  <c r="AB19" i="1"/>
  <c r="AC19" i="1" s="1"/>
  <c r="AD19" i="1" a="1"/>
  <c r="AD19" i="1" s="1"/>
  <c r="AE19" i="1" a="1"/>
  <c r="AE19" i="1" s="1"/>
  <c r="AB20" i="1"/>
  <c r="AD20" i="1" s="1" a="1"/>
  <c r="AD20" i="1" s="1"/>
  <c r="AC20" i="1"/>
  <c r="AE20" i="1" a="1"/>
  <c r="AE20" i="1" s="1"/>
  <c r="AB21" i="1"/>
  <c r="AB22" i="1"/>
  <c r="AB23" i="1"/>
  <c r="AC23" i="1" s="1"/>
  <c r="AD23" i="1" a="1"/>
  <c r="AD23" i="1" s="1"/>
  <c r="AE23" i="1" a="1"/>
  <c r="AE23" i="1" s="1"/>
  <c r="AB24" i="1"/>
  <c r="AC24" i="1"/>
  <c r="AD24" i="1" a="1"/>
  <c r="AD24" i="1" s="1"/>
  <c r="AE24" i="1" a="1"/>
  <c r="AE24" i="1" s="1"/>
  <c r="AB25" i="1"/>
  <c r="AD25" i="1" s="1" a="1"/>
  <c r="AD25" i="1"/>
  <c r="AB26" i="1"/>
  <c r="AE26" i="1" s="1" a="1"/>
  <c r="AC26" i="1"/>
  <c r="AE26" i="1"/>
  <c r="AB27" i="1"/>
  <c r="AC27" i="1" s="1"/>
  <c r="AB28" i="1"/>
  <c r="AB29" i="1"/>
  <c r="AB30" i="1"/>
  <c r="AC30" i="1" s="1"/>
  <c r="AD30" i="1" a="1"/>
  <c r="AD30" i="1" s="1"/>
  <c r="AE30" i="1" a="1"/>
  <c r="AE30" i="1" s="1"/>
  <c r="AB31" i="1"/>
  <c r="AC31" i="1" s="1"/>
  <c r="AD31" i="1" a="1"/>
  <c r="AD31" i="1" s="1"/>
  <c r="AE31" i="1" a="1"/>
  <c r="AE31" i="1" s="1"/>
  <c r="AB32" i="1"/>
  <c r="AC32" i="1"/>
  <c r="AD32" i="1" a="1"/>
  <c r="AD32" i="1" s="1"/>
  <c r="AE32" i="1" a="1"/>
  <c r="AE32" i="1" s="1"/>
  <c r="AB33" i="1"/>
  <c r="AD33" i="1" a="1"/>
  <c r="AD33" i="1" s="1"/>
  <c r="AB34" i="1"/>
  <c r="AE34" i="1" s="1" a="1"/>
  <c r="AD34" i="1" a="1"/>
  <c r="AD34" i="1" s="1"/>
  <c r="AE34" i="1"/>
  <c r="AB35" i="1"/>
  <c r="AC35" i="1" s="1"/>
  <c r="AE35" i="1" a="1"/>
  <c r="AE35" i="1" s="1"/>
  <c r="AB36" i="1"/>
  <c r="AB37" i="1"/>
  <c r="AB38" i="1"/>
  <c r="AB39" i="1"/>
  <c r="AC39" i="1" s="1"/>
  <c r="AD39" i="1" a="1"/>
  <c r="AD39" i="1" s="1"/>
  <c r="AE39" i="1" a="1"/>
  <c r="AE39" i="1" s="1"/>
  <c r="AB40" i="1"/>
  <c r="AC40" i="1"/>
  <c r="AD40" i="1" a="1"/>
  <c r="AD40" i="1" s="1"/>
  <c r="AE40" i="1" a="1"/>
  <c r="AE40" i="1" s="1"/>
  <c r="AB41" i="1"/>
  <c r="AD41" i="1" s="1" a="1"/>
  <c r="AD41" i="1" s="1"/>
  <c r="AB42" i="1"/>
  <c r="AE42" i="1" s="1" a="1"/>
  <c r="AC42" i="1"/>
  <c r="AD42" i="1" a="1"/>
  <c r="AD42" i="1" s="1"/>
  <c r="AE42" i="1"/>
  <c r="AB43" i="1"/>
  <c r="AC43" i="1" s="1"/>
  <c r="AD43" i="1" a="1"/>
  <c r="AD43" i="1" s="1"/>
  <c r="AE43" i="1" a="1"/>
  <c r="AE43" i="1" s="1"/>
  <c r="AB44" i="1"/>
  <c r="AE44" i="1" a="1"/>
  <c r="AE44" i="1" s="1"/>
  <c r="AB45" i="1"/>
  <c r="AE45" i="1" s="1" a="1"/>
  <c r="AE45" i="1" s="1"/>
  <c r="AB46" i="1"/>
  <c r="AB47" i="1"/>
  <c r="AC47" i="1" s="1"/>
  <c r="AD47" i="1" a="1"/>
  <c r="AD47" i="1" s="1"/>
  <c r="AE47" i="1" a="1"/>
  <c r="AE47" i="1" s="1"/>
  <c r="AB48" i="1"/>
  <c r="AC48" i="1"/>
  <c r="AD48" i="1" a="1"/>
  <c r="AD48" i="1" s="1"/>
  <c r="AE48" i="1" a="1"/>
  <c r="AE48" i="1" s="1"/>
  <c r="AB49" i="1"/>
  <c r="AD49" i="1" s="1" a="1"/>
  <c r="AD49" i="1" s="1"/>
  <c r="AB50" i="1"/>
  <c r="AB51" i="1"/>
  <c r="AC51" i="1" s="1"/>
  <c r="AD51" i="1" a="1"/>
  <c r="AD51" i="1" s="1"/>
  <c r="AE51" i="1" a="1"/>
  <c r="AE51" i="1" s="1"/>
  <c r="AB52" i="1"/>
  <c r="AD52" i="1" s="1" a="1"/>
  <c r="AD52" i="1" s="1"/>
  <c r="AC52" i="1"/>
  <c r="AE52" i="1" a="1"/>
  <c r="AE52" i="1" s="1"/>
  <c r="AB53" i="1"/>
  <c r="AE53" i="1" a="1"/>
  <c r="AE53" i="1" s="1"/>
  <c r="AB54" i="1"/>
  <c r="AE54" i="1" s="1" a="1"/>
  <c r="AE54" i="1" s="1"/>
  <c r="AB55" i="1"/>
  <c r="AC55" i="1" s="1"/>
  <c r="AD55" i="1" a="1"/>
  <c r="AD55" i="1"/>
  <c r="AE55" i="1" a="1"/>
  <c r="AE55" i="1" s="1"/>
  <c r="AB56" i="1"/>
  <c r="AC56" i="1"/>
  <c r="AD56" i="1" a="1"/>
  <c r="AD56" i="1" s="1"/>
  <c r="AE56" i="1" a="1"/>
  <c r="AE56" i="1" s="1"/>
  <c r="AB57" i="1"/>
  <c r="AB58" i="1"/>
  <c r="AC58" i="1"/>
  <c r="AB59" i="1"/>
  <c r="AD59" i="1" s="1" a="1"/>
  <c r="AD59" i="1" s="1"/>
  <c r="AB60" i="1"/>
  <c r="AD60" i="1" s="1" a="1"/>
  <c r="AD60" i="1" s="1"/>
  <c r="AC60" i="1"/>
  <c r="AE60" i="1" a="1"/>
  <c r="AE60" i="1" s="1"/>
  <c r="AB61" i="1"/>
  <c r="AE61" i="1" a="1"/>
  <c r="AE61" i="1" s="1"/>
  <c r="AB62" i="1"/>
  <c r="AC62" i="1" s="1"/>
  <c r="AD62" i="1" a="1"/>
  <c r="AD62" i="1" s="1"/>
  <c r="AE62" i="1" a="1"/>
  <c r="AE62" i="1"/>
  <c r="AB63" i="1"/>
  <c r="AC63" i="1" s="1"/>
  <c r="AD63" i="1" a="1"/>
  <c r="AD63" i="1" s="1"/>
  <c r="AE63" i="1" a="1"/>
  <c r="AE63" i="1" s="1"/>
  <c r="AB64" i="1"/>
  <c r="AC64" i="1"/>
  <c r="AD64" i="1" a="1"/>
  <c r="AD64" i="1" s="1"/>
  <c r="AE64" i="1" a="1"/>
  <c r="AE64" i="1" s="1"/>
  <c r="AB65" i="1"/>
  <c r="AD65" i="1" a="1"/>
  <c r="AD65" i="1" s="1"/>
  <c r="AB66" i="1"/>
  <c r="AB67" i="1"/>
  <c r="AB68" i="1"/>
  <c r="AD68" i="1" s="1" a="1"/>
  <c r="AD68" i="1" s="1"/>
  <c r="AC68" i="1"/>
  <c r="AE68" i="1" a="1"/>
  <c r="AE68" i="1"/>
  <c r="AB69" i="1"/>
  <c r="AE69" i="1" a="1"/>
  <c r="AE69" i="1" s="1"/>
  <c r="AB70" i="1"/>
  <c r="AC70" i="1" s="1"/>
  <c r="AE70" i="1" a="1"/>
  <c r="AE70" i="1" s="1"/>
  <c r="AB71" i="1"/>
  <c r="AC71" i="1" s="1"/>
  <c r="AD71" i="1" a="1"/>
  <c r="AD71" i="1"/>
  <c r="AE71" i="1" a="1"/>
  <c r="AE71" i="1" s="1"/>
  <c r="AB72" i="1"/>
  <c r="AC72" i="1"/>
  <c r="AD72" i="1" a="1"/>
  <c r="AD72" i="1" s="1"/>
  <c r="AE72" i="1" a="1"/>
  <c r="AE72" i="1" s="1"/>
  <c r="AB73" i="1"/>
  <c r="AB74" i="1"/>
  <c r="AC74" i="1" s="1"/>
  <c r="AB75" i="1"/>
  <c r="AB76" i="1"/>
  <c r="AD76" i="1" s="1" a="1"/>
  <c r="AD76" i="1" s="1"/>
  <c r="AE76" i="1" a="1"/>
  <c r="AE76" i="1" s="1"/>
  <c r="AB77" i="1"/>
  <c r="AE77" i="1" s="1" a="1"/>
  <c r="AE77" i="1" s="1"/>
  <c r="AB78" i="1"/>
  <c r="AC78" i="1" s="1"/>
  <c r="AD78" i="1" a="1"/>
  <c r="AD78" i="1" s="1"/>
  <c r="AE78" i="1" a="1"/>
  <c r="AE78" i="1" s="1"/>
  <c r="AB79" i="1"/>
  <c r="AC79" i="1" s="1"/>
  <c r="AD79" i="1" a="1"/>
  <c r="AD79" i="1" s="1"/>
  <c r="AE79" i="1" a="1"/>
  <c r="AE79" i="1" s="1"/>
  <c r="AB80" i="1"/>
  <c r="AC80" i="1"/>
  <c r="AD80" i="1" a="1"/>
  <c r="AD80" i="1" s="1"/>
  <c r="AE80" i="1" a="1"/>
  <c r="AE80" i="1" s="1"/>
  <c r="AB81" i="1"/>
  <c r="AD81" i="1" a="1"/>
  <c r="AD81" i="1" s="1"/>
  <c r="AB82" i="1"/>
  <c r="AD82" i="1" a="1"/>
  <c r="AD82" i="1" s="1"/>
  <c r="AB83" i="1"/>
  <c r="AE83" i="1" s="1" a="1"/>
  <c r="AE83" i="1" s="1"/>
  <c r="AB84" i="1"/>
  <c r="AB85" i="1"/>
  <c r="AB86" i="1"/>
  <c r="AC86" i="1" s="1"/>
  <c r="AB87" i="1"/>
  <c r="AC87" i="1" s="1"/>
  <c r="AD87" i="1" a="1"/>
  <c r="AD87" i="1" s="1"/>
  <c r="AE87" i="1" a="1"/>
  <c r="AE87" i="1" s="1"/>
  <c r="AB88" i="1"/>
  <c r="AB89" i="1"/>
  <c r="AB90" i="1"/>
  <c r="AD90" i="1" s="1" a="1"/>
  <c r="AD90" i="1" s="1"/>
  <c r="AC90" i="1"/>
  <c r="AE90" i="1" a="1"/>
  <c r="AE90" i="1" s="1"/>
  <c r="AB91" i="1"/>
  <c r="AE91" i="1" a="1"/>
  <c r="AE91" i="1" s="1"/>
  <c r="AB92" i="1"/>
  <c r="AC92" i="1" s="1"/>
  <c r="AE92" i="1" a="1"/>
  <c r="AE92" i="1" s="1"/>
  <c r="AB93" i="1"/>
  <c r="AC93" i="1" s="1"/>
  <c r="AD93" i="1" a="1"/>
  <c r="AD93" i="1"/>
  <c r="AE93" i="1" a="1"/>
  <c r="AE93" i="1" s="1"/>
  <c r="AB94" i="1"/>
  <c r="AC94" i="1"/>
  <c r="AD94" i="1" a="1"/>
  <c r="AD94" i="1" s="1"/>
  <c r="AE94" i="1" a="1"/>
  <c r="AE94" i="1" s="1"/>
  <c r="AB95" i="1"/>
  <c r="AD95" i="1" s="1" a="1"/>
  <c r="AD95" i="1" s="1"/>
  <c r="AB96" i="1"/>
  <c r="AE96" i="1" s="1" a="1"/>
  <c r="AE96" i="1"/>
  <c r="AB97" i="1"/>
  <c r="AC97" i="1" s="1"/>
  <c r="AB98" i="1"/>
  <c r="AB99" i="1"/>
  <c r="AB100" i="1"/>
  <c r="AC100" i="1" s="1"/>
  <c r="AD100" i="1" a="1"/>
  <c r="AD100" i="1" s="1"/>
  <c r="AE100" i="1" a="1"/>
  <c r="AE100" i="1" s="1"/>
  <c r="AB101" i="1"/>
  <c r="AC101" i="1" s="1"/>
  <c r="AD101" i="1" a="1"/>
  <c r="AD101" i="1" s="1"/>
  <c r="AE101" i="1" a="1"/>
  <c r="AE101" i="1" s="1"/>
  <c r="AB102" i="1"/>
  <c r="AC102" i="1"/>
  <c r="AD102" i="1" a="1"/>
  <c r="AD102" i="1" s="1"/>
  <c r="AE102" i="1" a="1"/>
  <c r="AE102" i="1" s="1"/>
  <c r="AB103" i="1"/>
  <c r="AD103" i="1" a="1"/>
  <c r="AD103" i="1" s="1"/>
  <c r="AB104" i="1"/>
  <c r="AE104" i="1" s="1" a="1"/>
  <c r="AD104" i="1" a="1"/>
  <c r="AD104" i="1" s="1"/>
  <c r="AE104" i="1"/>
  <c r="AB105" i="1"/>
  <c r="AC105" i="1" s="1"/>
  <c r="AE105" i="1" a="1"/>
  <c r="AE105" i="1" s="1"/>
  <c r="AB106" i="1"/>
  <c r="AD106" i="1" s="1" a="1"/>
  <c r="AD106" i="1" s="1"/>
  <c r="AB107" i="1"/>
  <c r="AE107" i="1" s="1" a="1"/>
  <c r="AE107" i="1" s="1"/>
  <c r="AB108" i="1"/>
  <c r="AB109" i="1"/>
  <c r="AC109" i="1" s="1"/>
  <c r="AD109" i="1" a="1"/>
  <c r="AD109" i="1" s="1"/>
  <c r="AE109" i="1" a="1"/>
  <c r="AE109" i="1" s="1"/>
  <c r="AB110" i="1"/>
  <c r="AC110" i="1"/>
  <c r="AD110" i="1" a="1"/>
  <c r="AD110" i="1" s="1"/>
  <c r="AE110" i="1" a="1"/>
  <c r="AE110" i="1" s="1"/>
  <c r="AB111" i="1"/>
  <c r="AB112" i="1"/>
  <c r="AE112" i="1" s="1" a="1"/>
  <c r="AC112" i="1"/>
  <c r="AD112" i="1" a="1"/>
  <c r="AD112" i="1" s="1"/>
  <c r="AE112" i="1"/>
  <c r="AB113" i="1"/>
  <c r="AC113" i="1" s="1"/>
  <c r="AD113" i="1" a="1"/>
  <c r="AD113" i="1" s="1"/>
  <c r="AE113" i="1" a="1"/>
  <c r="AE113" i="1" s="1"/>
  <c r="AB114" i="1"/>
  <c r="AC114" i="1" s="1"/>
  <c r="AD114" i="1" a="1"/>
  <c r="AD114" i="1" s="1"/>
  <c r="AE114" i="1" a="1"/>
  <c r="AE114" i="1" s="1"/>
  <c r="AB115" i="1"/>
  <c r="AC115" i="1"/>
  <c r="AD115" i="1" a="1"/>
  <c r="AD115" i="1" s="1"/>
  <c r="AE115" i="1" a="1"/>
  <c r="AE115" i="1" s="1"/>
  <c r="AB116" i="1"/>
  <c r="AB117" i="1"/>
  <c r="AB118" i="1"/>
  <c r="AC118" i="1" s="1"/>
  <c r="AE118" i="1" a="1"/>
  <c r="AE118" i="1" s="1"/>
  <c r="AB119" i="1"/>
  <c r="AC119" i="1" s="1"/>
  <c r="AE119" i="1" a="1"/>
  <c r="AE119" i="1" s="1"/>
  <c r="AB120" i="1"/>
  <c r="AC120" i="1" s="1"/>
  <c r="AE120" i="1" a="1"/>
  <c r="AE120" i="1" s="1"/>
  <c r="AB121" i="1"/>
  <c r="AC121" i="1" s="1"/>
  <c r="AD121" i="1" a="1"/>
  <c r="AD121" i="1" s="1"/>
  <c r="AE121" i="1" a="1"/>
  <c r="AE121" i="1" s="1"/>
  <c r="AB122" i="1"/>
  <c r="AC122" i="1" s="1"/>
  <c r="AD122" i="1" a="1"/>
  <c r="AD122" i="1" s="1"/>
  <c r="AE122" i="1" a="1"/>
  <c r="AE122" i="1" s="1"/>
  <c r="AB123" i="1"/>
  <c r="AC123" i="1"/>
  <c r="AD123" i="1" a="1"/>
  <c r="AD123" i="1" s="1"/>
  <c r="AE123" i="1" a="1"/>
  <c r="AE123" i="1" s="1"/>
  <c r="AB124" i="1"/>
  <c r="AB125" i="1"/>
  <c r="AC125" i="1" s="1"/>
  <c r="AB126" i="1"/>
  <c r="AE126" i="1" s="1" a="1"/>
  <c r="AE126" i="1" s="1"/>
  <c r="AB127" i="1"/>
  <c r="AE127" i="1" a="1"/>
  <c r="AE127" i="1" s="1"/>
  <c r="AB128" i="1"/>
  <c r="AC128" i="1" s="1"/>
  <c r="AE128" i="1" a="1"/>
  <c r="AE128" i="1" s="1"/>
  <c r="AB129" i="1"/>
  <c r="AC129" i="1" s="1"/>
  <c r="AD129" i="1" a="1"/>
  <c r="AD129" i="1" s="1"/>
  <c r="AE129" i="1" a="1"/>
  <c r="AE129" i="1" s="1"/>
  <c r="AB130" i="1"/>
  <c r="AC130" i="1" s="1"/>
  <c r="AD130" i="1" a="1"/>
  <c r="AD130" i="1" s="1"/>
  <c r="AE130" i="1" a="1"/>
  <c r="AE130" i="1" s="1"/>
  <c r="AB131" i="1"/>
  <c r="AC131" i="1"/>
  <c r="AD131" i="1" a="1"/>
  <c r="AD131" i="1" s="1"/>
  <c r="AE131" i="1" a="1"/>
  <c r="AE131" i="1" s="1"/>
  <c r="AB132" i="1"/>
  <c r="AB133" i="1"/>
  <c r="AC133" i="1" s="1"/>
  <c r="AB134" i="1"/>
  <c r="AE134" i="1" s="1" a="1"/>
  <c r="AE134" i="1" s="1"/>
  <c r="AB135" i="1"/>
  <c r="AE135" i="1" a="1"/>
  <c r="AE135" i="1" s="1"/>
  <c r="AB136" i="1"/>
  <c r="AC136" i="1" s="1"/>
  <c r="AE136" i="1" a="1"/>
  <c r="AE136" i="1" s="1"/>
  <c r="AB137" i="1"/>
  <c r="AC137" i="1" s="1"/>
  <c r="AD137" i="1" a="1"/>
  <c r="AD137" i="1" s="1"/>
  <c r="AE137" i="1" a="1"/>
  <c r="AE137" i="1" s="1"/>
  <c r="AB138" i="1"/>
  <c r="AC138" i="1" s="1"/>
  <c r="AD138" i="1" a="1"/>
  <c r="AD138" i="1" s="1"/>
  <c r="AE138" i="1" a="1"/>
  <c r="AE138" i="1" s="1"/>
  <c r="AB139" i="1"/>
  <c r="AC139" i="1"/>
  <c r="AD139" i="1" a="1"/>
  <c r="AD139" i="1" s="1"/>
  <c r="AE139" i="1" a="1"/>
  <c r="AE139" i="1" s="1"/>
  <c r="AB140" i="1"/>
  <c r="AB141" i="1"/>
  <c r="AC141" i="1" s="1"/>
  <c r="AB142" i="1"/>
  <c r="AE142" i="1" s="1" a="1"/>
  <c r="AE142" i="1" s="1"/>
  <c r="AB143" i="1"/>
  <c r="AE143" i="1" a="1"/>
  <c r="AE143" i="1" s="1"/>
  <c r="AB144" i="1"/>
  <c r="AC144" i="1" s="1"/>
  <c r="AE144" i="1" a="1"/>
  <c r="AE144" i="1" s="1"/>
  <c r="AB145" i="1"/>
  <c r="AC145" i="1" s="1"/>
  <c r="AD145" i="1" a="1"/>
  <c r="AD145" i="1" s="1"/>
  <c r="AE145" i="1" a="1"/>
  <c r="AE145" i="1" s="1"/>
  <c r="AB146" i="1"/>
  <c r="AC146" i="1" s="1"/>
  <c r="AD146" i="1" a="1"/>
  <c r="AD146" i="1" s="1"/>
  <c r="AE146" i="1" a="1"/>
  <c r="AE146" i="1" s="1"/>
  <c r="AB147" i="1"/>
  <c r="AC147" i="1"/>
  <c r="AD147" i="1" a="1"/>
  <c r="AD147" i="1" s="1"/>
  <c r="AE147" i="1" a="1"/>
  <c r="AE147" i="1" s="1"/>
  <c r="AB148" i="1"/>
  <c r="AB149" i="1"/>
  <c r="AC149" i="1" s="1"/>
  <c r="AB150" i="1"/>
  <c r="AE150" i="1" s="1" a="1"/>
  <c r="AE150" i="1" s="1"/>
  <c r="AB151" i="1"/>
  <c r="AE151" i="1" a="1"/>
  <c r="AE151" i="1" s="1"/>
  <c r="AB152" i="1"/>
  <c r="AC152" i="1" s="1"/>
  <c r="AE152" i="1" a="1"/>
  <c r="AE152" i="1" s="1"/>
  <c r="AB153" i="1"/>
  <c r="AC153" i="1" s="1"/>
  <c r="AD153" i="1" a="1"/>
  <c r="AD153" i="1" s="1"/>
  <c r="AE153" i="1" a="1"/>
  <c r="AE153" i="1" s="1"/>
  <c r="AB154" i="1"/>
  <c r="AC154" i="1" s="1"/>
  <c r="AD154" i="1" a="1"/>
  <c r="AD154" i="1" s="1"/>
  <c r="AE154" i="1" a="1"/>
  <c r="AE154" i="1" s="1"/>
  <c r="AB155" i="1"/>
  <c r="AC155" i="1"/>
  <c r="AD155" i="1" a="1"/>
  <c r="AD155" i="1" s="1"/>
  <c r="AE155" i="1" a="1"/>
  <c r="AE155" i="1" s="1"/>
  <c r="AB156" i="1"/>
  <c r="AB157" i="1"/>
  <c r="AC157" i="1" s="1"/>
  <c r="AB158" i="1"/>
  <c r="AE158" i="1" s="1" a="1"/>
  <c r="AE158" i="1" s="1"/>
  <c r="AB159" i="1"/>
  <c r="AE159" i="1" a="1"/>
  <c r="AE159" i="1" s="1"/>
  <c r="AB160" i="1"/>
  <c r="AC160" i="1" s="1"/>
  <c r="AE160" i="1" a="1"/>
  <c r="AE160" i="1" s="1"/>
  <c r="AB161" i="1"/>
  <c r="AC161" i="1" s="1"/>
  <c r="AD161" i="1" a="1"/>
  <c r="AD161" i="1" s="1"/>
  <c r="AE161" i="1" a="1"/>
  <c r="AE161" i="1" s="1"/>
  <c r="AB162" i="1"/>
  <c r="AC162" i="1" s="1"/>
  <c r="AD162" i="1" a="1"/>
  <c r="AD162" i="1" s="1"/>
  <c r="AE162" i="1" a="1"/>
  <c r="AE162" i="1" s="1"/>
  <c r="AB163" i="1"/>
  <c r="AC163" i="1"/>
  <c r="AD163" i="1" a="1"/>
  <c r="AD163" i="1" s="1"/>
  <c r="AE163" i="1" a="1"/>
  <c r="AE163" i="1" s="1"/>
  <c r="AB164" i="1"/>
  <c r="AB165" i="1"/>
  <c r="AC165" i="1" s="1"/>
  <c r="AB166" i="1"/>
  <c r="AE166" i="1" s="1" a="1"/>
  <c r="AE166" i="1" s="1"/>
  <c r="AB167" i="1"/>
  <c r="AE167" i="1" a="1"/>
  <c r="AE167" i="1" s="1"/>
  <c r="AB168" i="1"/>
  <c r="AC168" i="1" s="1"/>
  <c r="AE168" i="1" a="1"/>
  <c r="AE168" i="1" s="1"/>
  <c r="AB169" i="1"/>
  <c r="AC169" i="1" s="1"/>
  <c r="AD169" i="1" a="1"/>
  <c r="AD169" i="1" s="1"/>
  <c r="AE169" i="1" a="1"/>
  <c r="AE169" i="1" s="1"/>
  <c r="AB170" i="1"/>
  <c r="AC170" i="1" s="1"/>
  <c r="AD170" i="1" a="1"/>
  <c r="AD170" i="1" s="1"/>
  <c r="AE170" i="1" a="1"/>
  <c r="AE170" i="1" s="1"/>
  <c r="AB171" i="1"/>
  <c r="AC171" i="1"/>
  <c r="AD171" i="1" a="1"/>
  <c r="AD171" i="1" s="1"/>
  <c r="AE171" i="1" a="1"/>
  <c r="AE171" i="1" s="1"/>
  <c r="AB172" i="1"/>
  <c r="AB173" i="1"/>
  <c r="AC173" i="1" s="1"/>
  <c r="AB174" i="1"/>
  <c r="AE174" i="1" s="1" a="1"/>
  <c r="AE174" i="1" s="1"/>
  <c r="AB175" i="1"/>
  <c r="AE175" i="1" a="1"/>
  <c r="AE175" i="1" s="1"/>
  <c r="AB176" i="1"/>
  <c r="AC176" i="1" s="1"/>
  <c r="AE176" i="1" a="1"/>
  <c r="AE176" i="1" s="1"/>
  <c r="AB177" i="1"/>
  <c r="AC177" i="1" s="1"/>
  <c r="AD177" i="1" a="1"/>
  <c r="AD177" i="1" s="1"/>
  <c r="AE177" i="1" a="1"/>
  <c r="AE177" i="1" s="1"/>
  <c r="AB178" i="1"/>
  <c r="AC178" i="1" s="1"/>
  <c r="AD178" i="1" a="1"/>
  <c r="AD178" i="1"/>
  <c r="AE178" i="1" a="1"/>
  <c r="AE178" i="1" s="1"/>
  <c r="AB179" i="1"/>
  <c r="AC179" i="1"/>
  <c r="AD179" i="1" a="1"/>
  <c r="AD179" i="1" s="1"/>
  <c r="AE179" i="1" a="1"/>
  <c r="AE179" i="1" s="1"/>
  <c r="AB180" i="1"/>
  <c r="AB181" i="1"/>
  <c r="AC181" i="1" s="1"/>
  <c r="AB182" i="1"/>
  <c r="AE182" i="1" a="1"/>
  <c r="AE182" i="1" s="1"/>
  <c r="AB183" i="1"/>
  <c r="AE183" i="1" a="1"/>
  <c r="AE183" i="1" s="1"/>
  <c r="AB184" i="1"/>
  <c r="AC184" i="1" s="1"/>
  <c r="AE184" i="1" a="1"/>
  <c r="AE184" i="1" s="1"/>
  <c r="AB185" i="1"/>
  <c r="AC185" i="1" s="1"/>
  <c r="AD185" i="1" a="1"/>
  <c r="AD185" i="1" s="1"/>
  <c r="AE185" i="1" a="1"/>
  <c r="AE185" i="1" s="1"/>
  <c r="AB186" i="1"/>
  <c r="AC186" i="1" s="1"/>
  <c r="AD186" i="1" a="1"/>
  <c r="AD186" i="1"/>
  <c r="AE186" i="1" a="1"/>
  <c r="AE186" i="1" s="1"/>
  <c r="AB187" i="1"/>
  <c r="AC187" i="1"/>
  <c r="AD187" i="1" a="1"/>
  <c r="AD187" i="1" s="1"/>
  <c r="AE187" i="1" a="1"/>
  <c r="AE187" i="1" s="1"/>
  <c r="AB188" i="1"/>
  <c r="AB189" i="1"/>
  <c r="AC189" i="1" s="1"/>
  <c r="AB190" i="1"/>
  <c r="AE190" i="1" a="1"/>
  <c r="AE190" i="1" s="1"/>
  <c r="AB191" i="1"/>
  <c r="AE191" i="1" a="1"/>
  <c r="AE191" i="1" s="1"/>
  <c r="AB192" i="1"/>
  <c r="AC192" i="1" s="1"/>
  <c r="AE192" i="1" a="1"/>
  <c r="AE192" i="1" s="1"/>
  <c r="AB193" i="1"/>
  <c r="AC193" i="1" s="1"/>
  <c r="AD193" i="1" a="1"/>
  <c r="AD193" i="1" s="1"/>
  <c r="AE193" i="1" a="1"/>
  <c r="AE193" i="1" s="1"/>
  <c r="AB194" i="1"/>
  <c r="AC194" i="1" s="1"/>
  <c r="AD194" i="1" a="1"/>
  <c r="AD194" i="1"/>
  <c r="AE194" i="1" a="1"/>
  <c r="AE194" i="1" s="1"/>
  <c r="AB195" i="1"/>
  <c r="AC195" i="1"/>
  <c r="AD195" i="1" a="1"/>
  <c r="AD195" i="1" s="1"/>
  <c r="AE195" i="1" a="1"/>
  <c r="AE195" i="1" s="1"/>
  <c r="AB196" i="1"/>
  <c r="AB197" i="1"/>
  <c r="AC197" i="1" s="1"/>
  <c r="AB198" i="1"/>
  <c r="AE198" i="1" s="1" a="1"/>
  <c r="AE198" i="1" s="1"/>
  <c r="AB199" i="1"/>
  <c r="AC199" i="1"/>
  <c r="AD199" i="1" a="1"/>
  <c r="AD199" i="1" s="1"/>
  <c r="AE199" i="1" a="1"/>
  <c r="AE199" i="1"/>
  <c r="AB200" i="1"/>
  <c r="AE200" i="1" s="1" a="1"/>
  <c r="AE200" i="1" s="1"/>
  <c r="AB201" i="1"/>
  <c r="AC201" i="1"/>
  <c r="AD201" i="1" a="1"/>
  <c r="AD201" i="1" s="1"/>
  <c r="AE201" i="1" a="1"/>
  <c r="AE201" i="1"/>
  <c r="AB202" i="1"/>
  <c r="AE202" i="1" s="1" a="1"/>
  <c r="AE202" i="1" s="1"/>
  <c r="AB203" i="1"/>
  <c r="AC203" i="1"/>
  <c r="AD203" i="1" a="1"/>
  <c r="AD203" i="1" s="1"/>
  <c r="AE203" i="1" a="1"/>
  <c r="AE203" i="1"/>
  <c r="AB204" i="1"/>
  <c r="AE204" i="1" s="1" a="1"/>
  <c r="AE204" i="1" s="1"/>
  <c r="AB205" i="1"/>
  <c r="AC205" i="1"/>
  <c r="AD205" i="1" a="1"/>
  <c r="AD205" i="1" s="1"/>
  <c r="AE205" i="1" a="1"/>
  <c r="AE205" i="1"/>
  <c r="AB206" i="1"/>
  <c r="AE206" i="1" s="1" a="1"/>
  <c r="AE206" i="1" s="1"/>
  <c r="AB207" i="1"/>
  <c r="AC207" i="1"/>
  <c r="AD207" i="1" a="1"/>
  <c r="AD207" i="1" s="1"/>
  <c r="AE207" i="1" a="1"/>
  <c r="AE207" i="1"/>
  <c r="AB208" i="1"/>
  <c r="AE208" i="1" s="1" a="1"/>
  <c r="AE208" i="1" s="1"/>
  <c r="AB209" i="1"/>
  <c r="AC209" i="1"/>
  <c r="AD209" i="1" a="1"/>
  <c r="AD209" i="1" s="1"/>
  <c r="AE209" i="1" a="1"/>
  <c r="AE209" i="1"/>
  <c r="AB210" i="1"/>
  <c r="AE210" i="1" s="1" a="1"/>
  <c r="AE210" i="1" s="1"/>
  <c r="AB211" i="1"/>
  <c r="AC211" i="1"/>
  <c r="AD211" i="1" a="1"/>
  <c r="AD211" i="1" s="1"/>
  <c r="AE211" i="1" a="1"/>
  <c r="AE211" i="1"/>
  <c r="AB212" i="1"/>
  <c r="AE212" i="1" s="1" a="1"/>
  <c r="AE212" i="1" s="1"/>
  <c r="AB213" i="1"/>
  <c r="AC213" i="1"/>
  <c r="AD213" i="1" a="1"/>
  <c r="AD213" i="1" s="1"/>
  <c r="AE213" i="1" a="1"/>
  <c r="AE213" i="1"/>
  <c r="AB214" i="1"/>
  <c r="AE214" i="1" s="1" a="1"/>
  <c r="AE214" i="1" s="1"/>
  <c r="AB215" i="1"/>
  <c r="AC215" i="1"/>
  <c r="AD215" i="1" a="1"/>
  <c r="AD215" i="1" s="1"/>
  <c r="AE215" i="1" a="1"/>
  <c r="AE215" i="1"/>
  <c r="AB216" i="1"/>
  <c r="AE216" i="1" s="1" a="1"/>
  <c r="AE216" i="1" s="1"/>
  <c r="AB217" i="1"/>
  <c r="AC217" i="1"/>
  <c r="AD217" i="1" a="1"/>
  <c r="AD217" i="1" s="1"/>
  <c r="AE217" i="1" a="1"/>
  <c r="AE217" i="1"/>
  <c r="AB218" i="1"/>
  <c r="AE218" i="1" s="1" a="1"/>
  <c r="AE218" i="1" s="1"/>
  <c r="AB219" i="1"/>
  <c r="AC219" i="1"/>
  <c r="AD219" i="1" a="1"/>
  <c r="AD219" i="1" s="1"/>
  <c r="AE219" i="1" a="1"/>
  <c r="AE219" i="1"/>
  <c r="AB220" i="1"/>
  <c r="AE220" i="1" s="1" a="1"/>
  <c r="AE220" i="1" s="1"/>
  <c r="AB221" i="1"/>
  <c r="AC221" i="1"/>
  <c r="AD221" i="1" a="1"/>
  <c r="AD221" i="1" s="1"/>
  <c r="AE221" i="1" a="1"/>
  <c r="AE221" i="1"/>
  <c r="AB222" i="1"/>
  <c r="AE222" i="1" s="1" a="1"/>
  <c r="AE222" i="1" s="1"/>
  <c r="AB223" i="1"/>
  <c r="AC223" i="1"/>
  <c r="AD223" i="1" a="1"/>
  <c r="AD223" i="1" s="1"/>
  <c r="AE223" i="1" a="1"/>
  <c r="AE223" i="1"/>
  <c r="AB224" i="1"/>
  <c r="AE224" i="1" s="1" a="1"/>
  <c r="AE224" i="1" s="1"/>
  <c r="AB225" i="1"/>
  <c r="AC225" i="1"/>
  <c r="AD225" i="1" a="1"/>
  <c r="AD225" i="1" s="1"/>
  <c r="AE225" i="1" a="1"/>
  <c r="AE225" i="1"/>
  <c r="AB226" i="1"/>
  <c r="AE226" i="1" s="1" a="1"/>
  <c r="AE226" i="1" s="1"/>
  <c r="AB227" i="1"/>
  <c r="AC227" i="1"/>
  <c r="AD227" i="1" a="1"/>
  <c r="AD227" i="1" s="1"/>
  <c r="AE227" i="1" a="1"/>
  <c r="AE227" i="1"/>
  <c r="AB228" i="1"/>
  <c r="AE228" i="1" s="1" a="1"/>
  <c r="AE228" i="1" s="1"/>
  <c r="AB229" i="1"/>
  <c r="AC229" i="1"/>
  <c r="AD229" i="1" a="1"/>
  <c r="AD229" i="1" s="1"/>
  <c r="AE229" i="1" a="1"/>
  <c r="AE229" i="1"/>
  <c r="AB230" i="1"/>
  <c r="AE230" i="1" s="1" a="1"/>
  <c r="AE230" i="1" s="1"/>
  <c r="AB231" i="1"/>
  <c r="AC231" i="1"/>
  <c r="AD231" i="1" a="1"/>
  <c r="AD231" i="1" s="1"/>
  <c r="AE231" i="1" a="1"/>
  <c r="AE231" i="1"/>
  <c r="AB232" i="1"/>
  <c r="AC232" i="1" s="1"/>
  <c r="AD232" i="1" a="1"/>
  <c r="AD232" i="1" s="1"/>
  <c r="AE232" i="1" a="1"/>
  <c r="AE232" i="1" s="1"/>
  <c r="AB233" i="1"/>
  <c r="AD233" i="1" s="1" a="1"/>
  <c r="AD233" i="1" s="1"/>
  <c r="AC233" i="1"/>
  <c r="AE233" i="1" a="1"/>
  <c r="AE233" i="1" s="1"/>
  <c r="AB234" i="1"/>
  <c r="AB235" i="1"/>
  <c r="AD235" i="1" s="1" a="1"/>
  <c r="AD235" i="1" s="1"/>
  <c r="AB236" i="1"/>
  <c r="AC236" i="1" s="1"/>
  <c r="AD236" i="1" a="1"/>
  <c r="AD236" i="1" s="1"/>
  <c r="AE236" i="1" a="1"/>
  <c r="AE236" i="1" s="1"/>
  <c r="AB237" i="1"/>
  <c r="AC237" i="1"/>
  <c r="AD237" i="1" a="1"/>
  <c r="AD237" i="1" s="1"/>
  <c r="AE237" i="1" a="1"/>
  <c r="AE237" i="1" s="1"/>
  <c r="AB238" i="1"/>
  <c r="AB239" i="1"/>
  <c r="AD239" i="1" s="1" a="1"/>
  <c r="AD239" i="1" s="1"/>
  <c r="AB240" i="1"/>
  <c r="AC240" i="1" s="1"/>
  <c r="AD240" i="1" a="1"/>
  <c r="AD240" i="1" s="1"/>
  <c r="AE240" i="1" a="1"/>
  <c r="AE240" i="1" s="1"/>
  <c r="AB241" i="1"/>
  <c r="AD241" i="1" s="1" a="1"/>
  <c r="AD241" i="1" s="1"/>
  <c r="AC241" i="1"/>
  <c r="AE241" i="1" a="1"/>
  <c r="AE241" i="1" s="1"/>
  <c r="AB242" i="1"/>
  <c r="AB243" i="1"/>
  <c r="AB244" i="1"/>
  <c r="AC244" i="1" s="1"/>
  <c r="AD244" i="1" a="1"/>
  <c r="AD244" i="1" s="1"/>
  <c r="AE244" i="1" a="1"/>
  <c r="AE244" i="1" s="1"/>
  <c r="AB245" i="1"/>
  <c r="AC245" i="1"/>
  <c r="AD245" i="1" a="1"/>
  <c r="AD245" i="1" s="1"/>
  <c r="AE245" i="1" a="1"/>
  <c r="AE245" i="1" s="1"/>
  <c r="AB246" i="1"/>
  <c r="AB247" i="1"/>
  <c r="AB248" i="1"/>
  <c r="AC248" i="1" s="1"/>
  <c r="AD248" i="1" a="1"/>
  <c r="AD248" i="1" s="1"/>
  <c r="AE248" i="1" a="1"/>
  <c r="AE248" i="1" s="1"/>
  <c r="AB249" i="1"/>
  <c r="AD249" i="1" s="1" a="1"/>
  <c r="AD249" i="1" s="1"/>
  <c r="AC249" i="1"/>
  <c r="AE249" i="1" a="1"/>
  <c r="AE249" i="1" s="1"/>
  <c r="AB250" i="1"/>
  <c r="AB251" i="1"/>
  <c r="AD251" i="1" a="1"/>
  <c r="AD251" i="1" s="1"/>
  <c r="AB252" i="1"/>
  <c r="AC252" i="1" s="1"/>
  <c r="AD252" i="1" a="1"/>
  <c r="AD252" i="1" s="1"/>
  <c r="AE252" i="1" a="1"/>
  <c r="AE252" i="1" s="1"/>
  <c r="AB253" i="1"/>
  <c r="AC253" i="1"/>
  <c r="AD253" i="1" a="1"/>
  <c r="AD253" i="1" s="1"/>
  <c r="AE253" i="1" a="1"/>
  <c r="AE253" i="1" s="1"/>
  <c r="AB254" i="1"/>
  <c r="AB255" i="1"/>
  <c r="AD255" i="1" a="1"/>
  <c r="AD255" i="1" s="1"/>
  <c r="AB256" i="1"/>
  <c r="AC256" i="1" s="1"/>
  <c r="AD256" i="1" a="1"/>
  <c r="AD256" i="1" s="1"/>
  <c r="AE256" i="1" a="1"/>
  <c r="AE256" i="1" s="1"/>
  <c r="AB257" i="1"/>
  <c r="AD257" i="1" s="1" a="1"/>
  <c r="AD257" i="1" s="1"/>
  <c r="AC257" i="1"/>
  <c r="AE257" i="1" a="1"/>
  <c r="AE257" i="1" s="1"/>
  <c r="AB258" i="1"/>
  <c r="AB259" i="1"/>
  <c r="AD259" i="1" a="1"/>
  <c r="AD259" i="1" s="1"/>
  <c r="AB260" i="1"/>
  <c r="AC260" i="1" s="1"/>
  <c r="AD260" i="1" a="1"/>
  <c r="AD260" i="1" s="1"/>
  <c r="AE260" i="1" a="1"/>
  <c r="AE260" i="1" s="1"/>
  <c r="AB261" i="1"/>
  <c r="AC261" i="1"/>
  <c r="AD261" i="1" a="1"/>
  <c r="AD261" i="1" s="1"/>
  <c r="AE261" i="1" a="1"/>
  <c r="AE261" i="1" s="1"/>
  <c r="AB262" i="1"/>
  <c r="AC262" i="1" s="1"/>
  <c r="AB263" i="1"/>
  <c r="AC263" i="1" s="1"/>
  <c r="AD263" i="1" a="1"/>
  <c r="AD263" i="1" s="1"/>
  <c r="AE263" i="1" a="1"/>
  <c r="AE263" i="1" s="1"/>
  <c r="AB264" i="1"/>
  <c r="AC264" i="1" s="1"/>
  <c r="AD264" i="1" a="1"/>
  <c r="AD264" i="1" s="1"/>
  <c r="AE264" i="1" a="1"/>
  <c r="AE264" i="1" s="1"/>
  <c r="AB265" i="1"/>
  <c r="AC265" i="1" s="1"/>
  <c r="AB266" i="1"/>
  <c r="AC266" i="1" s="1"/>
  <c r="AB267" i="1"/>
  <c r="AC267" i="1" s="1"/>
  <c r="AD267" i="1" a="1"/>
  <c r="AD267" i="1" s="1"/>
  <c r="AE267" i="1" a="1"/>
  <c r="AE267" i="1" s="1"/>
  <c r="AB268" i="1"/>
  <c r="AC268" i="1" s="1"/>
  <c r="AD268" i="1" a="1"/>
  <c r="AD268" i="1" s="1"/>
  <c r="AE268" i="1" a="1"/>
  <c r="AE268" i="1" s="1"/>
  <c r="AB269" i="1"/>
  <c r="AC269" i="1" s="1"/>
  <c r="AB270" i="1"/>
  <c r="AC270" i="1" s="1"/>
  <c r="AB271" i="1"/>
  <c r="AC271" i="1" s="1"/>
  <c r="AD271" i="1" a="1"/>
  <c r="AD271" i="1" s="1"/>
  <c r="AE271" i="1" a="1"/>
  <c r="AE271" i="1" s="1"/>
  <c r="AB272" i="1"/>
  <c r="AC272" i="1" s="1"/>
  <c r="AD272" i="1" a="1"/>
  <c r="AD272" i="1" s="1"/>
  <c r="AE272" i="1" a="1"/>
  <c r="AE272" i="1" s="1"/>
  <c r="AB273" i="1"/>
  <c r="AC273" i="1" s="1"/>
  <c r="AB274" i="1"/>
  <c r="AC274" i="1" s="1"/>
  <c r="AB275" i="1"/>
  <c r="AC275" i="1" s="1"/>
  <c r="AD275" i="1" a="1"/>
  <c r="AD275" i="1" s="1"/>
  <c r="AE275" i="1" a="1"/>
  <c r="AE275" i="1" s="1"/>
  <c r="AB276" i="1"/>
  <c r="AC276" i="1" s="1"/>
  <c r="AD276" i="1" a="1"/>
  <c r="AD276" i="1" s="1"/>
  <c r="AE276" i="1" a="1"/>
  <c r="AE276" i="1" s="1"/>
  <c r="AB277" i="1"/>
  <c r="AC277" i="1" s="1"/>
  <c r="AB278" i="1"/>
  <c r="AC278" i="1" s="1"/>
  <c r="AB279" i="1"/>
  <c r="AC279" i="1" s="1"/>
  <c r="AD279" i="1" a="1"/>
  <c r="AD279" i="1" s="1"/>
  <c r="AE279" i="1" a="1"/>
  <c r="AE279" i="1" s="1"/>
  <c r="AB280" i="1"/>
  <c r="AC280" i="1" s="1"/>
  <c r="AD280" i="1" a="1"/>
  <c r="AD280" i="1" s="1"/>
  <c r="AE280" i="1" a="1"/>
  <c r="AE280" i="1" s="1"/>
  <c r="AB281" i="1"/>
  <c r="AC281" i="1" s="1"/>
  <c r="AB282" i="1"/>
  <c r="AC282" i="1" s="1"/>
  <c r="AB283" i="1"/>
  <c r="AC283" i="1" s="1"/>
  <c r="AD283" i="1" a="1"/>
  <c r="AD283" i="1" s="1"/>
  <c r="AE283" i="1" a="1"/>
  <c r="AE283" i="1" s="1"/>
  <c r="AB284" i="1"/>
  <c r="AC284" i="1" s="1"/>
  <c r="AD284" i="1" a="1"/>
  <c r="AD284" i="1" s="1"/>
  <c r="AE284" i="1" a="1"/>
  <c r="AE284" i="1" s="1"/>
  <c r="AB285" i="1"/>
  <c r="AC285" i="1" s="1"/>
  <c r="AB286" i="1"/>
  <c r="AC286" i="1" s="1"/>
  <c r="AB287" i="1"/>
  <c r="AC287" i="1" s="1"/>
  <c r="AD287" i="1" a="1"/>
  <c r="AD287" i="1" s="1"/>
  <c r="AE287" i="1" a="1"/>
  <c r="AE287" i="1" s="1"/>
  <c r="AB288" i="1"/>
  <c r="AC288" i="1" s="1"/>
  <c r="AD288" i="1" a="1"/>
  <c r="AD288" i="1" s="1"/>
  <c r="AE288" i="1" a="1"/>
  <c r="AE288" i="1" s="1"/>
  <c r="AB289" i="1"/>
  <c r="AC289" i="1" s="1"/>
  <c r="AB290" i="1"/>
  <c r="AC290" i="1" s="1"/>
  <c r="AB291" i="1"/>
  <c r="AC291" i="1" s="1"/>
  <c r="AD291" i="1" a="1"/>
  <c r="AD291" i="1" s="1"/>
  <c r="AE291" i="1" a="1"/>
  <c r="AE291" i="1" s="1"/>
  <c r="AB292" i="1"/>
  <c r="AC292" i="1" s="1"/>
  <c r="AD292" i="1" a="1"/>
  <c r="AD292" i="1" s="1"/>
  <c r="AE292" i="1" a="1"/>
  <c r="AE292" i="1" s="1"/>
  <c r="AB293" i="1"/>
  <c r="AC293" i="1" s="1"/>
  <c r="AB294" i="1"/>
  <c r="AC294" i="1" s="1"/>
  <c r="AB295" i="1"/>
  <c r="AC295" i="1" s="1"/>
  <c r="AD295" i="1" a="1"/>
  <c r="AD295" i="1" s="1"/>
  <c r="AE295" i="1" a="1"/>
  <c r="AE295" i="1" s="1"/>
  <c r="AB296" i="1"/>
  <c r="AC296" i="1" s="1"/>
  <c r="AD296" i="1" a="1"/>
  <c r="AD296" i="1" s="1"/>
  <c r="AE296" i="1" a="1"/>
  <c r="AE296" i="1" s="1"/>
  <c r="AB297" i="1"/>
  <c r="AC297" i="1" s="1"/>
  <c r="AB298" i="1"/>
  <c r="AC298" i="1" s="1"/>
  <c r="AB299" i="1"/>
  <c r="AC299" i="1" s="1"/>
  <c r="AD299" i="1" a="1"/>
  <c r="AD299" i="1" s="1"/>
  <c r="AE299" i="1" a="1"/>
  <c r="AE299" i="1" s="1"/>
  <c r="AB300" i="1"/>
  <c r="AC300" i="1" s="1"/>
  <c r="AD300" i="1" a="1"/>
  <c r="AD300" i="1" s="1"/>
  <c r="AE300" i="1" a="1"/>
  <c r="AE300" i="1" s="1"/>
  <c r="AB301" i="1"/>
  <c r="AC301" i="1" s="1"/>
  <c r="AB302" i="1"/>
  <c r="AC302" i="1" s="1"/>
  <c r="AB303" i="1"/>
  <c r="AC303" i="1" s="1"/>
  <c r="AD303" i="1" a="1"/>
  <c r="AD303" i="1" s="1"/>
  <c r="AE303" i="1" a="1"/>
  <c r="AE303" i="1" s="1"/>
  <c r="AB304" i="1"/>
  <c r="AC304" i="1" s="1"/>
  <c r="AD304" i="1" a="1"/>
  <c r="AD304" i="1" s="1"/>
  <c r="AE304" i="1" a="1"/>
  <c r="AE304" i="1" s="1"/>
  <c r="AB305" i="1"/>
  <c r="AC305" i="1" s="1"/>
  <c r="AB306" i="1"/>
  <c r="AC306" i="1" s="1"/>
  <c r="AB307" i="1"/>
  <c r="AC307" i="1" s="1"/>
  <c r="AD307" i="1" a="1"/>
  <c r="AD307" i="1" s="1"/>
  <c r="AE307" i="1" a="1"/>
  <c r="AE307" i="1" s="1"/>
  <c r="AB308" i="1"/>
  <c r="AC308" i="1" s="1"/>
  <c r="AD308" i="1" a="1"/>
  <c r="AD308" i="1" s="1"/>
  <c r="AE308" i="1" a="1"/>
  <c r="AE308" i="1" s="1"/>
  <c r="AB309" i="1"/>
  <c r="AC309" i="1" s="1"/>
  <c r="AB310" i="1"/>
  <c r="AC310" i="1" s="1"/>
  <c r="AB311" i="1"/>
  <c r="AC311" i="1" s="1"/>
  <c r="AD311" i="1" a="1"/>
  <c r="AD311" i="1" s="1"/>
  <c r="AE311" i="1" a="1"/>
  <c r="AE311" i="1" s="1"/>
  <c r="AB312" i="1"/>
  <c r="AC312" i="1" s="1"/>
  <c r="AD312" i="1" a="1"/>
  <c r="AD312" i="1" s="1"/>
  <c r="AE312" i="1" a="1"/>
  <c r="AE312" i="1" s="1"/>
  <c r="AB313" i="1"/>
  <c r="AC313" i="1" s="1"/>
  <c r="AB314" i="1"/>
  <c r="AC314" i="1" s="1"/>
  <c r="AB315" i="1"/>
  <c r="AC315" i="1" s="1"/>
  <c r="AD315" i="1" a="1"/>
  <c r="AD315" i="1" s="1"/>
  <c r="AE315" i="1" a="1"/>
  <c r="AE315" i="1" s="1"/>
  <c r="AB316" i="1"/>
  <c r="AC316" i="1" s="1"/>
  <c r="AD316" i="1" a="1"/>
  <c r="AD316" i="1" s="1"/>
  <c r="AE316" i="1" a="1"/>
  <c r="AE316" i="1" s="1"/>
  <c r="AB317" i="1"/>
  <c r="AC317" i="1" s="1"/>
  <c r="AB318" i="1"/>
  <c r="AC318" i="1" s="1"/>
  <c r="AB319" i="1"/>
  <c r="AC319" i="1" s="1"/>
  <c r="AD319" i="1" a="1"/>
  <c r="AD319" i="1" s="1"/>
  <c r="AE319" i="1" a="1"/>
  <c r="AE319" i="1" s="1"/>
  <c r="AB320" i="1"/>
  <c r="AC320" i="1" s="1"/>
  <c r="AD320" i="1" a="1"/>
  <c r="AD320" i="1" s="1"/>
  <c r="AE320" i="1" a="1"/>
  <c r="AE320" i="1" s="1"/>
  <c r="AB321" i="1"/>
  <c r="AC321" i="1" s="1"/>
  <c r="AB322" i="1"/>
  <c r="AC322" i="1" s="1"/>
  <c r="AB323" i="1"/>
  <c r="AC323" i="1" s="1"/>
  <c r="AD323" i="1" a="1"/>
  <c r="AD323" i="1" s="1"/>
  <c r="AE323" i="1" a="1"/>
  <c r="AE323" i="1" s="1"/>
  <c r="AB324" i="1"/>
  <c r="AC324" i="1" s="1"/>
  <c r="AD324" i="1" a="1"/>
  <c r="AD324" i="1" s="1"/>
  <c r="AE324" i="1" a="1"/>
  <c r="AE324" i="1" s="1"/>
  <c r="AB325" i="1"/>
  <c r="AC325" i="1" s="1"/>
  <c r="AB326" i="1"/>
  <c r="AC326" i="1" s="1"/>
  <c r="AB327" i="1"/>
  <c r="AC327" i="1" s="1"/>
  <c r="AD327" i="1" a="1"/>
  <c r="AD327" i="1" s="1"/>
  <c r="AE327" i="1" a="1"/>
  <c r="AE327" i="1" s="1"/>
  <c r="AB328" i="1"/>
  <c r="AC328" i="1" s="1"/>
  <c r="AD328" i="1" a="1"/>
  <c r="AD328" i="1" s="1"/>
  <c r="AE328" i="1" a="1"/>
  <c r="AE328" i="1" s="1"/>
  <c r="AB329" i="1"/>
  <c r="AC329" i="1" s="1"/>
  <c r="AB330" i="1"/>
  <c r="AC330" i="1" s="1"/>
  <c r="AB331" i="1"/>
  <c r="AC331" i="1" s="1"/>
  <c r="AD331" i="1" a="1"/>
  <c r="AD331" i="1" s="1"/>
  <c r="AE331" i="1" a="1"/>
  <c r="AE331" i="1" s="1"/>
  <c r="AB332" i="1"/>
  <c r="AC332" i="1" s="1"/>
  <c r="AD332" i="1" a="1"/>
  <c r="AD332" i="1" s="1"/>
  <c r="AE332" i="1" a="1"/>
  <c r="AE332" i="1" s="1"/>
  <c r="AB333" i="1"/>
  <c r="AC333" i="1" s="1"/>
  <c r="AB334" i="1"/>
  <c r="AC334" i="1" s="1"/>
  <c r="AB335" i="1"/>
  <c r="AC335" i="1" s="1"/>
  <c r="AD335" i="1" a="1"/>
  <c r="AD335" i="1" s="1"/>
  <c r="AE335" i="1" a="1"/>
  <c r="AE335" i="1" s="1"/>
  <c r="AB336" i="1"/>
  <c r="AC336" i="1" s="1"/>
  <c r="AD336" i="1" a="1"/>
  <c r="AD336" i="1" s="1"/>
  <c r="AE336" i="1" a="1"/>
  <c r="AE336" i="1" s="1"/>
  <c r="AB337" i="1"/>
  <c r="AC337" i="1" s="1"/>
  <c r="AB338" i="1"/>
  <c r="AC338" i="1" s="1"/>
  <c r="AB339" i="1"/>
  <c r="AC339" i="1" s="1"/>
  <c r="AD339" i="1" a="1"/>
  <c r="AD339" i="1" s="1"/>
  <c r="AE339" i="1" a="1"/>
  <c r="AE339" i="1" s="1"/>
  <c r="AB340" i="1"/>
  <c r="AC340" i="1" s="1"/>
  <c r="AD340" i="1" a="1"/>
  <c r="AD340" i="1" s="1"/>
  <c r="AE340" i="1" a="1"/>
  <c r="AE340" i="1" s="1"/>
  <c r="AB341" i="1"/>
  <c r="AC341" i="1" s="1"/>
  <c r="AD341" i="1" a="1"/>
  <c r="AD341" i="1"/>
  <c r="AE341" i="1" a="1"/>
  <c r="AE341" i="1" s="1"/>
  <c r="AB342" i="1"/>
  <c r="AC342" i="1"/>
  <c r="AD342" i="1" a="1"/>
  <c r="AD342" i="1" s="1"/>
  <c r="AE342" i="1" a="1"/>
  <c r="AE342" i="1" s="1"/>
  <c r="AB343" i="1"/>
  <c r="AC343" i="1" s="1"/>
  <c r="AD343" i="1" a="1"/>
  <c r="AD343" i="1" s="1"/>
  <c r="AB344" i="1"/>
  <c r="AE344" i="1" s="1" a="1"/>
  <c r="AE344" i="1" s="1"/>
  <c r="AC344" i="1"/>
  <c r="AD344" i="1" a="1"/>
  <c r="AD344" i="1" s="1"/>
  <c r="AB345" i="1"/>
  <c r="AC345" i="1" s="1"/>
  <c r="AB346" i="1"/>
  <c r="AC346" i="1" s="1"/>
  <c r="AB347" i="1"/>
  <c r="AC347" i="1" s="1"/>
  <c r="AE347" i="1" a="1"/>
  <c r="AE347" i="1" s="1"/>
  <c r="AB348" i="1"/>
  <c r="AC348" i="1" s="1"/>
  <c r="AE348" i="1" a="1"/>
  <c r="AE348" i="1" s="1"/>
  <c r="AB349" i="1"/>
  <c r="AC349" i="1" s="1"/>
  <c r="AD349" i="1" a="1"/>
  <c r="AD349" i="1"/>
  <c r="AE349" i="1" a="1"/>
  <c r="AE349" i="1" s="1"/>
  <c r="AB350" i="1"/>
  <c r="AC350" i="1"/>
  <c r="AD350" i="1" a="1"/>
  <c r="AD350" i="1" s="1"/>
  <c r="AE350" i="1" a="1"/>
  <c r="AE350" i="1" s="1"/>
  <c r="AB351" i="1"/>
  <c r="AC351" i="1" s="1"/>
  <c r="AD351" i="1" a="1"/>
  <c r="AD351" i="1"/>
  <c r="AB352" i="1"/>
  <c r="AE352" i="1" s="1" a="1"/>
  <c r="AE352" i="1" s="1"/>
  <c r="AC352" i="1"/>
  <c r="AD352" i="1" a="1"/>
  <c r="AD352" i="1" s="1"/>
  <c r="AB353" i="1"/>
  <c r="AC353" i="1" s="1"/>
  <c r="AD353" i="1" a="1"/>
  <c r="AD353" i="1" s="1"/>
  <c r="AB354" i="1"/>
  <c r="AD354" i="1" s="1" a="1"/>
  <c r="AD354" i="1" s="1"/>
  <c r="AC354" i="1"/>
  <c r="AB355" i="1"/>
  <c r="AC355" i="1" s="1"/>
  <c r="AB356" i="1"/>
  <c r="AC356" i="1" s="1"/>
  <c r="AB357" i="1"/>
  <c r="AC357" i="1" s="1"/>
  <c r="AD357" i="1" a="1"/>
  <c r="AD357" i="1"/>
  <c r="AE357" i="1" a="1"/>
  <c r="AE357" i="1" s="1"/>
  <c r="AB358" i="1"/>
  <c r="AC358" i="1"/>
  <c r="AD358" i="1" a="1"/>
  <c r="AD358" i="1" s="1"/>
  <c r="AE358" i="1" a="1"/>
  <c r="AE358" i="1" s="1"/>
  <c r="AB359" i="1"/>
  <c r="AC359" i="1" s="1"/>
  <c r="AD359" i="1" a="1"/>
  <c r="AD359" i="1"/>
  <c r="T360" i="1"/>
  <c r="AD40" i="6" l="1" a="1"/>
  <c r="AD40" i="6" s="1"/>
  <c r="AD83" i="6" a="1"/>
  <c r="AD83" i="6" s="1"/>
  <c r="AC136" i="6"/>
  <c r="AC42" i="6"/>
  <c r="AC40" i="6"/>
  <c r="AC83" i="6"/>
  <c r="AD86" i="6" a="1"/>
  <c r="AD86" i="6" s="1"/>
  <c r="AC113" i="6"/>
  <c r="AC152" i="6"/>
  <c r="AC94" i="6"/>
  <c r="AC151" i="6"/>
  <c r="AD51" i="6" a="1"/>
  <c r="AD51" i="6" s="1"/>
  <c r="AC116" i="6"/>
  <c r="AD74" i="6" a="1"/>
  <c r="AD74" i="6" s="1"/>
  <c r="AE126" i="6" a="1"/>
  <c r="AE126" i="6" s="1"/>
  <c r="AD108" i="6" a="1"/>
  <c r="AD108" i="6" s="1"/>
  <c r="AD116" i="6" a="1"/>
  <c r="AD116" i="6" s="1"/>
  <c r="AD124" i="6" a="1"/>
  <c r="AD124" i="6" s="1"/>
  <c r="AC99" i="6"/>
  <c r="AE82" i="6" a="1"/>
  <c r="AE82" i="6" s="1"/>
  <c r="AE108" i="6" a="1"/>
  <c r="AE108" i="6" s="1"/>
  <c r="AC121" i="6"/>
  <c r="AD99" i="6" a="1"/>
  <c r="AD99" i="6" s="1"/>
  <c r="AC70" i="6"/>
  <c r="AE25" i="6" a="1"/>
  <c r="AE25" i="6" s="1"/>
  <c r="AE49" i="6" a="1"/>
  <c r="AE49" i="6" s="1"/>
  <c r="AC43" i="6"/>
  <c r="AC147" i="6"/>
  <c r="AC71" i="6"/>
  <c r="AC39" i="6"/>
  <c r="AC143" i="6"/>
  <c r="AC95" i="6"/>
  <c r="AD131" i="6" a="1"/>
  <c r="AD131" i="6" s="1"/>
  <c r="AD151" i="6" a="1"/>
  <c r="AD151" i="6" s="1"/>
  <c r="AE89" i="6" a="1"/>
  <c r="AE89" i="6" s="1"/>
  <c r="AD43" i="6" a="1"/>
  <c r="AD43" i="6" s="1"/>
  <c r="AC59" i="6"/>
  <c r="AC44" i="6"/>
  <c r="AC114" i="6"/>
  <c r="AD54" i="6" a="1"/>
  <c r="AD54" i="6" s="1"/>
  <c r="AD71" i="6" a="1"/>
  <c r="AD71" i="6" s="1"/>
  <c r="AE39" i="6" a="1"/>
  <c r="AE39" i="6" s="1"/>
  <c r="AC91" i="6"/>
  <c r="AE66" i="6" a="1"/>
  <c r="AE66" i="6" s="1"/>
  <c r="AD69" i="6" a="1"/>
  <c r="AD69" i="6" s="1"/>
  <c r="AD60" i="6" a="1"/>
  <c r="AD60" i="6" s="1"/>
  <c r="AE41" i="6" a="1"/>
  <c r="AE41" i="6" s="1"/>
  <c r="AD59" i="6" a="1"/>
  <c r="AD59" i="6" s="1"/>
  <c r="AC48" i="6"/>
  <c r="AD114" i="6" a="1"/>
  <c r="AD114" i="6" s="1"/>
  <c r="AC24" i="6"/>
  <c r="AC31" i="6"/>
  <c r="AD95" i="6" a="1"/>
  <c r="AD95" i="6" s="1"/>
  <c r="AE127" i="6" a="1"/>
  <c r="AE127" i="6" s="1"/>
  <c r="AC61" i="6"/>
  <c r="AD70" i="6" a="1"/>
  <c r="AD70" i="6" s="1"/>
  <c r="AC129" i="6"/>
  <c r="AC122" i="6"/>
  <c r="AD42" i="6" a="1"/>
  <c r="AD42" i="6" s="1"/>
  <c r="AD88" i="6" a="1"/>
  <c r="AD88" i="6" s="1"/>
  <c r="AC112" i="6"/>
  <c r="AE60" i="6" a="1"/>
  <c r="AE60" i="6" s="1"/>
  <c r="AE48" i="6" a="1"/>
  <c r="AE48" i="6" s="1"/>
  <c r="AD31" i="6" a="1"/>
  <c r="AD31" i="6" s="1"/>
  <c r="AE61" i="6" a="1"/>
  <c r="AE61" i="6" s="1"/>
  <c r="AD112" i="6" a="1"/>
  <c r="AD112" i="6" s="1"/>
  <c r="AE69" i="6" a="1"/>
  <c r="AE69" i="6" s="1"/>
  <c r="AE73" i="6" a="1"/>
  <c r="AE73" i="6" s="1"/>
  <c r="AD30" i="6" a="1"/>
  <c r="AD30" i="6" s="1"/>
  <c r="AC124" i="6"/>
  <c r="AD125" i="6" a="1"/>
  <c r="AD125" i="6" s="1"/>
  <c r="AC25" i="6"/>
  <c r="AE115" i="6" a="1"/>
  <c r="AE115" i="6" s="1"/>
  <c r="AC54" i="6"/>
  <c r="AC51" i="6"/>
  <c r="AE24" i="6" a="1"/>
  <c r="AE24" i="6" s="1"/>
  <c r="AC127" i="6"/>
  <c r="AC131" i="6"/>
  <c r="AE90" i="6" a="1"/>
  <c r="AE90" i="6" s="1"/>
  <c r="AD53" i="6" a="1"/>
  <c r="AD53" i="6" s="1"/>
  <c r="AE53" i="6" a="1"/>
  <c r="AE53" i="6" s="1"/>
  <c r="AC53" i="6"/>
  <c r="AE101" i="6" a="1"/>
  <c r="AE101" i="6" s="1"/>
  <c r="AD101" i="6" a="1"/>
  <c r="AD101" i="6" s="1"/>
  <c r="AC101" i="6"/>
  <c r="AC150" i="6"/>
  <c r="AE150" i="6" a="1"/>
  <c r="AE150" i="6" s="1"/>
  <c r="AD150" i="6" a="1"/>
  <c r="AD150" i="6" s="1"/>
  <c r="AE80" i="6" a="1"/>
  <c r="AE80" i="6" s="1"/>
  <c r="AD80" i="6" a="1"/>
  <c r="AD80" i="6" s="1"/>
  <c r="AC80" i="6"/>
  <c r="AE74" i="6" a="1"/>
  <c r="AE74" i="6" s="1"/>
  <c r="AD36" i="6" a="1"/>
  <c r="AD36" i="6" s="1"/>
  <c r="AD103" i="6" a="1"/>
  <c r="AD103" i="6" s="1"/>
  <c r="AD110" i="6" a="1"/>
  <c r="AD110" i="6" s="1"/>
  <c r="AE30" i="6" a="1"/>
  <c r="AE30" i="6" s="1"/>
  <c r="AE94" i="6" a="1"/>
  <c r="AE94" i="6" s="1"/>
  <c r="AC142" i="6"/>
  <c r="AC146" i="6"/>
  <c r="AC148" i="6"/>
  <c r="AD121" i="6" a="1"/>
  <c r="AD121" i="6" s="1"/>
  <c r="AC22" i="6"/>
  <c r="AC38" i="6"/>
  <c r="AC35" i="6"/>
  <c r="AD44" i="6" a="1"/>
  <c r="AD44" i="6" s="1"/>
  <c r="AC141" i="6"/>
  <c r="AE135" i="6" a="1"/>
  <c r="AE135" i="6" s="1"/>
  <c r="AD135" i="6" a="1"/>
  <c r="AD135" i="6" s="1"/>
  <c r="AE140" i="6" a="1"/>
  <c r="AE140" i="6" s="1"/>
  <c r="AD140" i="6" a="1"/>
  <c r="AD140" i="6" s="1"/>
  <c r="AE27" i="6" a="1"/>
  <c r="AE27" i="6" s="1"/>
  <c r="AD27" i="6" a="1"/>
  <c r="AD27" i="6" s="1"/>
  <c r="AC27" i="6"/>
  <c r="AE139" i="6" a="1"/>
  <c r="AE139" i="6" s="1"/>
  <c r="AD139" i="6" a="1"/>
  <c r="AD139" i="6" s="1"/>
  <c r="AC139" i="6"/>
  <c r="AD96" i="6" a="1"/>
  <c r="AD96" i="6" s="1"/>
  <c r="AE96" i="6" a="1"/>
  <c r="AE96" i="6" s="1"/>
  <c r="AE104" i="6" a="1"/>
  <c r="AE104" i="6" s="1"/>
  <c r="AE36" i="6" a="1"/>
  <c r="AE36" i="6" s="1"/>
  <c r="AE58" i="6" a="1"/>
  <c r="AE58" i="6" s="1"/>
  <c r="AE47" i="6" a="1"/>
  <c r="AE47" i="6" s="1"/>
  <c r="AC49" i="6"/>
  <c r="AC41" i="6"/>
  <c r="AD146" i="6" a="1"/>
  <c r="AD146" i="6" s="1"/>
  <c r="AE148" i="6" a="1"/>
  <c r="AE148" i="6" s="1"/>
  <c r="AC125" i="6"/>
  <c r="AD22" i="6" a="1"/>
  <c r="AD22" i="6" s="1"/>
  <c r="AE35" i="6" a="1"/>
  <c r="AE35" i="6" s="1"/>
  <c r="AE98" i="6" a="1"/>
  <c r="AE98" i="6" s="1"/>
  <c r="AD98" i="6" a="1"/>
  <c r="AD98" i="6" s="1"/>
  <c r="AE141" i="6" a="1"/>
  <c r="AE141" i="6" s="1"/>
  <c r="AC135" i="6"/>
  <c r="AC140" i="6"/>
  <c r="AE137" i="6" a="1"/>
  <c r="AE137" i="6" s="1"/>
  <c r="AD137" i="6" a="1"/>
  <c r="AD137" i="6" s="1"/>
  <c r="AE78" i="6" a="1"/>
  <c r="AE78" i="6" s="1"/>
  <c r="AD78" i="6" a="1"/>
  <c r="AD78" i="6" s="1"/>
  <c r="AC78" i="6"/>
  <c r="AE142" i="6" a="1"/>
  <c r="AE142" i="6" s="1"/>
  <c r="AE38" i="6" a="1"/>
  <c r="AE38" i="6" s="1"/>
  <c r="AD134" i="6" a="1"/>
  <c r="AD134" i="6" s="1"/>
  <c r="AC134" i="6"/>
  <c r="AD111" i="6" a="1"/>
  <c r="AD111" i="6" s="1"/>
  <c r="AE111" i="6" a="1"/>
  <c r="AE111" i="6" s="1"/>
  <c r="AE55" i="6" a="1"/>
  <c r="AE55" i="6" s="1"/>
  <c r="AD55" i="6" a="1"/>
  <c r="AD55" i="6" s="1"/>
  <c r="AE34" i="6" a="1"/>
  <c r="AE34" i="6" s="1"/>
  <c r="AD34" i="6" a="1"/>
  <c r="AD34" i="6" s="1"/>
  <c r="AC34" i="6"/>
  <c r="AE120" i="6" a="1"/>
  <c r="AE120" i="6" s="1"/>
  <c r="AD120" i="6" a="1"/>
  <c r="AD120" i="6" s="1"/>
  <c r="AC120" i="6"/>
  <c r="AD143" i="6" a="1"/>
  <c r="AD143" i="6" s="1"/>
  <c r="AE91" i="6" a="1"/>
  <c r="AE91" i="6" s="1"/>
  <c r="AD113" i="6" a="1"/>
  <c r="AD113" i="6" s="1"/>
  <c r="AE152" i="6" a="1"/>
  <c r="AE152" i="6" s="1"/>
  <c r="AE136" i="6" a="1"/>
  <c r="AE136" i="6" s="1"/>
  <c r="AD122" i="6" a="1"/>
  <c r="AD122" i="6" s="1"/>
  <c r="AE129" i="6" a="1"/>
  <c r="AE129" i="6" s="1"/>
  <c r="AC86" i="6"/>
  <c r="AC88" i="6"/>
  <c r="AC82" i="6"/>
  <c r="AD84" i="6" a="1"/>
  <c r="AD84" i="6" s="1"/>
  <c r="AE23" i="6" a="1"/>
  <c r="AE23" i="6" s="1"/>
  <c r="AD93" i="6" a="1"/>
  <c r="AD93" i="6" s="1"/>
  <c r="AE37" i="6" a="1"/>
  <c r="AE37" i="6" s="1"/>
  <c r="AD65" i="6" a="1"/>
  <c r="AD65" i="6" s="1"/>
  <c r="AE28" i="6" a="1"/>
  <c r="AE28" i="6" s="1"/>
  <c r="AE26" i="6" a="1"/>
  <c r="AE26" i="6" s="1"/>
  <c r="AE84" i="6" a="1"/>
  <c r="AE84" i="6" s="1"/>
  <c r="AD66" i="6" a="1"/>
  <c r="AD66" i="6" s="1"/>
  <c r="AE68" i="6" a="1"/>
  <c r="AE68" i="6" s="1"/>
  <c r="AD104" i="6" a="1"/>
  <c r="AD104" i="6" s="1"/>
  <c r="AE105" i="6" a="1"/>
  <c r="AE105" i="6" s="1"/>
  <c r="AD89" i="6" a="1"/>
  <c r="AD89" i="6" s="1"/>
  <c r="AE93" i="6" a="1"/>
  <c r="AE93" i="6" s="1"/>
  <c r="AD73" i="6" a="1"/>
  <c r="AD73" i="6" s="1"/>
  <c r="AD126" i="6" a="1"/>
  <c r="AD126" i="6" s="1"/>
  <c r="AE132" i="6" a="1"/>
  <c r="AE132" i="6" s="1"/>
  <c r="AD58" i="6" a="1"/>
  <c r="AD58" i="6" s="1"/>
  <c r="AD47" i="6" a="1"/>
  <c r="AD47" i="6" s="1"/>
  <c r="AD100" i="6" a="1"/>
  <c r="AD100" i="6" s="1"/>
  <c r="AE32" i="6" a="1"/>
  <c r="AE32" i="6" s="1"/>
  <c r="AD97" i="6" a="1"/>
  <c r="AD97" i="6" s="1"/>
  <c r="AE65" i="6" a="1"/>
  <c r="AE65" i="6" s="1"/>
  <c r="AE100" i="6" a="1"/>
  <c r="AE100" i="6" s="1"/>
  <c r="AE97" i="6" a="1"/>
  <c r="AE97" i="6" s="1"/>
  <c r="AD37" i="6" a="1"/>
  <c r="AD37" i="6" s="1"/>
  <c r="AD138" i="6" a="1"/>
  <c r="AD138" i="6" s="1"/>
  <c r="AD28" i="6" a="1"/>
  <c r="AD28" i="6" s="1"/>
  <c r="AC26" i="6"/>
  <c r="AD63" i="6" a="1"/>
  <c r="AD63" i="6" s="1"/>
  <c r="AD23" i="6" a="1"/>
  <c r="AD23" i="6" s="1"/>
  <c r="AD29" i="6" a="1"/>
  <c r="AD29" i="6" s="1"/>
  <c r="AD75" i="6" a="1"/>
  <c r="AD75" i="6" s="1"/>
  <c r="AD68" i="6" a="1"/>
  <c r="AD68" i="6" s="1"/>
  <c r="AE63" i="6" a="1"/>
  <c r="AE63" i="6" s="1"/>
  <c r="AD105" i="6" a="1"/>
  <c r="AD105" i="6" s="1"/>
  <c r="AE29" i="6" a="1"/>
  <c r="AE29" i="6" s="1"/>
  <c r="AE75" i="6" a="1"/>
  <c r="AE75" i="6" s="1"/>
  <c r="AD132" i="6" a="1"/>
  <c r="AD132" i="6" s="1"/>
  <c r="AE138" i="6" a="1"/>
  <c r="AE138" i="6" s="1"/>
  <c r="AE103" i="6" a="1"/>
  <c r="AE103" i="6" s="1"/>
  <c r="AE110" i="6" a="1"/>
  <c r="AE110" i="6" s="1"/>
  <c r="AD32" i="6" a="1"/>
  <c r="AD32" i="6" s="1"/>
  <c r="AC115" i="6"/>
  <c r="AE147" i="6" a="1"/>
  <c r="AE147" i="6" s="1"/>
  <c r="AC64" i="6"/>
  <c r="AC67" i="6"/>
  <c r="AE64" i="6" a="1"/>
  <c r="AE64" i="6" s="1"/>
  <c r="AE67" i="6" a="1"/>
  <c r="AE67" i="6" s="1"/>
  <c r="AC90" i="6"/>
  <c r="AE77" i="6" a="1"/>
  <c r="AE77" i="6" s="1"/>
  <c r="AE130" i="6" a="1"/>
  <c r="AE130" i="6" s="1"/>
  <c r="AD50" i="6" a="1"/>
  <c r="AD50" i="6" s="1"/>
  <c r="AD149" i="6" a="1"/>
  <c r="AD149" i="6" s="1"/>
  <c r="AC118" i="6"/>
  <c r="AD118" i="6" a="1"/>
  <c r="AD118" i="6" s="1"/>
  <c r="AE118" i="6" a="1"/>
  <c r="AE118" i="6" s="1"/>
  <c r="AC62" i="6"/>
  <c r="AE62" i="6" a="1"/>
  <c r="AE62" i="6" s="1"/>
  <c r="AD62" i="6" a="1"/>
  <c r="AD62" i="6" s="1"/>
  <c r="AC46" i="6"/>
  <c r="AE46" i="6" a="1"/>
  <c r="AE46" i="6" s="1"/>
  <c r="AE50" i="6" a="1"/>
  <c r="AE50" i="6" s="1"/>
  <c r="AC79" i="6"/>
  <c r="AD79" i="6" a="1"/>
  <c r="AD79" i="6" s="1"/>
  <c r="AC77" i="6"/>
  <c r="AC128" i="6"/>
  <c r="AD128" i="6" a="1"/>
  <c r="AD128" i="6" s="1"/>
  <c r="AD130" i="6" a="1"/>
  <c r="AD130" i="6" s="1"/>
  <c r="AC149" i="6"/>
  <c r="AC57" i="6"/>
  <c r="AD57" i="6" a="1"/>
  <c r="AD57" i="6" s="1"/>
  <c r="AE57" i="6" a="1"/>
  <c r="AE57" i="6" s="1"/>
  <c r="AC81" i="6"/>
  <c r="AD81" i="6" a="1"/>
  <c r="AD81" i="6" s="1"/>
  <c r="AE81" i="6" a="1"/>
  <c r="AE81" i="6" s="1"/>
  <c r="AC144" i="6"/>
  <c r="AD144" i="6" a="1"/>
  <c r="AD144" i="6" s="1"/>
  <c r="AC106" i="6"/>
  <c r="AD106" i="6" a="1"/>
  <c r="AD106" i="6" s="1"/>
  <c r="AC109" i="6"/>
  <c r="AD109" i="6" a="1"/>
  <c r="AD109" i="6" s="1"/>
  <c r="AC85" i="6"/>
  <c r="AD85" i="6" a="1"/>
  <c r="AD85" i="6" s="1"/>
  <c r="AC117" i="6"/>
  <c r="AD117" i="6" a="1"/>
  <c r="AD117" i="6" s="1"/>
  <c r="AE109" i="6" a="1"/>
  <c r="AE109" i="6" s="1"/>
  <c r="AC102" i="6"/>
  <c r="AD102" i="6" a="1"/>
  <c r="AD102" i="6" s="1"/>
  <c r="AC92" i="6"/>
  <c r="AD92" i="6" a="1"/>
  <c r="AD92" i="6" s="1"/>
  <c r="AC119" i="6"/>
  <c r="AD119" i="6" a="1"/>
  <c r="AD119" i="6" s="1"/>
  <c r="AC153" i="6"/>
  <c r="AD153" i="6" a="1"/>
  <c r="AD153" i="6" s="1"/>
  <c r="AE102" i="6" a="1"/>
  <c r="AE102" i="6" s="1"/>
  <c r="AC52" i="6"/>
  <c r="AD52" i="6" a="1"/>
  <c r="AD52" i="6" s="1"/>
  <c r="AE92" i="6" a="1"/>
  <c r="AE92" i="6" s="1"/>
  <c r="AD145" i="6" a="1"/>
  <c r="AD145" i="6" s="1"/>
  <c r="AE145" i="6" a="1"/>
  <c r="AE145" i="6" s="1"/>
  <c r="AE356" i="1" a="1"/>
  <c r="AE356" i="1" s="1"/>
  <c r="AE355" i="1" a="1"/>
  <c r="AE355" i="1" s="1"/>
  <c r="AC247" i="1"/>
  <c r="AE247" i="1" a="1"/>
  <c r="AE247" i="1" s="1"/>
  <c r="AE243" i="1" a="1"/>
  <c r="AE243" i="1" s="1"/>
  <c r="AC243" i="1"/>
  <c r="AE317" i="1" a="1"/>
  <c r="AE317" i="1" s="1"/>
  <c r="AE313" i="1" a="1"/>
  <c r="AE313" i="1" s="1"/>
  <c r="AE305" i="1" a="1"/>
  <c r="AE305" i="1" s="1"/>
  <c r="AE285" i="1" a="1"/>
  <c r="AE285" i="1" s="1"/>
  <c r="AE281" i="1" a="1"/>
  <c r="AE281" i="1" s="1"/>
  <c r="AE273" i="1" a="1"/>
  <c r="AE273" i="1" s="1"/>
  <c r="AE269" i="1" a="1"/>
  <c r="AE269" i="1" s="1"/>
  <c r="AE251" i="1" a="1"/>
  <c r="AE251" i="1" s="1"/>
  <c r="AC251" i="1"/>
  <c r="AC238" i="1"/>
  <c r="AD238" i="1" a="1"/>
  <c r="AD238" i="1" s="1"/>
  <c r="AE238" i="1" a="1"/>
  <c r="AE238" i="1" s="1"/>
  <c r="AC234" i="1"/>
  <c r="AE234" i="1" a="1"/>
  <c r="AE234" i="1" s="1"/>
  <c r="AD234" i="1" a="1"/>
  <c r="AD234" i="1" s="1"/>
  <c r="AC196" i="1"/>
  <c r="AE196" i="1" a="1"/>
  <c r="AE196" i="1" s="1"/>
  <c r="AD196" i="1" a="1"/>
  <c r="AD196" i="1" s="1"/>
  <c r="AC188" i="1"/>
  <c r="AE188" i="1" a="1"/>
  <c r="AE188" i="1" s="1"/>
  <c r="AD188" i="1" a="1"/>
  <c r="AD188" i="1" s="1"/>
  <c r="AC180" i="1"/>
  <c r="AE180" i="1" a="1"/>
  <c r="AE180" i="1" s="1"/>
  <c r="AD180" i="1" a="1"/>
  <c r="AD180" i="1" s="1"/>
  <c r="AC258" i="1"/>
  <c r="AE258" i="1" a="1"/>
  <c r="AE258" i="1" s="1"/>
  <c r="AD258" i="1" a="1"/>
  <c r="AD258" i="1" s="1"/>
  <c r="AC172" i="1"/>
  <c r="AE172" i="1" a="1"/>
  <c r="AE172" i="1" s="1"/>
  <c r="AD172" i="1" a="1"/>
  <c r="AD172" i="1" s="1"/>
  <c r="AC156" i="1"/>
  <c r="AE156" i="1" a="1"/>
  <c r="AE156" i="1" s="1"/>
  <c r="AD156" i="1" a="1"/>
  <c r="AD156" i="1" s="1"/>
  <c r="AD356" i="1" a="1"/>
  <c r="AD356" i="1" s="1"/>
  <c r="AE354" i="1" a="1"/>
  <c r="AE354" i="1" s="1"/>
  <c r="AE353" i="1" a="1"/>
  <c r="AE353" i="1" s="1"/>
  <c r="AD348" i="1" a="1"/>
  <c r="AD348" i="1" s="1"/>
  <c r="AE346" i="1" a="1"/>
  <c r="AE346" i="1" s="1"/>
  <c r="AE345" i="1" a="1"/>
  <c r="AE345" i="1" s="1"/>
  <c r="AE337" i="1" a="1"/>
  <c r="AE337" i="1" s="1"/>
  <c r="AE333" i="1" a="1"/>
  <c r="AE333" i="1" s="1"/>
  <c r="AE329" i="1" a="1"/>
  <c r="AE329" i="1" s="1"/>
  <c r="AE325" i="1" a="1"/>
  <c r="AE325" i="1" s="1"/>
  <c r="AE321" i="1" a="1"/>
  <c r="AE321" i="1" s="1"/>
  <c r="AE309" i="1" a="1"/>
  <c r="AE309" i="1" s="1"/>
  <c r="AE301" i="1" a="1"/>
  <c r="AE301" i="1" s="1"/>
  <c r="AE297" i="1" a="1"/>
  <c r="AE297" i="1" s="1"/>
  <c r="AE293" i="1" a="1"/>
  <c r="AE293" i="1" s="1"/>
  <c r="AE289" i="1" a="1"/>
  <c r="AE289" i="1" s="1"/>
  <c r="AE277" i="1" a="1"/>
  <c r="AE277" i="1" s="1"/>
  <c r="AE265" i="1" a="1"/>
  <c r="AE265" i="1" s="1"/>
  <c r="AC255" i="1"/>
  <c r="AE255" i="1" a="1"/>
  <c r="AE255" i="1" s="1"/>
  <c r="AE359" i="1" a="1"/>
  <c r="AE359" i="1" s="1"/>
  <c r="AD355" i="1" a="1"/>
  <c r="AD355" i="1" s="1"/>
  <c r="AE351" i="1" a="1"/>
  <c r="AE351" i="1" s="1"/>
  <c r="AD347" i="1" a="1"/>
  <c r="AD347" i="1" s="1"/>
  <c r="AD346" i="1" a="1"/>
  <c r="AD346" i="1" s="1"/>
  <c r="AE343" i="1" a="1"/>
  <c r="AE343" i="1" s="1"/>
  <c r="AE338" i="1" a="1"/>
  <c r="AE338" i="1" s="1"/>
  <c r="AD337" i="1" a="1"/>
  <c r="AD337" i="1" s="1"/>
  <c r="AE334" i="1" a="1"/>
  <c r="AE334" i="1" s="1"/>
  <c r="AD333" i="1" a="1"/>
  <c r="AD333" i="1" s="1"/>
  <c r="AE330" i="1" a="1"/>
  <c r="AE330" i="1" s="1"/>
  <c r="AD329" i="1" a="1"/>
  <c r="AD329" i="1" s="1"/>
  <c r="AE326" i="1" a="1"/>
  <c r="AE326" i="1" s="1"/>
  <c r="AD325" i="1" a="1"/>
  <c r="AD325" i="1" s="1"/>
  <c r="AE322" i="1" a="1"/>
  <c r="AE322" i="1" s="1"/>
  <c r="AD321" i="1" a="1"/>
  <c r="AD321" i="1" s="1"/>
  <c r="AE318" i="1" a="1"/>
  <c r="AE318" i="1" s="1"/>
  <c r="AD317" i="1" a="1"/>
  <c r="AD317" i="1" s="1"/>
  <c r="AE314" i="1" a="1"/>
  <c r="AE314" i="1" s="1"/>
  <c r="AD313" i="1" a="1"/>
  <c r="AD313" i="1" s="1"/>
  <c r="AE310" i="1" a="1"/>
  <c r="AE310" i="1" s="1"/>
  <c r="AD309" i="1" a="1"/>
  <c r="AD309" i="1" s="1"/>
  <c r="AE306" i="1" a="1"/>
  <c r="AE306" i="1" s="1"/>
  <c r="AD305" i="1" a="1"/>
  <c r="AD305" i="1" s="1"/>
  <c r="AE302" i="1" a="1"/>
  <c r="AE302" i="1" s="1"/>
  <c r="AD301" i="1" a="1"/>
  <c r="AD301" i="1" s="1"/>
  <c r="AE298" i="1" a="1"/>
  <c r="AE298" i="1" s="1"/>
  <c r="AD297" i="1" a="1"/>
  <c r="AD297" i="1" s="1"/>
  <c r="AE294" i="1" a="1"/>
  <c r="AE294" i="1" s="1"/>
  <c r="AD293" i="1" a="1"/>
  <c r="AD293" i="1" s="1"/>
  <c r="AE290" i="1" a="1"/>
  <c r="AE290" i="1" s="1"/>
  <c r="AD289" i="1" a="1"/>
  <c r="AD289" i="1" s="1"/>
  <c r="AE286" i="1" a="1"/>
  <c r="AE286" i="1" s="1"/>
  <c r="AD285" i="1" a="1"/>
  <c r="AD285" i="1" s="1"/>
  <c r="AE282" i="1" a="1"/>
  <c r="AE282" i="1" s="1"/>
  <c r="AD281" i="1" a="1"/>
  <c r="AD281" i="1" s="1"/>
  <c r="AE278" i="1" a="1"/>
  <c r="AE278" i="1" s="1"/>
  <c r="AD277" i="1" a="1"/>
  <c r="AD277" i="1" s="1"/>
  <c r="AE274" i="1" a="1"/>
  <c r="AE274" i="1" s="1"/>
  <c r="AD273" i="1" a="1"/>
  <c r="AD273" i="1" s="1"/>
  <c r="AE270" i="1" a="1"/>
  <c r="AE270" i="1" s="1"/>
  <c r="AD269" i="1" a="1"/>
  <c r="AD269" i="1" s="1"/>
  <c r="AE266" i="1" a="1"/>
  <c r="AE266" i="1" s="1"/>
  <c r="AD265" i="1" a="1"/>
  <c r="AD265" i="1" s="1"/>
  <c r="AE262" i="1" a="1"/>
  <c r="AE262" i="1" s="1"/>
  <c r="AE259" i="1" a="1"/>
  <c r="AE259" i="1" s="1"/>
  <c r="AC259" i="1"/>
  <c r="AC246" i="1"/>
  <c r="AD246" i="1" a="1"/>
  <c r="AD246" i="1" s="1"/>
  <c r="AE246" i="1" a="1"/>
  <c r="AE246" i="1" s="1"/>
  <c r="AC242" i="1"/>
  <c r="AE242" i="1" a="1"/>
  <c r="AE242" i="1" s="1"/>
  <c r="AD242" i="1" a="1"/>
  <c r="AD242" i="1" s="1"/>
  <c r="AC164" i="1"/>
  <c r="AE164" i="1" a="1"/>
  <c r="AE164" i="1" s="1"/>
  <c r="AD164" i="1" a="1"/>
  <c r="AD164" i="1" s="1"/>
  <c r="AC148" i="1"/>
  <c r="AE148" i="1" a="1"/>
  <c r="AE148" i="1" s="1"/>
  <c r="AD148" i="1" a="1"/>
  <c r="AD148" i="1" s="1"/>
  <c r="AD345" i="1" a="1"/>
  <c r="AD345" i="1" s="1"/>
  <c r="AD338" i="1" a="1"/>
  <c r="AD338" i="1" s="1"/>
  <c r="AD334" i="1" a="1"/>
  <c r="AD334" i="1" s="1"/>
  <c r="AD330" i="1" a="1"/>
  <c r="AD330" i="1" s="1"/>
  <c r="AD326" i="1" a="1"/>
  <c r="AD326" i="1" s="1"/>
  <c r="AD322" i="1" a="1"/>
  <c r="AD322" i="1" s="1"/>
  <c r="AD318" i="1" a="1"/>
  <c r="AD318" i="1" s="1"/>
  <c r="AD314" i="1" a="1"/>
  <c r="AD314" i="1" s="1"/>
  <c r="AD310" i="1" a="1"/>
  <c r="AD310" i="1" s="1"/>
  <c r="AD306" i="1" a="1"/>
  <c r="AD306" i="1" s="1"/>
  <c r="AD302" i="1" a="1"/>
  <c r="AD302" i="1" s="1"/>
  <c r="AD298" i="1" a="1"/>
  <c r="AD298" i="1" s="1"/>
  <c r="AD294" i="1" a="1"/>
  <c r="AD294" i="1" s="1"/>
  <c r="AD290" i="1" a="1"/>
  <c r="AD290" i="1" s="1"/>
  <c r="AD286" i="1" a="1"/>
  <c r="AD286" i="1" s="1"/>
  <c r="AD282" i="1" a="1"/>
  <c r="AD282" i="1" s="1"/>
  <c r="AD278" i="1" a="1"/>
  <c r="AD278" i="1" s="1"/>
  <c r="AD274" i="1" a="1"/>
  <c r="AD274" i="1" s="1"/>
  <c r="AD270" i="1" a="1"/>
  <c r="AD270" i="1" s="1"/>
  <c r="AD266" i="1" a="1"/>
  <c r="AD266" i="1" s="1"/>
  <c r="AD262" i="1" a="1"/>
  <c r="AD262" i="1" s="1"/>
  <c r="AC254" i="1"/>
  <c r="AD254" i="1" a="1"/>
  <c r="AD254" i="1" s="1"/>
  <c r="AE254" i="1" a="1"/>
  <c r="AE254" i="1" s="1"/>
  <c r="AC250" i="1"/>
  <c r="AE250" i="1" a="1"/>
  <c r="AE250" i="1" s="1"/>
  <c r="AD250" i="1" a="1"/>
  <c r="AD250" i="1" s="1"/>
  <c r="AD247" i="1" a="1"/>
  <c r="AD247" i="1" s="1"/>
  <c r="AD243" i="1" a="1"/>
  <c r="AD243" i="1" s="1"/>
  <c r="AC239" i="1"/>
  <c r="AE239" i="1" a="1"/>
  <c r="AE239" i="1" s="1"/>
  <c r="AE235" i="1" a="1"/>
  <c r="AE235" i="1" s="1"/>
  <c r="AC235" i="1"/>
  <c r="AC140" i="1"/>
  <c r="AE140" i="1" a="1"/>
  <c r="AE140" i="1" s="1"/>
  <c r="AC132" i="1"/>
  <c r="AE132" i="1" a="1"/>
  <c r="AE132" i="1" s="1"/>
  <c r="AC124" i="1"/>
  <c r="AE124" i="1" a="1"/>
  <c r="AE124" i="1" s="1"/>
  <c r="AC117" i="1"/>
  <c r="AD117" i="1" a="1"/>
  <c r="AD117" i="1" s="1"/>
  <c r="AE117" i="1" a="1"/>
  <c r="AE117" i="1" s="1"/>
  <c r="AC111" i="1"/>
  <c r="AE111" i="1" a="1"/>
  <c r="AE111" i="1" s="1"/>
  <c r="AD111" i="1" a="1"/>
  <c r="AD111" i="1" s="1"/>
  <c r="AC108" i="1"/>
  <c r="AD108" i="1" a="1"/>
  <c r="AD108" i="1" s="1"/>
  <c r="AE108" i="1" a="1"/>
  <c r="AE108" i="1" s="1"/>
  <c r="AC89" i="1"/>
  <c r="AD89" i="1" a="1"/>
  <c r="AD89" i="1" s="1"/>
  <c r="AE89" i="1" a="1"/>
  <c r="AE89" i="1" s="1"/>
  <c r="AD84" i="1" a="1"/>
  <c r="AD84" i="1" s="1"/>
  <c r="AE84" i="1" a="1"/>
  <c r="AE84" i="1" s="1"/>
  <c r="AC84" i="1"/>
  <c r="AE66" i="1" a="1"/>
  <c r="AE66" i="1" s="1"/>
  <c r="AC66" i="1"/>
  <c r="AD66" i="1" a="1"/>
  <c r="AD66" i="1" s="1"/>
  <c r="AC9" i="1"/>
  <c r="AE9" i="1" a="1"/>
  <c r="AE9" i="1" s="1"/>
  <c r="AD9" i="1" a="1"/>
  <c r="AD9" i="1" s="1"/>
  <c r="AC191" i="1"/>
  <c r="AD191" i="1" a="1"/>
  <c r="AD191" i="1" s="1"/>
  <c r="AC183" i="1"/>
  <c r="AD183" i="1" a="1"/>
  <c r="AD183" i="1" s="1"/>
  <c r="AC175" i="1"/>
  <c r="AD175" i="1" a="1"/>
  <c r="AD175" i="1" s="1"/>
  <c r="AC167" i="1"/>
  <c r="AD167" i="1" a="1"/>
  <c r="AD167" i="1" s="1"/>
  <c r="AC159" i="1"/>
  <c r="AD159" i="1" a="1"/>
  <c r="AD159" i="1" s="1"/>
  <c r="AC151" i="1"/>
  <c r="AD151" i="1" a="1"/>
  <c r="AD151" i="1" s="1"/>
  <c r="AC143" i="1"/>
  <c r="AD143" i="1" a="1"/>
  <c r="AD143" i="1" s="1"/>
  <c r="AC135" i="1"/>
  <c r="AD135" i="1" a="1"/>
  <c r="AD135" i="1" s="1"/>
  <c r="AC127" i="1"/>
  <c r="AD127" i="1" a="1"/>
  <c r="AD127" i="1" s="1"/>
  <c r="AC116" i="1"/>
  <c r="AD116" i="1" a="1"/>
  <c r="AD116" i="1" s="1"/>
  <c r="AE116" i="1" a="1"/>
  <c r="AE116" i="1" s="1"/>
  <c r="AC99" i="1"/>
  <c r="AD99" i="1" a="1"/>
  <c r="AD99" i="1" s="1"/>
  <c r="AE99" i="1" a="1"/>
  <c r="AE99" i="1" s="1"/>
  <c r="AE88" i="1" a="1"/>
  <c r="AE88" i="1" s="1"/>
  <c r="AC88" i="1"/>
  <c r="AD88" i="1" a="1"/>
  <c r="AD88" i="1" s="1"/>
  <c r="AD197" i="1" a="1"/>
  <c r="AD197" i="1" s="1"/>
  <c r="AE197" i="1" a="1"/>
  <c r="AE197" i="1" s="1"/>
  <c r="AD189" i="1" a="1"/>
  <c r="AD189" i="1" s="1"/>
  <c r="AE189" i="1" a="1"/>
  <c r="AE189" i="1" s="1"/>
  <c r="AD181" i="1" a="1"/>
  <c r="AD181" i="1" s="1"/>
  <c r="AE181" i="1" a="1"/>
  <c r="AE181" i="1" s="1"/>
  <c r="AD173" i="1" a="1"/>
  <c r="AD173" i="1" s="1"/>
  <c r="AE173" i="1" a="1"/>
  <c r="AE173" i="1" s="1"/>
  <c r="AD165" i="1" a="1"/>
  <c r="AD165" i="1" s="1"/>
  <c r="AE165" i="1" a="1"/>
  <c r="AE165" i="1" s="1"/>
  <c r="AD157" i="1" a="1"/>
  <c r="AD157" i="1" s="1"/>
  <c r="AE157" i="1" a="1"/>
  <c r="AE157" i="1" s="1"/>
  <c r="AD149" i="1" a="1"/>
  <c r="AD149" i="1" s="1"/>
  <c r="AE149" i="1" a="1"/>
  <c r="AE149" i="1" s="1"/>
  <c r="AD141" i="1" a="1"/>
  <c r="AD141" i="1" s="1"/>
  <c r="AE141" i="1" a="1"/>
  <c r="AE141" i="1" s="1"/>
  <c r="AD133" i="1" a="1"/>
  <c r="AD133" i="1" s="1"/>
  <c r="AE133" i="1" a="1"/>
  <c r="AE133" i="1" s="1"/>
  <c r="AD125" i="1" a="1"/>
  <c r="AD125" i="1" s="1"/>
  <c r="AE125" i="1" a="1"/>
  <c r="AE125" i="1" s="1"/>
  <c r="AD98" i="1" a="1"/>
  <c r="AD98" i="1" s="1"/>
  <c r="AC98" i="1"/>
  <c r="AE98" i="1" a="1"/>
  <c r="AE98" i="1" s="1"/>
  <c r="AC230" i="1"/>
  <c r="AD230" i="1" a="1"/>
  <c r="AD230" i="1" s="1"/>
  <c r="AC228" i="1"/>
  <c r="AD228" i="1" a="1"/>
  <c r="AD228" i="1" s="1"/>
  <c r="AC226" i="1"/>
  <c r="AD226" i="1" a="1"/>
  <c r="AD226" i="1" s="1"/>
  <c r="AC224" i="1"/>
  <c r="AD224" i="1" a="1"/>
  <c r="AD224" i="1" s="1"/>
  <c r="AC222" i="1"/>
  <c r="AD222" i="1" a="1"/>
  <c r="AD222" i="1" s="1"/>
  <c r="AC220" i="1"/>
  <c r="AD220" i="1" a="1"/>
  <c r="AD220" i="1" s="1"/>
  <c r="AC218" i="1"/>
  <c r="AD218" i="1" a="1"/>
  <c r="AD218" i="1" s="1"/>
  <c r="AC216" i="1"/>
  <c r="AD216" i="1" a="1"/>
  <c r="AD216" i="1" s="1"/>
  <c r="AC214" i="1"/>
  <c r="AD214" i="1" a="1"/>
  <c r="AD214" i="1" s="1"/>
  <c r="AC212" i="1"/>
  <c r="AD212" i="1" a="1"/>
  <c r="AD212" i="1" s="1"/>
  <c r="AC210" i="1"/>
  <c r="AD210" i="1" a="1"/>
  <c r="AD210" i="1" s="1"/>
  <c r="AC208" i="1"/>
  <c r="AD208" i="1" a="1"/>
  <c r="AD208" i="1" s="1"/>
  <c r="AC206" i="1"/>
  <c r="AD206" i="1" a="1"/>
  <c r="AD206" i="1" s="1"/>
  <c r="AC204" i="1"/>
  <c r="AD204" i="1" a="1"/>
  <c r="AD204" i="1" s="1"/>
  <c r="AC202" i="1"/>
  <c r="AD202" i="1" a="1"/>
  <c r="AD202" i="1" s="1"/>
  <c r="AC200" i="1"/>
  <c r="AD200" i="1" a="1"/>
  <c r="AD200" i="1" s="1"/>
  <c r="AC198" i="1"/>
  <c r="AD198" i="1" a="1"/>
  <c r="AD198" i="1" s="1"/>
  <c r="AC190" i="1"/>
  <c r="AD190" i="1" a="1"/>
  <c r="AD190" i="1" s="1"/>
  <c r="AC182" i="1"/>
  <c r="AD182" i="1" a="1"/>
  <c r="AD182" i="1" s="1"/>
  <c r="AC174" i="1"/>
  <c r="AD174" i="1" a="1"/>
  <c r="AD174" i="1" s="1"/>
  <c r="AC166" i="1"/>
  <c r="AD166" i="1" a="1"/>
  <c r="AD166" i="1" s="1"/>
  <c r="AC158" i="1"/>
  <c r="AD158" i="1" a="1"/>
  <c r="AD158" i="1" s="1"/>
  <c r="AC150" i="1"/>
  <c r="AD150" i="1" a="1"/>
  <c r="AD150" i="1" s="1"/>
  <c r="AC142" i="1"/>
  <c r="AD142" i="1" a="1"/>
  <c r="AD142" i="1" s="1"/>
  <c r="AD140" i="1" a="1"/>
  <c r="AD140" i="1" s="1"/>
  <c r="AC134" i="1"/>
  <c r="AD134" i="1" a="1"/>
  <c r="AD134" i="1" s="1"/>
  <c r="AD132" i="1" a="1"/>
  <c r="AD132" i="1" s="1"/>
  <c r="AC126" i="1"/>
  <c r="AD126" i="1" a="1"/>
  <c r="AD126" i="1" s="1"/>
  <c r="AD124" i="1" a="1"/>
  <c r="AD124" i="1" s="1"/>
  <c r="AC75" i="1"/>
  <c r="AE75" i="1" a="1"/>
  <c r="AE75" i="1" s="1"/>
  <c r="AD75" i="1" a="1"/>
  <c r="AD75" i="1" s="1"/>
  <c r="AD192" i="1" a="1"/>
  <c r="AD192" i="1" s="1"/>
  <c r="AD184" i="1" a="1"/>
  <c r="AD184" i="1" s="1"/>
  <c r="AD176" i="1" a="1"/>
  <c r="AD176" i="1" s="1"/>
  <c r="AD168" i="1" a="1"/>
  <c r="AD168" i="1" s="1"/>
  <c r="AD160" i="1" a="1"/>
  <c r="AD160" i="1" s="1"/>
  <c r="AD152" i="1" a="1"/>
  <c r="AD152" i="1" s="1"/>
  <c r="AD144" i="1" a="1"/>
  <c r="AD144" i="1" s="1"/>
  <c r="AD136" i="1" a="1"/>
  <c r="AD136" i="1" s="1"/>
  <c r="AD128" i="1" a="1"/>
  <c r="AD128" i="1" s="1"/>
  <c r="AD120" i="1" a="1"/>
  <c r="AD120" i="1" s="1"/>
  <c r="AD119" i="1" a="1"/>
  <c r="AD119" i="1" s="1"/>
  <c r="AE106" i="1" a="1"/>
  <c r="AE106" i="1" s="1"/>
  <c r="AD105" i="1" a="1"/>
  <c r="AD105" i="1" s="1"/>
  <c r="AC104" i="1"/>
  <c r="AC103" i="1"/>
  <c r="AE103" i="1" a="1"/>
  <c r="AE103" i="1" s="1"/>
  <c r="AE97" i="1" a="1"/>
  <c r="AE97" i="1" s="1"/>
  <c r="AD96" i="1" a="1"/>
  <c r="AD96" i="1" s="1"/>
  <c r="AD92" i="1" a="1"/>
  <c r="AD92" i="1" s="1"/>
  <c r="AC91" i="1"/>
  <c r="AD91" i="1" a="1"/>
  <c r="AD91" i="1" s="1"/>
  <c r="AE86" i="1" a="1"/>
  <c r="AE86" i="1" s="1"/>
  <c r="AC85" i="1"/>
  <c r="AD85" i="1" a="1"/>
  <c r="AD85" i="1" s="1"/>
  <c r="AE85" i="1" a="1"/>
  <c r="AE85" i="1" s="1"/>
  <c r="AE82" i="1" a="1"/>
  <c r="AE82" i="1" s="1"/>
  <c r="AC82" i="1"/>
  <c r="AC76" i="1"/>
  <c r="AC73" i="1"/>
  <c r="AE73" i="1" a="1"/>
  <c r="AE73" i="1" s="1"/>
  <c r="AD73" i="1" a="1"/>
  <c r="AD73" i="1" s="1"/>
  <c r="AE50" i="1" a="1"/>
  <c r="AE50" i="1" s="1"/>
  <c r="AC50" i="1"/>
  <c r="AD50" i="1" a="1"/>
  <c r="AD50" i="1" s="1"/>
  <c r="AC38" i="1"/>
  <c r="AE38" i="1" a="1"/>
  <c r="AE38" i="1" s="1"/>
  <c r="AD38" i="1" a="1"/>
  <c r="AD38" i="1" s="1"/>
  <c r="AD118" i="1" a="1"/>
  <c r="AD118" i="1" s="1"/>
  <c r="AC106" i="1"/>
  <c r="AD97" i="1" a="1"/>
  <c r="AD97" i="1" s="1"/>
  <c r="AC96" i="1"/>
  <c r="AC95" i="1"/>
  <c r="AE95" i="1" a="1"/>
  <c r="AE95" i="1" s="1"/>
  <c r="AD86" i="1" a="1"/>
  <c r="AD86" i="1" s="1"/>
  <c r="AC83" i="1"/>
  <c r="AD83" i="1" a="1"/>
  <c r="AD83" i="1" s="1"/>
  <c r="AC46" i="1"/>
  <c r="AE46" i="1" a="1"/>
  <c r="AE46" i="1" s="1"/>
  <c r="AD46" i="1" a="1"/>
  <c r="AD46" i="1" s="1"/>
  <c r="AC107" i="1"/>
  <c r="AD107" i="1" a="1"/>
  <c r="AD107" i="1" s="1"/>
  <c r="AC77" i="1"/>
  <c r="AD77" i="1" a="1"/>
  <c r="AD77" i="1" s="1"/>
  <c r="AE74" i="1" a="1"/>
  <c r="AE74" i="1" s="1"/>
  <c r="AD74" i="1" a="1"/>
  <c r="AD74" i="1" s="1"/>
  <c r="AC67" i="1"/>
  <c r="AD67" i="1" a="1"/>
  <c r="AD67" i="1" s="1"/>
  <c r="AE67" i="1" a="1"/>
  <c r="AE67" i="1" s="1"/>
  <c r="AC57" i="1"/>
  <c r="AE57" i="1" a="1"/>
  <c r="AE57" i="1" s="1"/>
  <c r="AD57" i="1" a="1"/>
  <c r="AD57" i="1" s="1"/>
  <c r="AC81" i="1"/>
  <c r="AE81" i="1" a="1"/>
  <c r="AE81" i="1" s="1"/>
  <c r="AD70" i="1" a="1"/>
  <c r="AD70" i="1" s="1"/>
  <c r="AC69" i="1"/>
  <c r="AD69" i="1" a="1"/>
  <c r="AD69" i="1" s="1"/>
  <c r="AD44" i="1" a="1"/>
  <c r="AD44" i="1" s="1"/>
  <c r="AC44" i="1"/>
  <c r="AC37" i="1"/>
  <c r="AD37" i="1" a="1"/>
  <c r="AD37" i="1" s="1"/>
  <c r="AE37" i="1" a="1"/>
  <c r="AE37" i="1" s="1"/>
  <c r="AC22" i="1"/>
  <c r="AE22" i="1" a="1"/>
  <c r="AE22" i="1" s="1"/>
  <c r="AD22" i="1" a="1"/>
  <c r="AD22" i="1" s="1"/>
  <c r="AC61" i="1"/>
  <c r="AD61" i="1" a="1"/>
  <c r="AD61" i="1" s="1"/>
  <c r="AE58" i="1" a="1"/>
  <c r="AE58" i="1" s="1"/>
  <c r="AD58" i="1" a="1"/>
  <c r="AD58" i="1" s="1"/>
  <c r="AC49" i="1"/>
  <c r="AE49" i="1" a="1"/>
  <c r="AE49" i="1" s="1"/>
  <c r="AC45" i="1"/>
  <c r="AD45" i="1" a="1"/>
  <c r="AD45" i="1" s="1"/>
  <c r="AC29" i="1"/>
  <c r="AD29" i="1" a="1"/>
  <c r="AD29" i="1" s="1"/>
  <c r="AE29" i="1" a="1"/>
  <c r="AE29" i="1" s="1"/>
  <c r="AC65" i="1"/>
  <c r="AE65" i="1" a="1"/>
  <c r="AE65" i="1" s="1"/>
  <c r="AC59" i="1"/>
  <c r="AE59" i="1" a="1"/>
  <c r="AE59" i="1" s="1"/>
  <c r="AC54" i="1"/>
  <c r="AD54" i="1" a="1"/>
  <c r="AD54" i="1" s="1"/>
  <c r="AC41" i="1"/>
  <c r="AE41" i="1" a="1"/>
  <c r="AE41" i="1" s="1"/>
  <c r="AD36" i="1" a="1"/>
  <c r="AD36" i="1" s="1"/>
  <c r="AC36" i="1"/>
  <c r="AE36" i="1" a="1"/>
  <c r="AE36" i="1" s="1"/>
  <c r="AD28" i="1" a="1"/>
  <c r="AD28" i="1" s="1"/>
  <c r="AC28" i="1"/>
  <c r="AE28" i="1" a="1"/>
  <c r="AE28" i="1" s="1"/>
  <c r="AC53" i="1"/>
  <c r="AD53" i="1" a="1"/>
  <c r="AD53" i="1" s="1"/>
  <c r="AD35" i="1" a="1"/>
  <c r="AD35" i="1" s="1"/>
  <c r="AC34" i="1"/>
  <c r="AC33" i="1"/>
  <c r="AE33" i="1" a="1"/>
  <c r="AE33" i="1" s="1"/>
  <c r="AE27" i="1" a="1"/>
  <c r="AE27" i="1" s="1"/>
  <c r="AD26" i="1" a="1"/>
  <c r="AD26" i="1" s="1"/>
  <c r="AC17" i="1"/>
  <c r="AE17" i="1" a="1"/>
  <c r="AE17" i="1" s="1"/>
  <c r="AD17" i="1" a="1"/>
  <c r="AD17" i="1" s="1"/>
  <c r="AC13" i="1"/>
  <c r="AD13" i="1" a="1"/>
  <c r="AD13" i="1" s="1"/>
  <c r="AE13" i="1" a="1"/>
  <c r="AE13" i="1" s="1"/>
  <c r="AD27" i="1" a="1"/>
  <c r="AD27" i="1" s="1"/>
  <c r="AC25" i="1"/>
  <c r="AE25" i="1" a="1"/>
  <c r="AE25" i="1" s="1"/>
  <c r="AC21" i="1"/>
  <c r="AD21" i="1" a="1"/>
  <c r="AD21" i="1" s="1"/>
  <c r="AE21" i="1" a="1"/>
  <c r="AE21" i="1" s="1"/>
  <c r="AE10" i="1" a="1"/>
  <c r="AE10" i="1" s="1"/>
  <c r="AC10" i="1"/>
  <c r="AE18" i="1" a="1"/>
  <c r="AE18" i="1" s="1"/>
  <c r="AC18" i="1"/>
  <c r="AC14" i="1"/>
  <c r="AE14" i="1" a="1"/>
  <c r="AE14" i="1" s="1"/>
  <c r="R360" i="1"/>
  <c r="P360" i="1" l="1"/>
  <c r="N360" i="1" l="1"/>
  <c r="X360" i="1"/>
  <c r="W360" i="1"/>
  <c r="AB286" i="3"/>
  <c r="AC286" i="3" s="1"/>
  <c r="AB173" i="3"/>
  <c r="AB230" i="3"/>
  <c r="AC230" i="3" s="1"/>
  <c r="AB278" i="3"/>
  <c r="AD278" i="3" s="1" a="1"/>
  <c r="AD278" i="3" s="1"/>
  <c r="AB277" i="3"/>
  <c r="AB140" i="3"/>
  <c r="AD140" i="3" s="1" a="1"/>
  <c r="AD140" i="3" s="1"/>
  <c r="AD273" i="3" a="1"/>
  <c r="AD273" i="3" s="1"/>
  <c r="AB273" i="3"/>
  <c r="AC273" i="3" s="1"/>
  <c r="AB267" i="3"/>
  <c r="AB265" i="3"/>
  <c r="AC265" i="3" s="1"/>
  <c r="AB134" i="3"/>
  <c r="AD74" i="3" a="1"/>
  <c r="AD74" i="3" s="1"/>
  <c r="AB74" i="3"/>
  <c r="AC74" i="3" s="1"/>
  <c r="AB72" i="3"/>
  <c r="AB247" i="3"/>
  <c r="AC247" i="3" s="1"/>
  <c r="AB67" i="3"/>
  <c r="AD67" i="3" s="1" a="1"/>
  <c r="AD67" i="3" s="1"/>
  <c r="AB29" i="3"/>
  <c r="AB229" i="3"/>
  <c r="AC229" i="3" s="1"/>
  <c r="AB104" i="3"/>
  <c r="AB103" i="3"/>
  <c r="AB310" i="3"/>
  <c r="AE161" i="3" a="1"/>
  <c r="AE161" i="3" s="1"/>
  <c r="AC161" i="3"/>
  <c r="AB161" i="3"/>
  <c r="AD161" i="3" s="1" a="1"/>
  <c r="AD161" i="3" s="1"/>
  <c r="AB353" i="3"/>
  <c r="AC353" i="3" s="1"/>
  <c r="AB128" i="3"/>
  <c r="AE255" i="3" a="1"/>
  <c r="AE255" i="3" s="1"/>
  <c r="AB255" i="3"/>
  <c r="AC298" i="3"/>
  <c r="AB298" i="3"/>
  <c r="AB34" i="3"/>
  <c r="AD330" i="3" a="1"/>
  <c r="AD330" i="3" s="1"/>
  <c r="AC330" i="3"/>
  <c r="AB330" i="3"/>
  <c r="AE330" i="3" s="1" a="1"/>
  <c r="AE330" i="3" s="1"/>
  <c r="AD32" i="3" a="1"/>
  <c r="AD32" i="3" s="1"/>
  <c r="AB32" i="3"/>
  <c r="AC32" i="3" s="1"/>
  <c r="AC114" i="3"/>
  <c r="AB114" i="3"/>
  <c r="AE114" i="3" s="1" a="1"/>
  <c r="AE114" i="3" s="1"/>
  <c r="AD112" i="3" a="1"/>
  <c r="AD112" i="3" s="1"/>
  <c r="AB112" i="3"/>
  <c r="AC112" i="3" s="1"/>
  <c r="AB86" i="3"/>
  <c r="AC86" i="3" s="1"/>
  <c r="AB85" i="3"/>
  <c r="AB22" i="3"/>
  <c r="R3" i="3" s="1"/>
  <c r="AB194" i="3"/>
  <c r="AC194" i="3" s="1"/>
  <c r="AB321" i="3"/>
  <c r="AE321" i="3" s="1" a="1"/>
  <c r="AE321" i="3" s="1"/>
  <c r="AB226" i="3"/>
  <c r="AB129" i="3"/>
  <c r="AE129" i="3" s="1" a="1"/>
  <c r="AE129" i="3" s="1"/>
  <c r="AB42" i="3"/>
  <c r="AC42" i="3" s="1"/>
  <c r="AB337" i="3"/>
  <c r="AC337" i="3" s="1"/>
  <c r="AE122" i="3" a="1"/>
  <c r="AE122" i="3" s="1"/>
  <c r="AB122" i="3"/>
  <c r="AB91" i="3"/>
  <c r="AD91" i="3" s="1" a="1"/>
  <c r="AD91" i="3" s="1"/>
  <c r="AD116" i="3" a="1"/>
  <c r="AD116" i="3" s="1"/>
  <c r="AB116" i="3"/>
  <c r="AB360" i="3"/>
  <c r="AC360" i="3" s="1"/>
  <c r="AB142" i="3"/>
  <c r="AD359" i="3" a="1"/>
  <c r="AD359" i="3" s="1"/>
  <c r="AB359" i="3"/>
  <c r="AE359" i="3" s="1" a="1"/>
  <c r="AE359" i="3" s="1"/>
  <c r="AB107" i="3"/>
  <c r="AB280" i="3"/>
  <c r="AB279" i="3"/>
  <c r="AE279" i="3" s="1" a="1"/>
  <c r="AE279" i="3" s="1"/>
  <c r="AB274" i="3"/>
  <c r="AD274" i="3" s="1" a="1"/>
  <c r="AD274" i="3" s="1"/>
  <c r="AE309" i="3" a="1"/>
  <c r="AE309" i="3" s="1"/>
  <c r="AB309" i="3"/>
  <c r="AC309" i="3" s="1"/>
  <c r="AD308" i="3" a="1"/>
  <c r="AD308" i="3" s="1"/>
  <c r="AC308" i="3"/>
  <c r="AB308" i="3"/>
  <c r="AE308" i="3" s="1" a="1"/>
  <c r="AE308" i="3" s="1"/>
  <c r="AB139" i="3"/>
  <c r="AE351" i="3" a="1"/>
  <c r="AE351" i="3" s="1"/>
  <c r="AD351" i="3" a="1"/>
  <c r="AD351" i="3" s="1"/>
  <c r="AB351" i="3"/>
  <c r="AC351" i="3" s="1"/>
  <c r="AE218" i="3" a="1"/>
  <c r="AE218" i="3" s="1"/>
  <c r="AD218" i="3" a="1"/>
  <c r="AD218" i="3" s="1"/>
  <c r="AB218" i="3"/>
  <c r="AC218" i="3" s="1"/>
  <c r="AB186" i="3"/>
  <c r="AD186" i="3" s="1" a="1"/>
  <c r="AD186" i="3" s="1"/>
  <c r="AB348" i="3"/>
  <c r="AB212" i="3"/>
  <c r="AB131" i="3"/>
  <c r="AB97" i="3"/>
  <c r="AB182" i="3"/>
  <c r="AB94" i="3"/>
  <c r="AD94" i="3" s="1" a="1"/>
  <c r="AD94" i="3" s="1"/>
  <c r="AB125" i="3"/>
  <c r="AB181" i="3"/>
  <c r="AC181" i="3" s="1"/>
  <c r="AB39" i="3"/>
  <c r="AC39" i="3" s="1"/>
  <c r="AB120" i="3"/>
  <c r="AB119" i="3"/>
  <c r="AB92" i="3"/>
  <c r="AB117" i="3"/>
  <c r="AC117" i="3" s="1"/>
  <c r="AD328" i="3" a="1"/>
  <c r="AD328" i="3" s="1"/>
  <c r="AB328" i="3"/>
  <c r="AB115" i="3"/>
  <c r="AB240" i="3"/>
  <c r="AB27" i="3"/>
  <c r="AE27" i="3" s="1" a="1"/>
  <c r="AE27" i="3" s="1"/>
  <c r="AE294" i="3" a="1"/>
  <c r="AE294" i="3" s="1"/>
  <c r="AB294" i="3"/>
  <c r="AB238" i="3"/>
  <c r="AB237" i="3"/>
  <c r="AE111" i="3" a="1"/>
  <c r="AE111" i="3" s="1"/>
  <c r="AB111" i="3"/>
  <c r="AB84" i="3"/>
  <c r="AC84" i="3" s="1"/>
  <c r="AB83" i="3"/>
  <c r="AB362" i="3"/>
  <c r="AB315" i="3"/>
  <c r="AC315" i="3" s="1"/>
  <c r="AB314" i="3"/>
  <c r="AB276" i="3"/>
  <c r="AB312" i="3"/>
  <c r="AE312" i="3" s="1" a="1"/>
  <c r="AE312" i="3" s="1"/>
  <c r="AB165" i="3"/>
  <c r="AB79" i="3"/>
  <c r="AC221" i="3"/>
  <c r="AB221" i="3"/>
  <c r="AE221" i="3" s="1" a="1"/>
  <c r="AE221" i="3" s="1"/>
  <c r="AB354" i="3"/>
  <c r="AB219" i="3"/>
  <c r="AB307" i="3"/>
  <c r="AC307" i="3" s="1"/>
  <c r="AB352" i="3"/>
  <c r="AD352" i="3" s="1" a="1"/>
  <c r="AD352" i="3" s="1"/>
  <c r="AE305" i="3" a="1"/>
  <c r="AE305" i="3" s="1"/>
  <c r="AB305" i="3"/>
  <c r="AD305" i="3" s="1" a="1"/>
  <c r="AD305" i="3" s="1"/>
  <c r="AE102" i="3" a="1"/>
  <c r="AE102" i="3" s="1"/>
  <c r="AD102" i="3" a="1"/>
  <c r="AD102" i="3" s="1"/>
  <c r="AB102" i="3"/>
  <c r="AC102" i="3" s="1"/>
  <c r="AB100" i="3"/>
  <c r="AB263" i="3"/>
  <c r="AB136" i="3"/>
  <c r="AB135" i="3"/>
  <c r="AE133" i="3"/>
  <c r="AD133" i="3" a="1"/>
  <c r="AD133" i="3" s="1"/>
  <c r="AB133" i="3"/>
  <c r="AE133" i="3" s="1" a="1"/>
  <c r="AB132" i="3"/>
  <c r="AD132" i="3" s="1" a="1"/>
  <c r="AD132" i="3" s="1"/>
  <c r="AD213" i="3" a="1"/>
  <c r="AD213" i="3" s="1"/>
  <c r="AB213" i="3"/>
  <c r="AE213" i="3" s="1" a="1"/>
  <c r="AE213" i="3" s="1"/>
  <c r="AB98" i="3"/>
  <c r="AD98" i="3" s="1" a="1"/>
  <c r="AD98" i="3" s="1"/>
  <c r="AD183" i="3" a="1"/>
  <c r="AD183" i="3" s="1"/>
  <c r="AB183" i="3"/>
  <c r="AB127" i="3"/>
  <c r="AE127" i="3" s="1" a="1"/>
  <c r="AE127" i="3" s="1"/>
  <c r="AB126" i="3"/>
  <c r="AB338" i="3"/>
  <c r="AB41" i="3"/>
  <c r="AB251" i="3"/>
  <c r="AE118" i="3" a="1"/>
  <c r="AE118" i="3" s="1"/>
  <c r="AD118" i="3" a="1"/>
  <c r="AD118" i="3" s="1"/>
  <c r="AB118" i="3"/>
  <c r="AC118" i="3" s="1"/>
  <c r="AE332" i="3" a="1"/>
  <c r="AE332" i="3" s="1"/>
  <c r="AB332" i="3"/>
  <c r="AC332" i="3" s="1"/>
  <c r="AE297" i="3" a="1"/>
  <c r="AE297" i="3" s="1"/>
  <c r="AD297" i="3" a="1"/>
  <c r="AD297" i="3" s="1"/>
  <c r="AB297" i="3"/>
  <c r="AC297" i="3" s="1"/>
  <c r="AB205" i="3"/>
  <c r="AE205" i="3" s="1" a="1"/>
  <c r="AE205" i="3" s="1"/>
  <c r="AB241" i="3"/>
  <c r="AE241" i="3" s="1" a="1"/>
  <c r="AE241" i="3" s="1"/>
  <c r="AB90" i="3"/>
  <c r="AC90" i="3" s="1"/>
  <c r="AB296" i="3"/>
  <c r="AB176" i="3"/>
  <c r="AE25" i="3" a="1"/>
  <c r="AE25" i="3" s="1"/>
  <c r="AC25" i="3"/>
  <c r="AB25" i="3"/>
  <c r="AD25" i="3" s="1" a="1"/>
  <c r="AD25" i="3" s="1"/>
  <c r="AB202" i="3"/>
  <c r="AC202" i="3" s="1"/>
  <c r="AB198" i="3"/>
  <c r="AB197" i="3"/>
  <c r="AE197" i="3" s="1" a="1"/>
  <c r="AE197" i="3" s="1"/>
  <c r="AB64" i="3"/>
  <c r="AE82" i="3" a="1"/>
  <c r="AE82" i="3" s="1"/>
  <c r="AD82" i="3" a="1"/>
  <c r="AD82" i="3" s="1"/>
  <c r="AB82" i="3"/>
  <c r="AC82" i="3" s="1"/>
  <c r="AB195" i="3"/>
  <c r="AE195" i="3" s="1" a="1"/>
  <c r="AE195" i="3" s="1"/>
  <c r="AB235" i="3"/>
  <c r="AB81" i="3"/>
  <c r="AB193" i="3"/>
  <c r="AC193" i="3" s="1"/>
  <c r="AB231" i="3"/>
  <c r="AD231" i="3" s="1" a="1"/>
  <c r="AD231" i="3" s="1"/>
  <c r="AB287" i="3"/>
  <c r="AB285" i="3"/>
  <c r="AB63" i="3"/>
  <c r="AB319" i="3"/>
  <c r="AC319" i="3" s="1"/>
  <c r="AB363" i="3"/>
  <c r="AD363" i="3" s="1" a="1"/>
  <c r="AD363" i="3" s="1"/>
  <c r="AE62" i="3" a="1"/>
  <c r="AE62" i="3" s="1"/>
  <c r="AD62" i="3" a="1"/>
  <c r="AD62" i="3" s="1"/>
  <c r="AB62" i="3"/>
  <c r="AC62" i="3" s="1"/>
  <c r="AB361" i="3"/>
  <c r="AB284" i="3"/>
  <c r="AB283" i="3"/>
  <c r="AB143" i="3"/>
  <c r="AC143" i="3" s="1"/>
  <c r="AB317" i="3"/>
  <c r="AB282" i="3"/>
  <c r="AD282" i="3" s="1" a="1"/>
  <c r="AD282" i="3" s="1"/>
  <c r="AB61" i="3"/>
  <c r="AD61" i="3" s="1" a="1"/>
  <c r="AD61" i="3" s="1"/>
  <c r="AB316" i="3"/>
  <c r="AB281" i="3"/>
  <c r="AC281" i="3" s="1"/>
  <c r="AB60" i="3"/>
  <c r="AD60" i="3" s="1" a="1"/>
  <c r="AD60" i="3" s="1"/>
  <c r="AB172" i="3"/>
  <c r="AB358" i="3"/>
  <c r="AB357" i="3"/>
  <c r="AD357" i="3" s="1" a="1"/>
  <c r="AD357" i="3" s="1"/>
  <c r="AB171" i="3"/>
  <c r="AB170" i="3"/>
  <c r="AB228" i="3"/>
  <c r="AC228" i="3" s="1"/>
  <c r="AB227" i="3"/>
  <c r="AE227" i="3" s="1" a="1"/>
  <c r="AE227" i="3" s="1"/>
  <c r="AB225" i="3"/>
  <c r="AE225" i="3" s="1" a="1"/>
  <c r="AE225" i="3" s="1"/>
  <c r="AB59" i="3"/>
  <c r="AE59" i="3" s="1" a="1"/>
  <c r="AE59" i="3" s="1"/>
  <c r="AB356" i="3"/>
  <c r="AB58" i="3"/>
  <c r="AC58" i="3" s="1"/>
  <c r="AB57" i="3"/>
  <c r="AB106" i="3"/>
  <c r="AB56" i="3"/>
  <c r="AE56" i="3" s="1" a="1"/>
  <c r="AE56" i="3" s="1"/>
  <c r="AB169" i="3"/>
  <c r="AD169" i="3" s="1" a="1"/>
  <c r="AD169" i="3" s="1"/>
  <c r="AB105" i="3"/>
  <c r="AD105" i="3" s="1" a="1"/>
  <c r="AD105" i="3" s="1"/>
  <c r="AB168" i="3"/>
  <c r="AB55" i="3"/>
  <c r="AB54" i="3"/>
  <c r="AB53" i="3"/>
  <c r="AD53" i="3" s="1" a="1"/>
  <c r="AD53" i="3" s="1"/>
  <c r="AD167" i="3" a="1"/>
  <c r="AD167" i="3" s="1"/>
  <c r="AB167" i="3"/>
  <c r="AB313" i="3"/>
  <c r="AE313" i="3" s="1" a="1"/>
  <c r="AE313" i="3" s="1"/>
  <c r="AB52" i="3"/>
  <c r="AD52" i="3" s="1" a="1"/>
  <c r="AD52" i="3" s="1"/>
  <c r="AB166" i="3"/>
  <c r="AB51" i="3"/>
  <c r="AB275" i="3"/>
  <c r="AC275" i="3" s="1"/>
  <c r="AB164" i="3"/>
  <c r="AB163" i="3"/>
  <c r="AD163" i="3" s="1" a="1"/>
  <c r="AD163" i="3" s="1"/>
  <c r="AB311" i="3"/>
  <c r="AE311" i="3" s="1" a="1"/>
  <c r="AE311" i="3" s="1"/>
  <c r="AB50" i="3"/>
  <c r="AB162" i="3"/>
  <c r="AB224" i="3"/>
  <c r="AB223" i="3"/>
  <c r="AD355" i="3" a="1"/>
  <c r="AD355" i="3" s="1"/>
  <c r="AB355" i="3"/>
  <c r="AE355" i="3" s="1" a="1"/>
  <c r="AE355" i="3" s="1"/>
  <c r="AB222" i="3"/>
  <c r="AB49" i="3"/>
  <c r="AC49" i="3" s="1"/>
  <c r="AB272" i="3"/>
  <c r="AE272" i="3" s="1" a="1"/>
  <c r="AE272" i="3" s="1"/>
  <c r="AB271" i="3"/>
  <c r="AB48" i="3"/>
  <c r="AB220" i="3"/>
  <c r="AE220" i="3" s="1" a="1"/>
  <c r="AE220" i="3" s="1"/>
  <c r="AB160" i="3"/>
  <c r="AE270" i="3" a="1"/>
  <c r="AE270" i="3" s="1"/>
  <c r="AB270" i="3"/>
  <c r="AD270" i="3" s="1" a="1"/>
  <c r="AD270" i="3" s="1"/>
  <c r="AB159" i="3"/>
  <c r="AC159" i="3" s="1"/>
  <c r="AB269" i="3"/>
  <c r="AB306" i="3"/>
  <c r="AE306" i="3" s="1" a="1"/>
  <c r="AE306" i="3" s="1"/>
  <c r="AB304" i="3"/>
  <c r="AB268" i="3"/>
  <c r="AC268" i="3" s="1"/>
  <c r="AE266" i="3"/>
  <c r="AB266" i="3"/>
  <c r="AE266" i="3" s="1" a="1"/>
  <c r="AB187" i="3"/>
  <c r="AD187" i="3" s="1" a="1"/>
  <c r="AD187" i="3" s="1"/>
  <c r="AB350" i="3"/>
  <c r="AD350" i="3" s="1" a="1"/>
  <c r="AD350" i="3" s="1"/>
  <c r="AB101" i="3"/>
  <c r="AE101" i="3" s="1" a="1"/>
  <c r="AE101" i="3" s="1"/>
  <c r="AB264" i="3"/>
  <c r="AC264" i="3" s="1"/>
  <c r="AB217" i="3"/>
  <c r="AB349" i="3"/>
  <c r="AB138" i="3"/>
  <c r="AC138" i="3" s="1"/>
  <c r="AB78" i="3"/>
  <c r="AB77" i="3"/>
  <c r="AD77" i="3" s="1" a="1"/>
  <c r="AD77" i="3" s="1"/>
  <c r="AB137" i="3"/>
  <c r="AC137" i="3" s="1"/>
  <c r="AE262" i="3" a="1"/>
  <c r="AE262" i="3" s="1"/>
  <c r="AB262" i="3"/>
  <c r="AB47" i="3"/>
  <c r="AB261" i="3"/>
  <c r="AE261" i="3" s="1" a="1"/>
  <c r="AE261" i="3" s="1"/>
  <c r="AB76" i="3"/>
  <c r="AD76" i="3" s="1" a="1"/>
  <c r="AD76" i="3" s="1"/>
  <c r="AB260" i="3"/>
  <c r="AB46" i="3"/>
  <c r="AB259" i="3"/>
  <c r="AE303" i="3" a="1"/>
  <c r="AE303" i="3" s="1"/>
  <c r="AC303" i="3"/>
  <c r="AB303" i="3"/>
  <c r="AD303" i="3" s="1" a="1"/>
  <c r="AD303" i="3" s="1"/>
  <c r="AB216" i="3"/>
  <c r="AC216" i="3" s="1"/>
  <c r="AB302" i="3"/>
  <c r="AB75" i="3"/>
  <c r="AE75" i="3" s="1" a="1"/>
  <c r="AE75" i="3" s="1"/>
  <c r="AB347" i="3"/>
  <c r="AC347" i="3" s="1"/>
  <c r="AE301" i="3" a="1"/>
  <c r="AE301" i="3" s="1"/>
  <c r="AD301" i="3" a="1"/>
  <c r="AD301" i="3" s="1"/>
  <c r="AB301" i="3"/>
  <c r="AC301" i="3" s="1"/>
  <c r="AB258" i="3"/>
  <c r="AE258" i="3" s="1" a="1"/>
  <c r="AE258" i="3" s="1"/>
  <c r="AE346" i="3" a="1"/>
  <c r="AE346" i="3" s="1"/>
  <c r="AB346" i="3"/>
  <c r="AC346" i="3" s="1"/>
  <c r="AB257" i="3"/>
  <c r="AB158" i="3"/>
  <c r="AC211" i="3"/>
  <c r="AB211" i="3"/>
  <c r="AE211" i="3" s="1" a="1"/>
  <c r="AE211" i="3" s="1"/>
  <c r="AB345" i="3"/>
  <c r="AE185" i="3" a="1"/>
  <c r="AE185" i="3" s="1"/>
  <c r="AD185" i="3" a="1"/>
  <c r="AD185" i="3" s="1"/>
  <c r="AB185" i="3"/>
  <c r="AC185" i="3" s="1"/>
  <c r="AB344" i="3"/>
  <c r="AE344" i="3" s="1" a="1"/>
  <c r="AE344" i="3" s="1"/>
  <c r="AE300" i="3" a="1"/>
  <c r="AE300" i="3" s="1"/>
  <c r="AB300" i="3"/>
  <c r="AC300" i="3" s="1"/>
  <c r="AB130" i="3"/>
  <c r="AB157" i="3"/>
  <c r="AB210" i="3"/>
  <c r="AE210" i="3" s="1" a="1"/>
  <c r="AE210" i="3" s="1"/>
  <c r="AB256" i="3"/>
  <c r="AC256" i="3" s="1"/>
  <c r="AB299" i="3"/>
  <c r="AB73" i="3"/>
  <c r="AD73" i="3" s="1" a="1"/>
  <c r="AD73" i="3" s="1"/>
  <c r="AB209" i="3"/>
  <c r="AB184" i="3"/>
  <c r="AE184" i="3" s="1" a="1"/>
  <c r="AE184" i="3" s="1"/>
  <c r="AB71" i="3"/>
  <c r="AB96" i="3"/>
  <c r="AD96" i="3" s="1" a="1"/>
  <c r="AD96" i="3" s="1"/>
  <c r="AB341" i="3"/>
  <c r="AC341" i="3" s="1"/>
  <c r="AB340" i="3"/>
  <c r="AD340" i="3" s="1" a="1"/>
  <c r="AD340" i="3" s="1"/>
  <c r="AD339" i="3" a="1"/>
  <c r="AD339" i="3" s="1"/>
  <c r="AB339" i="3"/>
  <c r="AC339" i="3" s="1"/>
  <c r="AB45" i="3"/>
  <c r="AD45" i="3" s="1" a="1"/>
  <c r="AD45" i="3" s="1"/>
  <c r="AD44" i="3" a="1"/>
  <c r="AD44" i="3" s="1"/>
  <c r="AB44" i="3"/>
  <c r="AC44" i="3" s="1"/>
  <c r="AB254" i="3"/>
  <c r="AD254" i="3" s="1" a="1"/>
  <c r="AD254" i="3" s="1"/>
  <c r="AB156" i="3"/>
  <c r="AC156" i="3" s="1"/>
  <c r="AB43" i="3"/>
  <c r="AD43" i="3" s="1" a="1"/>
  <c r="AD43" i="3" s="1"/>
  <c r="AB95" i="3"/>
  <c r="AC95" i="3" s="1"/>
  <c r="AB253" i="3"/>
  <c r="AD253" i="3" s="1" a="1"/>
  <c r="AD253" i="3" s="1"/>
  <c r="AD124" i="3" a="1"/>
  <c r="AD124" i="3" s="1"/>
  <c r="AB124" i="3"/>
  <c r="AC124" i="3" s="1"/>
  <c r="AB123" i="3"/>
  <c r="AD70" i="3" a="1"/>
  <c r="AD70" i="3" s="1"/>
  <c r="AB70" i="3"/>
  <c r="AC70" i="3" s="1"/>
  <c r="AB336" i="3"/>
  <c r="AD336" i="3" s="1" a="1"/>
  <c r="AD336" i="3" s="1"/>
  <c r="AB38" i="3"/>
  <c r="AC38" i="3" s="1"/>
  <c r="AB121" i="3"/>
  <c r="AD121" i="3" s="1" a="1"/>
  <c r="AD121" i="3" s="1"/>
  <c r="AB252" i="3"/>
  <c r="AC252" i="3" s="1"/>
  <c r="AB37" i="3"/>
  <c r="AD37" i="3" s="1" a="1"/>
  <c r="AD37" i="3" s="1"/>
  <c r="AD155" i="3" a="1"/>
  <c r="AD155" i="3" s="1"/>
  <c r="AB155" i="3"/>
  <c r="AC155" i="3" s="1"/>
  <c r="AB69" i="3"/>
  <c r="AD180" i="3" a="1"/>
  <c r="AD180" i="3" s="1"/>
  <c r="AB180" i="3"/>
  <c r="AC180" i="3" s="1"/>
  <c r="AB36" i="3"/>
  <c r="AD36" i="3" s="1" a="1"/>
  <c r="AD36" i="3" s="1"/>
  <c r="AB250" i="3"/>
  <c r="AC250" i="3" s="1"/>
  <c r="AB207" i="3"/>
  <c r="AD207" i="3" s="1" a="1"/>
  <c r="AD207" i="3" s="1"/>
  <c r="AB249" i="3"/>
  <c r="AC249" i="3" s="1"/>
  <c r="AB335" i="3"/>
  <c r="AD335" i="3" s="1" a="1"/>
  <c r="AD335" i="3" s="1"/>
  <c r="AD334" i="3" a="1"/>
  <c r="AD334" i="3" s="1"/>
  <c r="AB334" i="3"/>
  <c r="AC334" i="3" s="1"/>
  <c r="AB333" i="3"/>
  <c r="AD68" i="3" a="1"/>
  <c r="AD68" i="3" s="1"/>
  <c r="AB68" i="3"/>
  <c r="AC68" i="3" s="1"/>
  <c r="AB179" i="3"/>
  <c r="AD179" i="3" s="1" a="1"/>
  <c r="AD179" i="3" s="1"/>
  <c r="AB93" i="3"/>
  <c r="AC93" i="3" s="1"/>
  <c r="AB206" i="3"/>
  <c r="AD206" i="3" s="1" a="1"/>
  <c r="AD206" i="3" s="1"/>
  <c r="AB154" i="3"/>
  <c r="AC154" i="3" s="1"/>
  <c r="AB246" i="3"/>
  <c r="AD246" i="3" s="1" a="1"/>
  <c r="AD246" i="3" s="1"/>
  <c r="AD245" i="3" a="1"/>
  <c r="AD245" i="3" s="1"/>
  <c r="AB245" i="3"/>
  <c r="AC245" i="3" s="1"/>
  <c r="AB153" i="3"/>
  <c r="AD35" i="3" a="1"/>
  <c r="AD35" i="3" s="1"/>
  <c r="AB35" i="3"/>
  <c r="AC35" i="3" s="1"/>
  <c r="AB331" i="3"/>
  <c r="AD331" i="3" s="1" a="1"/>
  <c r="AD331" i="3" s="1"/>
  <c r="AB244" i="3"/>
  <c r="AC244" i="3" s="1"/>
  <c r="AB33" i="3"/>
  <c r="AD33" i="3" s="1" a="1"/>
  <c r="AD33" i="3" s="1"/>
  <c r="AB329" i="3"/>
  <c r="AC329" i="3" s="1"/>
  <c r="AB204" i="3"/>
  <c r="AD204" i="3" s="1" a="1"/>
  <c r="AD204" i="3" s="1"/>
  <c r="AD243" i="3" a="1"/>
  <c r="AD243" i="3" s="1"/>
  <c r="AB243" i="3"/>
  <c r="AC243" i="3" s="1"/>
  <c r="AB152" i="3"/>
  <c r="AD242" i="3" a="1"/>
  <c r="AD242" i="3" s="1"/>
  <c r="AB242" i="3"/>
  <c r="AC242" i="3" s="1"/>
  <c r="AB178" i="3"/>
  <c r="AD178" i="3" s="1" a="1"/>
  <c r="AD178" i="3" s="1"/>
  <c r="AB151" i="3"/>
  <c r="AC151" i="3" s="1"/>
  <c r="AB31" i="3"/>
  <c r="AD31" i="3" s="1" a="1"/>
  <c r="AD31" i="3" s="1"/>
  <c r="AB30" i="3"/>
  <c r="AC30" i="3" s="1"/>
  <c r="AB327" i="3"/>
  <c r="AD327" i="3" s="1" a="1"/>
  <c r="AD327" i="3" s="1"/>
  <c r="AD150" i="3" a="1"/>
  <c r="AD150" i="3" s="1"/>
  <c r="AB150" i="3"/>
  <c r="AC150" i="3" s="1"/>
  <c r="AB295" i="3"/>
  <c r="AD326" i="3" a="1"/>
  <c r="AD326" i="3" s="1"/>
  <c r="AB326" i="3"/>
  <c r="AC326" i="3" s="1"/>
  <c r="AB28" i="3"/>
  <c r="AD28" i="3" s="1" a="1"/>
  <c r="AD28" i="3" s="1"/>
  <c r="AB113" i="3"/>
  <c r="L7" i="3" s="1"/>
  <c r="AB89" i="3"/>
  <c r="AD89" i="3" s="1" a="1"/>
  <c r="AD89" i="3" s="1"/>
  <c r="AB88" i="3"/>
  <c r="AC88" i="3" s="1"/>
  <c r="AB87" i="3"/>
  <c r="AD87" i="3" s="1" a="1"/>
  <c r="AD87" i="3" s="1"/>
  <c r="AD175" i="3" a="1"/>
  <c r="AD175" i="3" s="1"/>
  <c r="AB175" i="3"/>
  <c r="AC175" i="3" s="1"/>
  <c r="AB66" i="3"/>
  <c r="AD66" i="3" s="1" a="1"/>
  <c r="AD66" i="3" s="1"/>
  <c r="AB26" i="3"/>
  <c r="AC26" i="3" s="1"/>
  <c r="AE325" i="3" a="1"/>
  <c r="AE325" i="3" s="1"/>
  <c r="AB325" i="3"/>
  <c r="AD325" i="3" s="1" a="1"/>
  <c r="AD325" i="3" s="1"/>
  <c r="AD324" i="3" a="1"/>
  <c r="AD324" i="3" s="1"/>
  <c r="AB324" i="3"/>
  <c r="AC324" i="3" s="1"/>
  <c r="AB149" i="3"/>
  <c r="AD149" i="3" s="1" a="1"/>
  <c r="AD149" i="3" s="1"/>
  <c r="AB203" i="3"/>
  <c r="AC203" i="3" s="1"/>
  <c r="AB293" i="3"/>
  <c r="AD293" i="3" s="1" a="1"/>
  <c r="AD293" i="3" s="1"/>
  <c r="AB292" i="3"/>
  <c r="AC292" i="3" s="1"/>
  <c r="AB291" i="3"/>
  <c r="AD291" i="3" s="1" a="1"/>
  <c r="AD291" i="3" s="1"/>
  <c r="AB323" i="3"/>
  <c r="AC323" i="3" s="1"/>
  <c r="AE24" i="3" a="1"/>
  <c r="AE24" i="3" s="1"/>
  <c r="AC24" i="3"/>
  <c r="AB24" i="3"/>
  <c r="AD24" i="3" s="1" a="1"/>
  <c r="AD24" i="3" s="1"/>
  <c r="AB148" i="3"/>
  <c r="AB201" i="3"/>
  <c r="AD201" i="3" s="1" a="1"/>
  <c r="AD201" i="3" s="1"/>
  <c r="AB174" i="3"/>
  <c r="AC174" i="3" s="1"/>
  <c r="AB200" i="3"/>
  <c r="AD200" i="3" s="1" a="1"/>
  <c r="AD200" i="3" s="1"/>
  <c r="AB199" i="3"/>
  <c r="AC199" i="3" s="1"/>
  <c r="AB23" i="3"/>
  <c r="AD23" i="3" s="1" a="1"/>
  <c r="AD23" i="3" s="1"/>
  <c r="AB322" i="3"/>
  <c r="AC322" i="3" s="1"/>
  <c r="AC65" i="3"/>
  <c r="AB65" i="3"/>
  <c r="AD65" i="3" s="1" a="1"/>
  <c r="AD65" i="3" s="1"/>
  <c r="AB290" i="3"/>
  <c r="AC290" i="3" s="1"/>
  <c r="AB110" i="3"/>
  <c r="AD110" i="3" s="1" a="1"/>
  <c r="AD110" i="3" s="1"/>
  <c r="AB147" i="3"/>
  <c r="AC147" i="3" s="1"/>
  <c r="AB289" i="3"/>
  <c r="AD289" i="3" s="1" a="1"/>
  <c r="AD289" i="3" s="1"/>
  <c r="AB236" i="3"/>
  <c r="AC236" i="3" s="1"/>
  <c r="AC196" i="3"/>
  <c r="AB196" i="3"/>
  <c r="AB21" i="3"/>
  <c r="AC21" i="3" s="1"/>
  <c r="AB146" i="3"/>
  <c r="AB234" i="3"/>
  <c r="AC234" i="3" s="1"/>
  <c r="AB145" i="3"/>
  <c r="AD145" i="3" s="1" a="1"/>
  <c r="AD145" i="3" s="1"/>
  <c r="AB109" i="3"/>
  <c r="AC109" i="3" s="1"/>
  <c r="AB192" i="3"/>
  <c r="AD192" i="3" s="1" a="1"/>
  <c r="AD192" i="3" s="1"/>
  <c r="AB233" i="3"/>
  <c r="AB288" i="3"/>
  <c r="AD288" i="3" s="1" a="1"/>
  <c r="AD288" i="3" s="1"/>
  <c r="AB80" i="3"/>
  <c r="Q8" i="3" s="1"/>
  <c r="AB191" i="3"/>
  <c r="AD191" i="3" s="1" a="1"/>
  <c r="AD191" i="3" s="1"/>
  <c r="AB232" i="3"/>
  <c r="AC232" i="3" s="1"/>
  <c r="AB320" i="3"/>
  <c r="AB190" i="3"/>
  <c r="AC190" i="3" s="1"/>
  <c r="AB189" i="3"/>
  <c r="AD189" i="3" s="1" a="1"/>
  <c r="AD189" i="3" s="1"/>
  <c r="AB20" i="3"/>
  <c r="AC20" i="3" s="1"/>
  <c r="AB188" i="3"/>
  <c r="S6" i="3" s="1"/>
  <c r="AB364" i="3"/>
  <c r="AC364" i="3" s="1"/>
  <c r="AB108" i="3"/>
  <c r="AD108" i="3" s="1" a="1"/>
  <c r="AD108" i="3" s="1"/>
  <c r="AB318" i="3"/>
  <c r="AB141" i="3"/>
  <c r="AD141" i="3" s="1" a="1"/>
  <c r="AD141" i="3" s="1"/>
  <c r="AB99" i="3"/>
  <c r="AC99" i="3" s="1"/>
  <c r="AB215" i="3"/>
  <c r="AD215" i="3" s="1" a="1"/>
  <c r="AD215" i="3" s="1"/>
  <c r="AB214" i="3"/>
  <c r="AC214" i="3" s="1"/>
  <c r="AB343" i="3"/>
  <c r="AD343" i="3" s="1" a="1"/>
  <c r="AD343" i="3" s="1"/>
  <c r="AB342" i="3"/>
  <c r="AC342" i="3" s="1"/>
  <c r="AB208" i="3"/>
  <c r="AD208" i="3" s="1" a="1"/>
  <c r="AD208" i="3" s="1"/>
  <c r="AD40" i="3" a="1"/>
  <c r="AD40" i="3" s="1"/>
  <c r="AB40" i="3"/>
  <c r="AC40" i="3" s="1"/>
  <c r="AB248" i="3"/>
  <c r="AD248" i="3" s="1" a="1"/>
  <c r="AD248" i="3" s="1"/>
  <c r="AB177" i="3"/>
  <c r="AC177" i="3" s="1"/>
  <c r="AB239" i="3"/>
  <c r="AD239" i="3" s="1" a="1"/>
  <c r="AD239" i="3" s="1"/>
  <c r="AB144" i="3"/>
  <c r="N9" i="3" s="1"/>
  <c r="AB227" i="2"/>
  <c r="AC227" i="2" s="1"/>
  <c r="AB96" i="2"/>
  <c r="AB198" i="2"/>
  <c r="AC198" i="2" s="1"/>
  <c r="AB311" i="2"/>
  <c r="AB177" i="2"/>
  <c r="AB270" i="2"/>
  <c r="AB232" i="2"/>
  <c r="AC232" i="2" s="1"/>
  <c r="AB27" i="2"/>
  <c r="AB274" i="2"/>
  <c r="AC274" i="2" s="1"/>
  <c r="AB217" i="2"/>
  <c r="AB213" i="2"/>
  <c r="AC213" i="2" s="1"/>
  <c r="AB230" i="2"/>
  <c r="AB24" i="2"/>
  <c r="AB255" i="2"/>
  <c r="AB136" i="2"/>
  <c r="AC136" i="2" s="1"/>
  <c r="AB19" i="2"/>
  <c r="AB16" i="2"/>
  <c r="AC16" i="2" s="1"/>
  <c r="AB242" i="2"/>
  <c r="AB181" i="2"/>
  <c r="AC181" i="2" s="1"/>
  <c r="AB98" i="2"/>
  <c r="AB333" i="2"/>
  <c r="AB88" i="2"/>
  <c r="AC88" i="2" s="1"/>
  <c r="AB153" i="2"/>
  <c r="AB188" i="2"/>
  <c r="AC188" i="2" s="1"/>
  <c r="AB220" i="2"/>
  <c r="AC220" i="2" s="1"/>
  <c r="AB268" i="2"/>
  <c r="AC268" i="2" s="1"/>
  <c r="AB172" i="2"/>
  <c r="AB283" i="2"/>
  <c r="AC283" i="2" s="1"/>
  <c r="AB239" i="2"/>
  <c r="AC239" i="2" s="1"/>
  <c r="AB45" i="2"/>
  <c r="AB244" i="2"/>
  <c r="AB159" i="2"/>
  <c r="AC159" i="2" s="1"/>
  <c r="AB130" i="2"/>
  <c r="AC130" i="2" s="1"/>
  <c r="AB13" i="2"/>
  <c r="AD13" i="2" s="1" a="1"/>
  <c r="AD13" i="2" s="1"/>
  <c r="AB299" i="2"/>
  <c r="AB264" i="2"/>
  <c r="AB72" i="2"/>
  <c r="AC72" i="2" s="1"/>
  <c r="AB78" i="2"/>
  <c r="AD78" i="2" s="1" a="1"/>
  <c r="AD78" i="2" s="1"/>
  <c r="AB97" i="2"/>
  <c r="AB9" i="2"/>
  <c r="AC9" i="2" s="1"/>
  <c r="AB246" i="2"/>
  <c r="AB95" i="2"/>
  <c r="AB323" i="2"/>
  <c r="AD22" i="2" a="1"/>
  <c r="AD22" i="2" s="1"/>
  <c r="AB22" i="2"/>
  <c r="AC22" i="2" s="1"/>
  <c r="AB15" i="2"/>
  <c r="AB76" i="2"/>
  <c r="AB8" i="2"/>
  <c r="AB292" i="2"/>
  <c r="AC292" i="2" s="1"/>
  <c r="AB63" i="2"/>
  <c r="AB163" i="2"/>
  <c r="AD163" i="2" s="1" a="1"/>
  <c r="AD163" i="2" s="1"/>
  <c r="AB300" i="2"/>
  <c r="AE300" i="2" s="1" a="1"/>
  <c r="AE300" i="2" s="1"/>
  <c r="AB124" i="2"/>
  <c r="AC124" i="2" s="1"/>
  <c r="AB295" i="2"/>
  <c r="AC295" i="2" s="1"/>
  <c r="AB92" i="2"/>
  <c r="AD92" i="2" s="1" a="1"/>
  <c r="AD92" i="2" s="1"/>
  <c r="AB180" i="2"/>
  <c r="AE180" i="2" s="1" a="1"/>
  <c r="AE180" i="2" s="1"/>
  <c r="AB133" i="2"/>
  <c r="AB109" i="2"/>
  <c r="AB182" i="2"/>
  <c r="AD182" i="2" s="1" a="1"/>
  <c r="AD182" i="2" s="1"/>
  <c r="AB339" i="2"/>
  <c r="AB64" i="2"/>
  <c r="AB290" i="2"/>
  <c r="AB33" i="2"/>
  <c r="AD33" i="2" s="1" a="1"/>
  <c r="AD33" i="2" s="1"/>
  <c r="AB345" i="2"/>
  <c r="AE345" i="2" s="1" a="1"/>
  <c r="AE345" i="2" s="1"/>
  <c r="AB195" i="2"/>
  <c r="AD195" i="2" s="1" a="1"/>
  <c r="AD195" i="2" s="1"/>
  <c r="AB355" i="2"/>
  <c r="AE355" i="2" s="1" a="1"/>
  <c r="AE355" i="2" s="1"/>
  <c r="AB312" i="2"/>
  <c r="AD312" i="2" s="1" a="1"/>
  <c r="AD312" i="2" s="1"/>
  <c r="AB158" i="2"/>
  <c r="AE158" i="2" s="1" a="1"/>
  <c r="AE158" i="2" s="1"/>
  <c r="AB202" i="2"/>
  <c r="AD202" i="2" s="1" a="1"/>
  <c r="AD202" i="2" s="1"/>
  <c r="AB23" i="2"/>
  <c r="AE23" i="2" s="1" a="1"/>
  <c r="AE23" i="2" s="1"/>
  <c r="AB344" i="2"/>
  <c r="AC116" i="2"/>
  <c r="AB116" i="2"/>
  <c r="AE116" i="2" s="1" a="1"/>
  <c r="AE116" i="2" s="1"/>
  <c r="AB115" i="2"/>
  <c r="AD115" i="2" s="1" a="1"/>
  <c r="AD115" i="2" s="1"/>
  <c r="AB336" i="2"/>
  <c r="AE336" i="2" s="1" a="1"/>
  <c r="AE336" i="2" s="1"/>
  <c r="AB41" i="2"/>
  <c r="AD41" i="2" s="1" a="1"/>
  <c r="AD41" i="2" s="1"/>
  <c r="AB53" i="2"/>
  <c r="AB162" i="2"/>
  <c r="AB119" i="2"/>
  <c r="AE119" i="2" s="1" a="1"/>
  <c r="AE119" i="2" s="1"/>
  <c r="AB161" i="2"/>
  <c r="AD161" i="2" s="1" a="1"/>
  <c r="AD161" i="2" s="1"/>
  <c r="AB347" i="2"/>
  <c r="AE347" i="2" s="1" a="1"/>
  <c r="AE347" i="2" s="1"/>
  <c r="AB226" i="2"/>
  <c r="AD226" i="2" s="1" a="1"/>
  <c r="AD226" i="2" s="1"/>
  <c r="AB326" i="2"/>
  <c r="AB65" i="2"/>
  <c r="AD65" i="2" s="1" a="1"/>
  <c r="AD65" i="2" s="1"/>
  <c r="AB328" i="2"/>
  <c r="AE328" i="2" s="1" a="1"/>
  <c r="AE328" i="2" s="1"/>
  <c r="AB259" i="2"/>
  <c r="AD259" i="2" s="1" a="1"/>
  <c r="AD259" i="2" s="1"/>
  <c r="AB338" i="2"/>
  <c r="AE338" i="2" s="1" a="1"/>
  <c r="AE338" i="2" s="1"/>
  <c r="AB122" i="2"/>
  <c r="AB335" i="2"/>
  <c r="AE335" i="2" s="1" a="1"/>
  <c r="AE335" i="2" s="1"/>
  <c r="AC267" i="2"/>
  <c r="AB267" i="2"/>
  <c r="AD267" i="2" s="1" a="1"/>
  <c r="AD267" i="2" s="1"/>
  <c r="AB241" i="2"/>
  <c r="AE241" i="2" s="1" a="1"/>
  <c r="AE241" i="2" s="1"/>
  <c r="AB56" i="2"/>
  <c r="AD56" i="2" s="1" a="1"/>
  <c r="AD56" i="2" s="1"/>
  <c r="AB216" i="2"/>
  <c r="AB179" i="2"/>
  <c r="AD261" i="2" a="1"/>
  <c r="AD261" i="2" s="1"/>
  <c r="AB261" i="2"/>
  <c r="AE261" i="2" s="1" a="1"/>
  <c r="AE261" i="2" s="1"/>
  <c r="AB29" i="2"/>
  <c r="AD29" i="2" s="1" a="1"/>
  <c r="AD29" i="2" s="1"/>
  <c r="AB73" i="2"/>
  <c r="AE73" i="2" s="1" a="1"/>
  <c r="AE73" i="2" s="1"/>
  <c r="AB120" i="2"/>
  <c r="AD120" i="2" s="1" a="1"/>
  <c r="AD120" i="2" s="1"/>
  <c r="AB303" i="2"/>
  <c r="AB240" i="2"/>
  <c r="AD240" i="2" s="1" a="1"/>
  <c r="AD240" i="2" s="1"/>
  <c r="AB49" i="2"/>
  <c r="AE49" i="2" s="1" a="1"/>
  <c r="AE49" i="2" s="1"/>
  <c r="AB327" i="2"/>
  <c r="AD327" i="2" s="1" a="1"/>
  <c r="AD327" i="2" s="1"/>
  <c r="AB285" i="2"/>
  <c r="AE285" i="2" s="1" a="1"/>
  <c r="AE285" i="2" s="1"/>
  <c r="AB131" i="2"/>
  <c r="AE131" i="2" s="1" a="1"/>
  <c r="AE131" i="2" s="1"/>
  <c r="AB235" i="2"/>
  <c r="AE235" i="2" s="1" a="1"/>
  <c r="AE235" i="2" s="1"/>
  <c r="AB28" i="2"/>
  <c r="AD28" i="2" s="1" a="1"/>
  <c r="AD28" i="2" s="1"/>
  <c r="AB178" i="2"/>
  <c r="AE178" i="2" s="1" a="1"/>
  <c r="AE178" i="2" s="1"/>
  <c r="AB70" i="2"/>
  <c r="AC70" i="2" s="1"/>
  <c r="AB143" i="2"/>
  <c r="AB184" i="2"/>
  <c r="AB224" i="2"/>
  <c r="AE224" i="2" s="1" a="1"/>
  <c r="AE224" i="2" s="1"/>
  <c r="AB46" i="2"/>
  <c r="AD46" i="2" s="1" a="1"/>
  <c r="AD46" i="2" s="1"/>
  <c r="AB61" i="2"/>
  <c r="AB10" i="2"/>
  <c r="AD10" i="2" s="1" a="1"/>
  <c r="AD10" i="2" s="1"/>
  <c r="AB269" i="2"/>
  <c r="AD269" i="2" s="1" a="1"/>
  <c r="AD269" i="2" s="1"/>
  <c r="AB155" i="2"/>
  <c r="AD155" i="2" s="1" a="1"/>
  <c r="AD155" i="2" s="1"/>
  <c r="AB121" i="2"/>
  <c r="AE121" i="2" s="1" a="1"/>
  <c r="AE121" i="2" s="1"/>
  <c r="AB12" i="2"/>
  <c r="AC12" i="2" s="1"/>
  <c r="AB90" i="2"/>
  <c r="AC90" i="2" s="1"/>
  <c r="AB11" i="2"/>
  <c r="AE11" i="2" s="1" a="1"/>
  <c r="AE11" i="2" s="1"/>
  <c r="AB319" i="2"/>
  <c r="AE319" i="2" s="1" a="1"/>
  <c r="AE319" i="2" s="1"/>
  <c r="AB289" i="2"/>
  <c r="AD289" i="2" s="1" a="1"/>
  <c r="AD289" i="2" s="1"/>
  <c r="AB258" i="2"/>
  <c r="AE258" i="2" s="1" a="1"/>
  <c r="AE258" i="2" s="1"/>
  <c r="AB243" i="2"/>
  <c r="AC243" i="2" s="1"/>
  <c r="AB39" i="2"/>
  <c r="AD39" i="2" s="1" a="1"/>
  <c r="AD39" i="2" s="1"/>
  <c r="AB91" i="2"/>
  <c r="AE91" i="2" s="1" a="1"/>
  <c r="AE91" i="2" s="1"/>
  <c r="AB245" i="2"/>
  <c r="AE245" i="2" s="1" a="1"/>
  <c r="AE245" i="2" s="1"/>
  <c r="AB55" i="2"/>
  <c r="AD55" i="2" s="1" a="1"/>
  <c r="AD55" i="2" s="1"/>
  <c r="AB236" i="2"/>
  <c r="AB32" i="2"/>
  <c r="AD32" i="2" s="1" a="1"/>
  <c r="AD32" i="2" s="1"/>
  <c r="AB84" i="2"/>
  <c r="AB187" i="2"/>
  <c r="AD187" i="2" s="1" a="1"/>
  <c r="AD187" i="2" s="1"/>
  <c r="AB82" i="2"/>
  <c r="AE82" i="2" s="1" a="1"/>
  <c r="AE82" i="2" s="1"/>
  <c r="AB212" i="2"/>
  <c r="AD212" i="2" s="1" a="1"/>
  <c r="AD212" i="2" s="1"/>
  <c r="AB318" i="2"/>
  <c r="AE318" i="2" s="1" a="1"/>
  <c r="AE318" i="2" s="1"/>
  <c r="AB68" i="2"/>
  <c r="AB117" i="2"/>
  <c r="AD117" i="2" s="1" a="1"/>
  <c r="AD117" i="2" s="1"/>
  <c r="AB342" i="2"/>
  <c r="AB118" i="2"/>
  <c r="AE118" i="2" s="1" a="1"/>
  <c r="AE118" i="2" s="1"/>
  <c r="AB248" i="2"/>
  <c r="AD248" i="2" s="1" a="1"/>
  <c r="AD248" i="2" s="1"/>
  <c r="AB79" i="2"/>
  <c r="AE79" i="2" s="1" a="1"/>
  <c r="AE79" i="2" s="1"/>
  <c r="AB102" i="2"/>
  <c r="AB60" i="2"/>
  <c r="AE60" i="2" s="1" a="1"/>
  <c r="AE60" i="2" s="1"/>
  <c r="AB265" i="2"/>
  <c r="AC265" i="2" s="1"/>
  <c r="AB132" i="2"/>
  <c r="AB186" i="2"/>
  <c r="AD186" i="2" s="1" a="1"/>
  <c r="AD186" i="2" s="1"/>
  <c r="AB175" i="2"/>
  <c r="AC175" i="2" s="1"/>
  <c r="AB140" i="2"/>
  <c r="AB352" i="2"/>
  <c r="AE352" i="2" s="1" a="1"/>
  <c r="AE352" i="2" s="1"/>
  <c r="AB208" i="2"/>
  <c r="AD208" i="2" s="1" a="1"/>
  <c r="AD208" i="2" s="1"/>
  <c r="AB301" i="2"/>
  <c r="AE301" i="2" s="1" a="1"/>
  <c r="AE301" i="2" s="1"/>
  <c r="AB85" i="2"/>
  <c r="AB203" i="2"/>
  <c r="AD203" i="2" s="1" a="1"/>
  <c r="AD203" i="2" s="1"/>
  <c r="AB207" i="2"/>
  <c r="AE207" i="2" s="1" a="1"/>
  <c r="AE207" i="2" s="1"/>
  <c r="AB75" i="2"/>
  <c r="AE75" i="2" s="1" a="1"/>
  <c r="AE75" i="2" s="1"/>
  <c r="AB223" i="2"/>
  <c r="AD223" i="2" s="1" a="1"/>
  <c r="AD223" i="2" s="1"/>
  <c r="AB147" i="2"/>
  <c r="AE147" i="2" s="1" a="1"/>
  <c r="AE147" i="2" s="1"/>
  <c r="AB7" i="2"/>
  <c r="AC7" i="2" s="1"/>
  <c r="AB211" i="2"/>
  <c r="AE211" i="2" s="1" a="1"/>
  <c r="AE211" i="2" s="1"/>
  <c r="AB334" i="2"/>
  <c r="AC334" i="2" s="1"/>
  <c r="AB293" i="2"/>
  <c r="AB308" i="2"/>
  <c r="AE308" i="2" s="1" a="1"/>
  <c r="AE308" i="2" s="1"/>
  <c r="AB225" i="2"/>
  <c r="AE225" i="2" s="1" a="1"/>
  <c r="AE225" i="2" s="1"/>
  <c r="AB222" i="2"/>
  <c r="AD222" i="2" s="1" a="1"/>
  <c r="AD222" i="2" s="1"/>
  <c r="AB316" i="2"/>
  <c r="AC316" i="2" s="1"/>
  <c r="AB256" i="2"/>
  <c r="AD256" i="2" s="1" a="1"/>
  <c r="AD256" i="2" s="1"/>
  <c r="AB157" i="2"/>
  <c r="AB348" i="2"/>
  <c r="AD348" i="2" s="1" a="1"/>
  <c r="AD348" i="2" s="1"/>
  <c r="AB164" i="2"/>
  <c r="AE164" i="2" s="1" a="1"/>
  <c r="AE164" i="2" s="1"/>
  <c r="AB193" i="2"/>
  <c r="AC193" i="2" s="1"/>
  <c r="AB288" i="2"/>
  <c r="AC288" i="2" s="1"/>
  <c r="AB66" i="2"/>
  <c r="AE66" i="2" s="1" a="1"/>
  <c r="AE66" i="2" s="1"/>
  <c r="AB214" i="2"/>
  <c r="AD214" i="2" s="1" a="1"/>
  <c r="AD214" i="2" s="1"/>
  <c r="AB18" i="2"/>
  <c r="AE18" i="2" s="1" a="1"/>
  <c r="AE18" i="2" s="1"/>
  <c r="AB317" i="2"/>
  <c r="AD317" i="2" s="1" a="1"/>
  <c r="AD317" i="2" s="1"/>
  <c r="AB286" i="2"/>
  <c r="AD286" i="2" s="1" a="1"/>
  <c r="AD286" i="2" s="1"/>
  <c r="AB275" i="2"/>
  <c r="AE275" i="2" s="1" a="1"/>
  <c r="AE275" i="2" s="1"/>
  <c r="AB171" i="2"/>
  <c r="AD171" i="2" s="1" a="1"/>
  <c r="AD171" i="2" s="1"/>
  <c r="AB201" i="2"/>
  <c r="AE201" i="2" s="1" a="1"/>
  <c r="AE201" i="2" s="1"/>
  <c r="AB176" i="2"/>
  <c r="AD176" i="2" s="1" a="1"/>
  <c r="AD176" i="2" s="1"/>
  <c r="AB189" i="2"/>
  <c r="AE189" i="2" s="1" a="1"/>
  <c r="AE189" i="2" s="1"/>
  <c r="AB294" i="2"/>
  <c r="AD294" i="2" s="1" a="1"/>
  <c r="AD294" i="2" s="1"/>
  <c r="AB262" i="2"/>
  <c r="AE262" i="2" s="1" a="1"/>
  <c r="AE262" i="2" s="1"/>
  <c r="AB113" i="2"/>
  <c r="AD113" i="2" s="1" a="1"/>
  <c r="AD113" i="2" s="1"/>
  <c r="AB284" i="2"/>
  <c r="AE284" i="2" s="1" a="1"/>
  <c r="AE284" i="2" s="1"/>
  <c r="AB281" i="2"/>
  <c r="AD281" i="2" s="1" a="1"/>
  <c r="AD281" i="2" s="1"/>
  <c r="AB35" i="2"/>
  <c r="AE35" i="2" s="1" a="1"/>
  <c r="AE35" i="2" s="1"/>
  <c r="AB322" i="2"/>
  <c r="AD322" i="2" s="1" a="1"/>
  <c r="AD322" i="2" s="1"/>
  <c r="AB26" i="2"/>
  <c r="AE26" i="2" s="1" a="1"/>
  <c r="AE26" i="2" s="1"/>
  <c r="AB197" i="2"/>
  <c r="AD197" i="2" s="1" a="1"/>
  <c r="AD197" i="2" s="1"/>
  <c r="AB167" i="2"/>
  <c r="AE167" i="2" s="1" a="1"/>
  <c r="AE167" i="2" s="1"/>
  <c r="AB206" i="2"/>
  <c r="AD206" i="2" s="1" a="1"/>
  <c r="AD206" i="2" s="1"/>
  <c r="AB310" i="2"/>
  <c r="AE310" i="2" s="1" a="1"/>
  <c r="AE310" i="2" s="1"/>
  <c r="AB144" i="2"/>
  <c r="AD144" i="2" s="1" a="1"/>
  <c r="AD144" i="2" s="1"/>
  <c r="AB105" i="2"/>
  <c r="AE105" i="2" s="1" a="1"/>
  <c r="AE105" i="2" s="1"/>
  <c r="AB210" i="2"/>
  <c r="AD210" i="2" s="1" a="1"/>
  <c r="AD210" i="2" s="1"/>
  <c r="AB81" i="2"/>
  <c r="AE81" i="2" s="1" a="1"/>
  <c r="AE81" i="2" s="1"/>
  <c r="AB156" i="2"/>
  <c r="AD156" i="2" s="1" a="1"/>
  <c r="AD156" i="2" s="1"/>
  <c r="AB94" i="2"/>
  <c r="AE94" i="2" s="1" a="1"/>
  <c r="AE94" i="2" s="1"/>
  <c r="AB168" i="2"/>
  <c r="AD168" i="2" s="1" a="1"/>
  <c r="AD168" i="2" s="1"/>
  <c r="AB329" i="2"/>
  <c r="AD329" i="2" s="1" a="1"/>
  <c r="AD329" i="2" s="1"/>
  <c r="AB104" i="2"/>
  <c r="AC104" i="2" s="1"/>
  <c r="AB237" i="2"/>
  <c r="AD237" i="2" s="1" a="1"/>
  <c r="AD237" i="2" s="1"/>
  <c r="AB48" i="2"/>
  <c r="AE48" i="2" s="1" a="1"/>
  <c r="AE48" i="2" s="1"/>
  <c r="AB280" i="2"/>
  <c r="AC280" i="2" s="1"/>
  <c r="AB149" i="2"/>
  <c r="AC149" i="2" s="1"/>
  <c r="AB200" i="2"/>
  <c r="AD200" i="2" s="1" a="1"/>
  <c r="AD200" i="2" s="1"/>
  <c r="AB209" i="2"/>
  <c r="AE209" i="2" s="1" a="1"/>
  <c r="AE209" i="2" s="1"/>
  <c r="AB221" i="2"/>
  <c r="AC221" i="2" s="1"/>
  <c r="AB174" i="2"/>
  <c r="AC174" i="2" s="1"/>
  <c r="AB135" i="2"/>
  <c r="AD135" i="2" s="1" a="1"/>
  <c r="AD135" i="2" s="1"/>
  <c r="AB150" i="2"/>
  <c r="AC150" i="2" s="1"/>
  <c r="AB44" i="2"/>
  <c r="AE44" i="2" s="1" a="1"/>
  <c r="AE44" i="2" s="1"/>
  <c r="AB219" i="2"/>
  <c r="AD219" i="2" s="1" a="1"/>
  <c r="AD219" i="2" s="1"/>
  <c r="AB165" i="2"/>
  <c r="AE165" i="2" s="1" a="1"/>
  <c r="AE165" i="2" s="1"/>
  <c r="AB17" i="2"/>
  <c r="AC17" i="2" s="1"/>
  <c r="AB351" i="2"/>
  <c r="AC351" i="2" s="1"/>
  <c r="AB349" i="2"/>
  <c r="AE349" i="2" s="1" a="1"/>
  <c r="AE349" i="2" s="1"/>
  <c r="AB93" i="2"/>
  <c r="AD93" i="2" s="1" a="1"/>
  <c r="AD93" i="2" s="1"/>
  <c r="AB278" i="2"/>
  <c r="AC278" i="2" s="1"/>
  <c r="AB234" i="2"/>
  <c r="AE234" i="2" s="1" a="1"/>
  <c r="AE234" i="2" s="1"/>
  <c r="AB196" i="2"/>
  <c r="AB141" i="2"/>
  <c r="AE141" i="2" s="1" a="1"/>
  <c r="AE141" i="2" s="1"/>
  <c r="AB337" i="2"/>
  <c r="AC337" i="2" s="1"/>
  <c r="AB296" i="2"/>
  <c r="AC296" i="2" s="1"/>
  <c r="AB254" i="2"/>
  <c r="AE254" i="2" s="1" a="1"/>
  <c r="AE254" i="2" s="1"/>
  <c r="AB52" i="2"/>
  <c r="AD52" i="2" s="1" a="1"/>
  <c r="AD52" i="2" s="1"/>
  <c r="AB192" i="2"/>
  <c r="AC192" i="2" s="1"/>
  <c r="AB103" i="2"/>
  <c r="AE103" i="2" s="1" a="1"/>
  <c r="AE103" i="2" s="1"/>
  <c r="AB112" i="2"/>
  <c r="AD112" i="2" s="1" a="1"/>
  <c r="AD112" i="2" s="1"/>
  <c r="AB87" i="2"/>
  <c r="AE87" i="2" s="1" a="1"/>
  <c r="AE87" i="2" s="1"/>
  <c r="AB50" i="2"/>
  <c r="AC50" i="2" s="1"/>
  <c r="AB166" i="2"/>
  <c r="AC166" i="2" s="1"/>
  <c r="AB37" i="2"/>
  <c r="AE37" i="2" s="1" a="1"/>
  <c r="AE37" i="2" s="1"/>
  <c r="AB332" i="2"/>
  <c r="AD332" i="2" s="1" a="1"/>
  <c r="AD332" i="2" s="1"/>
  <c r="AB43" i="2"/>
  <c r="AC43" i="2" s="1"/>
  <c r="AB282" i="2"/>
  <c r="AE282" i="2" s="1" a="1"/>
  <c r="AE282" i="2" s="1"/>
  <c r="AB30" i="2"/>
  <c r="AB148" i="2"/>
  <c r="AE148" i="2" s="1" a="1"/>
  <c r="AE148" i="2" s="1"/>
  <c r="AB42" i="2"/>
  <c r="AC42" i="2" s="1"/>
  <c r="AB185" i="2"/>
  <c r="AC185" i="2" s="1"/>
  <c r="AB183" i="2"/>
  <c r="AE183" i="2" s="1" a="1"/>
  <c r="AE183" i="2" s="1"/>
  <c r="AB160" i="2"/>
  <c r="AD160" i="2" s="1" a="1"/>
  <c r="AD160" i="2" s="1"/>
  <c r="AB314" i="2"/>
  <c r="AC314" i="2" s="1"/>
  <c r="AB169" i="2"/>
  <c r="AE169" i="2" s="1" a="1"/>
  <c r="AE169" i="2" s="1"/>
  <c r="AB272" i="2"/>
  <c r="AD272" i="2" s="1" a="1"/>
  <c r="AD272" i="2" s="1"/>
  <c r="AB356" i="2"/>
  <c r="AE356" i="2" s="1" a="1"/>
  <c r="AE356" i="2" s="1"/>
  <c r="AB99" i="2"/>
  <c r="AC99" i="2" s="1"/>
  <c r="AB250" i="2"/>
  <c r="AC250" i="2" s="1"/>
  <c r="AB108" i="2"/>
  <c r="AE108" i="2" s="1" a="1"/>
  <c r="AE108" i="2" s="1"/>
  <c r="AB330" i="2"/>
  <c r="AD330" i="2" s="1" a="1"/>
  <c r="AD330" i="2" s="1"/>
  <c r="AB302" i="2"/>
  <c r="AC302" i="2" s="1"/>
  <c r="AB123" i="2"/>
  <c r="AE123" i="2" s="1" a="1"/>
  <c r="AE123" i="2" s="1"/>
  <c r="AB126" i="2"/>
  <c r="AD126" i="2" s="1" a="1"/>
  <c r="AD126" i="2" s="1"/>
  <c r="AB297" i="2"/>
  <c r="AE297" i="2" s="1" a="1"/>
  <c r="AE297" i="2" s="1"/>
  <c r="AB51" i="2"/>
  <c r="AC51" i="2" s="1"/>
  <c r="AB20" i="2"/>
  <c r="AC20" i="2" s="1"/>
  <c r="AB59" i="2"/>
  <c r="AE59" i="2" s="1" a="1"/>
  <c r="AE59" i="2" s="1"/>
  <c r="AB218" i="2"/>
  <c r="AD218" i="2" s="1" a="1"/>
  <c r="AD218" i="2" s="1"/>
  <c r="AB238" i="2"/>
  <c r="AC238" i="2" s="1"/>
  <c r="AB38" i="2"/>
  <c r="AE38" i="2" s="1" a="1"/>
  <c r="AE38" i="2" s="1"/>
  <c r="AB36" i="2"/>
  <c r="AD36" i="2" s="1" a="1"/>
  <c r="AD36" i="2" s="1"/>
  <c r="AB154" i="2"/>
  <c r="AE154" i="2" s="1" a="1"/>
  <c r="AE154" i="2" s="1"/>
  <c r="AB325" i="2"/>
  <c r="AC325" i="2" s="1"/>
  <c r="AB277" i="2"/>
  <c r="AC277" i="2" s="1"/>
  <c r="AB257" i="2"/>
  <c r="AE257" i="2" s="1" a="1"/>
  <c r="AE257" i="2" s="1"/>
  <c r="AB110" i="2"/>
  <c r="AD110" i="2" s="1" a="1"/>
  <c r="AD110" i="2" s="1"/>
  <c r="AB67" i="2"/>
  <c r="AC67" i="2" s="1"/>
  <c r="AB191" i="2"/>
  <c r="AE191" i="2" s="1" a="1"/>
  <c r="AE191" i="2" s="1"/>
  <c r="AB307" i="2"/>
  <c r="AB77" i="2"/>
  <c r="AE77" i="2" s="1" a="1"/>
  <c r="AE77" i="2" s="1"/>
  <c r="AB47" i="2"/>
  <c r="AC47" i="2" s="1"/>
  <c r="AB287" i="2"/>
  <c r="AC287" i="2" s="1"/>
  <c r="AB249" i="2"/>
  <c r="AB114" i="2"/>
  <c r="AD114" i="2" s="1" a="1"/>
  <c r="AD114" i="2" s="1"/>
  <c r="AB80" i="2"/>
  <c r="AC80" i="2" s="1"/>
  <c r="AB229" i="2"/>
  <c r="AE229" i="2" s="1" a="1"/>
  <c r="AE229" i="2" s="1"/>
  <c r="AB31" i="2"/>
  <c r="AD31" i="2" s="1" a="1"/>
  <c r="AD31" i="2" s="1"/>
  <c r="AB315" i="2"/>
  <c r="AE315" i="2" s="1" a="1"/>
  <c r="AE315" i="2" s="1"/>
  <c r="AB231" i="2"/>
  <c r="AC231" i="2" s="1"/>
  <c r="AB139" i="2"/>
  <c r="AC139" i="2" s="1"/>
  <c r="AB125" i="2"/>
  <c r="AE125" i="2" s="1" a="1"/>
  <c r="AE125" i="2" s="1"/>
  <c r="AB128" i="2"/>
  <c r="AD128" i="2" s="1" a="1"/>
  <c r="AD128" i="2" s="1"/>
  <c r="AB204" i="2"/>
  <c r="AC204" i="2" s="1"/>
  <c r="AB83" i="2"/>
  <c r="AE83" i="2" s="1" a="1"/>
  <c r="AE83" i="2" s="1"/>
  <c r="AB34" i="2"/>
  <c r="AB137" i="2"/>
  <c r="AE137" i="2" s="1" a="1"/>
  <c r="AE137" i="2" s="1"/>
  <c r="AB279" i="2"/>
  <c r="AC279" i="2" s="1"/>
  <c r="AB247" i="2"/>
  <c r="AC247" i="2" s="1"/>
  <c r="AB69" i="2"/>
  <c r="AE69" i="2" s="1" a="1"/>
  <c r="AE69" i="2" s="1"/>
  <c r="AB263" i="2"/>
  <c r="AD263" i="2" s="1" a="1"/>
  <c r="AD263" i="2" s="1"/>
  <c r="AB54" i="2"/>
  <c r="AC54" i="2" s="1"/>
  <c r="AB142" i="2"/>
  <c r="AE142" i="2" s="1" a="1"/>
  <c r="AE142" i="2" s="1"/>
  <c r="AB306" i="2"/>
  <c r="AC306" i="2" s="1"/>
  <c r="AB260" i="2"/>
  <c r="AE260" i="2" s="1" a="1"/>
  <c r="AE260" i="2" s="1"/>
  <c r="AB304" i="2"/>
  <c r="AC304" i="2" s="1"/>
  <c r="AB271" i="2"/>
  <c r="AE271" i="2" s="1" a="1"/>
  <c r="AE271" i="2" s="1"/>
  <c r="AB40" i="2"/>
  <c r="AC40" i="2" s="1"/>
  <c r="AB305" i="2"/>
  <c r="AD305" i="2" s="1" a="1"/>
  <c r="AD305" i="2" s="1"/>
  <c r="AB273" i="2"/>
  <c r="AC273" i="2" s="1"/>
  <c r="AB146" i="2"/>
  <c r="AE146" i="2" s="1" a="1"/>
  <c r="AE146" i="2" s="1"/>
  <c r="AB14" i="2"/>
  <c r="AC14" i="2" s="1"/>
  <c r="AB320" i="2"/>
  <c r="AE320" i="2" s="1" a="1"/>
  <c r="AE320" i="2" s="1"/>
  <c r="AB145" i="2"/>
  <c r="AC145" i="2" s="1"/>
  <c r="AB57" i="2"/>
  <c r="AE57" i="2" s="1" a="1"/>
  <c r="AE57" i="2" s="1"/>
  <c r="AB89" i="2"/>
  <c r="AC89" i="2" s="1"/>
  <c r="AB190" i="2"/>
  <c r="AD190" i="2" s="1" a="1"/>
  <c r="AD190" i="2" s="1"/>
  <c r="AB58" i="2"/>
  <c r="AC58" i="2" s="1"/>
  <c r="AB6" i="2"/>
  <c r="AE6" i="2" s="1" a="1"/>
  <c r="AE6" i="2" s="1"/>
  <c r="AB354" i="2"/>
  <c r="AC354" i="2" s="1"/>
  <c r="AB266" i="2"/>
  <c r="AE266" i="2" s="1" a="1"/>
  <c r="AE266" i="2" s="1"/>
  <c r="AB205" i="2"/>
  <c r="AC205" i="2" s="1"/>
  <c r="AB62" i="2"/>
  <c r="AE62" i="2" s="1" a="1"/>
  <c r="AE62" i="2" s="1"/>
  <c r="AB343" i="2"/>
  <c r="AC343" i="2" s="1"/>
  <c r="AB346" i="2"/>
  <c r="AD346" i="2" s="1" a="1"/>
  <c r="AD346" i="2" s="1"/>
  <c r="AB173" i="2"/>
  <c r="AC173" i="2" s="1"/>
  <c r="AB309" i="2"/>
  <c r="AE309" i="2" s="1" a="1"/>
  <c r="AE309" i="2" s="1"/>
  <c r="AB199" i="2"/>
  <c r="AC199" i="2" s="1"/>
  <c r="AB127" i="2"/>
  <c r="AE127" i="2" s="1" a="1"/>
  <c r="AE127" i="2" s="1"/>
  <c r="AB194" i="2"/>
  <c r="AC194" i="2" s="1"/>
  <c r="AB86" i="2"/>
  <c r="AE86" i="2" s="1" a="1"/>
  <c r="AE86" i="2" s="1"/>
  <c r="AB340" i="2"/>
  <c r="AC340" i="2" s="1"/>
  <c r="AB233" i="2"/>
  <c r="AD233" i="2" s="1" a="1"/>
  <c r="AD233" i="2" s="1"/>
  <c r="AB25" i="2"/>
  <c r="AC25" i="2" s="1"/>
  <c r="AB71" i="2"/>
  <c r="AE71" i="2" s="1" a="1"/>
  <c r="AE71" i="2" s="1"/>
  <c r="AB291" i="2"/>
  <c r="AC291" i="2" s="1"/>
  <c r="AB107" i="2"/>
  <c r="AE107" i="2" s="1" a="1"/>
  <c r="AE107" i="2" s="1"/>
  <c r="AB138" i="2"/>
  <c r="AC138" i="2" s="1"/>
  <c r="AB151" i="2"/>
  <c r="AE151" i="2" s="1" a="1"/>
  <c r="AE151" i="2" s="1"/>
  <c r="AB324" i="2"/>
  <c r="AC324" i="2" s="1"/>
  <c r="AB74" i="2"/>
  <c r="AD74" i="2" s="1" a="1"/>
  <c r="AD74" i="2" s="1"/>
  <c r="AB350" i="2"/>
  <c r="AC350" i="2" s="1"/>
  <c r="AB170" i="2"/>
  <c r="AE170" i="2" s="1" a="1"/>
  <c r="AE170" i="2" s="1"/>
  <c r="AB353" i="2"/>
  <c r="AC353" i="2" s="1"/>
  <c r="AB298" i="2"/>
  <c r="AE298" i="2" s="1" a="1"/>
  <c r="AE298" i="2" s="1"/>
  <c r="AB129" i="2"/>
  <c r="AC129" i="2" s="1"/>
  <c r="AB252" i="2"/>
  <c r="AE252" i="2" s="1" a="1"/>
  <c r="AE252" i="2" s="1"/>
  <c r="AB106" i="2"/>
  <c r="AC106" i="2" s="1"/>
  <c r="AB251" i="2"/>
  <c r="AD251" i="2" s="1" a="1"/>
  <c r="AD251" i="2" s="1"/>
  <c r="AB111" i="2"/>
  <c r="AC111" i="2" s="1"/>
  <c r="AB152" i="2"/>
  <c r="AC152" i="2" s="1"/>
  <c r="AB215" i="2"/>
  <c r="AC215" i="2" s="1"/>
  <c r="AB253" i="2"/>
  <c r="AE253" i="2" s="1" a="1"/>
  <c r="AE253" i="2" s="1"/>
  <c r="AB101" i="2"/>
  <c r="AC101" i="2" s="1"/>
  <c r="AB134" i="2"/>
  <c r="AE134" i="2" s="1" a="1"/>
  <c r="AE134" i="2" s="1"/>
  <c r="AB331" i="2"/>
  <c r="AC331" i="2" s="1"/>
  <c r="AB100" i="2"/>
  <c r="AD100" i="2" s="1" a="1"/>
  <c r="AD100" i="2" s="1"/>
  <c r="V360" i="1"/>
  <c r="U360" i="1"/>
  <c r="AB374" i="1"/>
  <c r="AB373" i="1" l="1"/>
  <c r="AB375" i="1" s="1"/>
  <c r="AC318" i="3"/>
  <c r="AD318" i="3" a="1"/>
  <c r="AD318" i="3" s="1"/>
  <c r="AC233" i="3"/>
  <c r="U4" i="3"/>
  <c r="AC79" i="3"/>
  <c r="AE79" i="3" a="1"/>
  <c r="AE79" i="3" s="1"/>
  <c r="AD79" i="3" a="1"/>
  <c r="AD79" i="3" s="1"/>
  <c r="AC182" i="3"/>
  <c r="X11" i="3"/>
  <c r="AD72" i="3" a="1"/>
  <c r="AD72" i="3" s="1"/>
  <c r="AE72" i="3" a="1"/>
  <c r="AE72" i="3" s="1"/>
  <c r="AC72" i="3"/>
  <c r="O10" i="3"/>
  <c r="Q12" i="3"/>
  <c r="R5" i="3"/>
  <c r="AD146" i="3" a="1"/>
  <c r="AD146" i="3" s="1"/>
  <c r="AE146" i="3" a="1"/>
  <c r="AE146" i="3" s="1"/>
  <c r="AD152" i="3" a="1"/>
  <c r="AD152" i="3" s="1"/>
  <c r="AE152" i="3" a="1"/>
  <c r="AE152" i="3" s="1"/>
  <c r="AD333" i="3" a="1"/>
  <c r="AD333" i="3" s="1"/>
  <c r="AE333" i="3" a="1"/>
  <c r="AE333" i="3" s="1"/>
  <c r="AD123" i="3" a="1"/>
  <c r="AD123" i="3" s="1"/>
  <c r="AE123" i="3" a="1"/>
  <c r="AE123" i="3" s="1"/>
  <c r="AC71" i="3"/>
  <c r="AD71" i="3" a="1"/>
  <c r="AD71" i="3" s="1"/>
  <c r="AC130" i="3"/>
  <c r="AE130" i="3" a="1"/>
  <c r="AE130" i="3" s="1"/>
  <c r="AD50" i="3" a="1"/>
  <c r="AD50" i="3" s="1"/>
  <c r="AC50" i="3"/>
  <c r="AC361" i="3"/>
  <c r="AE361" i="3" a="1"/>
  <c r="AE361" i="3" s="1"/>
  <c r="AE115" i="3" a="1"/>
  <c r="AE115" i="3" s="1"/>
  <c r="AD115" i="3" a="1"/>
  <c r="AD115" i="3" s="1"/>
  <c r="AC115" i="3"/>
  <c r="AC107" i="3"/>
  <c r="AD107" i="3" a="1"/>
  <c r="AD107" i="3" s="1"/>
  <c r="AC310" i="3"/>
  <c r="AD310" i="3" a="1"/>
  <c r="AD310" i="3" s="1"/>
  <c r="AC29" i="3"/>
  <c r="AD29" i="3" a="1"/>
  <c r="AD29" i="3" s="1"/>
  <c r="AC277" i="3"/>
  <c r="AD277" i="3" a="1"/>
  <c r="AD277" i="3" s="1"/>
  <c r="L11" i="3"/>
  <c r="M4" i="3"/>
  <c r="O6" i="3"/>
  <c r="S10" i="3"/>
  <c r="AE78" i="3" a="1"/>
  <c r="AE78" i="3" s="1"/>
  <c r="AD78" i="3" a="1"/>
  <c r="AD78" i="3" s="1"/>
  <c r="AD271" i="3" a="1"/>
  <c r="AD271" i="3" s="1"/>
  <c r="AC271" i="3"/>
  <c r="AE81" i="3" a="1"/>
  <c r="AE81" i="3" s="1"/>
  <c r="AD81" i="3" a="1"/>
  <c r="AD81" i="3" s="1"/>
  <c r="AC81" i="3"/>
  <c r="V3" i="3"/>
  <c r="AE316" i="3" a="1"/>
  <c r="AE316" i="3" s="1"/>
  <c r="AD316" i="3" a="1"/>
  <c r="AD316" i="3" s="1"/>
  <c r="AC316" i="3"/>
  <c r="X12" i="3"/>
  <c r="AE125" i="3" a="1"/>
  <c r="AE125" i="3" s="1"/>
  <c r="AD125" i="3" a="1"/>
  <c r="AD125" i="3" s="1"/>
  <c r="AC125" i="3"/>
  <c r="N3" i="3"/>
  <c r="P11" i="3"/>
  <c r="Q4" i="3"/>
  <c r="M8" i="3"/>
  <c r="AC80" i="3"/>
  <c r="X8" i="3"/>
  <c r="T8" i="3"/>
  <c r="P8" i="3"/>
  <c r="L8" i="3"/>
  <c r="W8" i="3"/>
  <c r="S8" i="3"/>
  <c r="O8" i="3"/>
  <c r="V8" i="3"/>
  <c r="R8" i="3"/>
  <c r="N8" i="3"/>
  <c r="U8" i="3"/>
  <c r="AC148" i="3"/>
  <c r="AD148" i="3" a="1"/>
  <c r="AD148" i="3" s="1"/>
  <c r="AC144" i="3"/>
  <c r="U9" i="3"/>
  <c r="Q9" i="3"/>
  <c r="M9" i="3"/>
  <c r="X9" i="3"/>
  <c r="T9" i="3"/>
  <c r="P9" i="3"/>
  <c r="L9" i="3"/>
  <c r="W9" i="3"/>
  <c r="S9" i="3"/>
  <c r="O9" i="3"/>
  <c r="V9" i="3"/>
  <c r="AD188" i="3" a="1"/>
  <c r="AD188" i="3" s="1"/>
  <c r="V6" i="3"/>
  <c r="R6" i="3"/>
  <c r="N6" i="3"/>
  <c r="U6" i="3"/>
  <c r="Q6" i="3"/>
  <c r="M6" i="3"/>
  <c r="W6" i="3"/>
  <c r="X6" i="3"/>
  <c r="T6" i="3"/>
  <c r="P6" i="3"/>
  <c r="L6" i="3"/>
  <c r="AD320" i="3" a="1"/>
  <c r="AD320" i="3" s="1"/>
  <c r="U5" i="3"/>
  <c r="Q5" i="3"/>
  <c r="M5" i="3"/>
  <c r="X5" i="3"/>
  <c r="T5" i="3"/>
  <c r="P5" i="3"/>
  <c r="L5" i="3"/>
  <c r="V5" i="3"/>
  <c r="W5" i="3"/>
  <c r="S5" i="3"/>
  <c r="O5" i="3"/>
  <c r="AD196" i="3" a="1"/>
  <c r="AD196" i="3" s="1"/>
  <c r="AE196" i="3" a="1"/>
  <c r="AE196" i="3" s="1"/>
  <c r="AC113" i="3"/>
  <c r="X7" i="3"/>
  <c r="T7" i="3"/>
  <c r="AD295" i="3" a="1"/>
  <c r="AD295" i="3" s="1"/>
  <c r="AE295" i="3" a="1"/>
  <c r="AE295" i="3" s="1"/>
  <c r="AD153" i="3" a="1"/>
  <c r="AD153" i="3" s="1"/>
  <c r="AE153" i="3" a="1"/>
  <c r="AE153" i="3" s="1"/>
  <c r="AD69" i="3" a="1"/>
  <c r="AD69" i="3" s="1"/>
  <c r="AE69" i="3" a="1"/>
  <c r="AE69" i="3" s="1"/>
  <c r="U12" i="3"/>
  <c r="AC47" i="3"/>
  <c r="AE47" i="3" a="1"/>
  <c r="AE47" i="3" s="1"/>
  <c r="AD47" i="3" a="1"/>
  <c r="AD47" i="3" s="1"/>
  <c r="AC104" i="3"/>
  <c r="AD104" i="3" a="1"/>
  <c r="AD104" i="3" s="1"/>
  <c r="M12" i="3"/>
  <c r="N5" i="3"/>
  <c r="P7" i="3"/>
  <c r="R9" i="3"/>
  <c r="T11" i="3"/>
  <c r="W10" i="3"/>
  <c r="O3" i="3"/>
  <c r="S3" i="3"/>
  <c r="W3" i="3"/>
  <c r="L10" i="3"/>
  <c r="M11" i="3"/>
  <c r="M7" i="3"/>
  <c r="N12" i="3"/>
  <c r="N4" i="3"/>
  <c r="P10" i="3"/>
  <c r="Q11" i="3"/>
  <c r="Q7" i="3"/>
  <c r="R12" i="3"/>
  <c r="R4" i="3"/>
  <c r="T10" i="3"/>
  <c r="U11" i="3"/>
  <c r="U7" i="3"/>
  <c r="V12" i="3"/>
  <c r="V4" i="3"/>
  <c r="V13" i="3" s="1"/>
  <c r="X10" i="3"/>
  <c r="AE65" i="3" a="1"/>
  <c r="AE65" i="3" s="1"/>
  <c r="AD232" i="3" a="1"/>
  <c r="AD232" i="3" s="1"/>
  <c r="AE288" i="3" a="1"/>
  <c r="AE288" i="3" s="1"/>
  <c r="AC325" i="3"/>
  <c r="AD88" i="3" a="1"/>
  <c r="AD88" i="3" s="1"/>
  <c r="AD30" i="3" a="1"/>
  <c r="AD30" i="3" s="1"/>
  <c r="AD329" i="3" a="1"/>
  <c r="AD329" i="3" s="1"/>
  <c r="AD154" i="3" a="1"/>
  <c r="AD154" i="3" s="1"/>
  <c r="AD249" i="3" a="1"/>
  <c r="AD249" i="3" s="1"/>
  <c r="AD252" i="3" a="1"/>
  <c r="AD252" i="3" s="1"/>
  <c r="AD95" i="3" a="1"/>
  <c r="AD95" i="3" s="1"/>
  <c r="AE254" i="3" a="1"/>
  <c r="AE254" i="3" s="1"/>
  <c r="AE45" i="3" a="1"/>
  <c r="AE45" i="3" s="1"/>
  <c r="AE73" i="3" a="1"/>
  <c r="AE73" i="3" s="1"/>
  <c r="AE216" i="3" a="1"/>
  <c r="AE216" i="3" s="1"/>
  <c r="AC76" i="3"/>
  <c r="AC266" i="3"/>
  <c r="AD268" i="3" a="1"/>
  <c r="AD268" i="3" s="1"/>
  <c r="AC270" i="3"/>
  <c r="AD313" i="3" a="1"/>
  <c r="AD313" i="3" s="1"/>
  <c r="AD56" i="3" a="1"/>
  <c r="AD56" i="3" s="1"/>
  <c r="AC195" i="3"/>
  <c r="AC305" i="3"/>
  <c r="AC91" i="3"/>
  <c r="AC129" i="3"/>
  <c r="L3" i="3"/>
  <c r="P3" i="3"/>
  <c r="P13" i="3" s="1"/>
  <c r="T3" i="3"/>
  <c r="X3" i="3"/>
  <c r="X13" i="3" s="1"/>
  <c r="M10" i="3"/>
  <c r="N11" i="3"/>
  <c r="N13" i="3" s="1"/>
  <c r="N7" i="3"/>
  <c r="O12" i="3"/>
  <c r="O4" i="3"/>
  <c r="Q10" i="3"/>
  <c r="R11" i="3"/>
  <c r="R7" i="3"/>
  <c r="R13" i="3" s="1"/>
  <c r="S12" i="3"/>
  <c r="S4" i="3"/>
  <c r="U10" i="3"/>
  <c r="V11" i="3"/>
  <c r="V7" i="3"/>
  <c r="W12" i="3"/>
  <c r="W4" i="3"/>
  <c r="AD300" i="3" a="1"/>
  <c r="AD300" i="3" s="1"/>
  <c r="AE138" i="3" a="1"/>
  <c r="AE138" i="3" s="1"/>
  <c r="AD264" i="3" a="1"/>
  <c r="AD264" i="3" s="1"/>
  <c r="AC350" i="3"/>
  <c r="AD266" i="3" a="1"/>
  <c r="AD266" i="3" s="1"/>
  <c r="AE268" i="3" a="1"/>
  <c r="AE268" i="3" s="1"/>
  <c r="AC355" i="3"/>
  <c r="AD228" i="3" a="1"/>
  <c r="AD228" i="3" s="1"/>
  <c r="AE281" i="3" a="1"/>
  <c r="AE281" i="3" s="1"/>
  <c r="AD193" i="3" a="1"/>
  <c r="AD193" i="3" s="1"/>
  <c r="AE64" i="3" a="1"/>
  <c r="AE64" i="3" s="1"/>
  <c r="AD332" i="3" a="1"/>
  <c r="AD332" i="3" s="1"/>
  <c r="AD309" i="3" a="1"/>
  <c r="AD309" i="3" s="1"/>
  <c r="AC359" i="3"/>
  <c r="AD42" i="3" a="1"/>
  <c r="AD42" i="3" s="1"/>
  <c r="AD129" i="3" a="1"/>
  <c r="AD129" i="3" s="1"/>
  <c r="AD353" i="3" a="1"/>
  <c r="AD353" i="3" s="1"/>
  <c r="AD265" i="3" a="1"/>
  <c r="AD265" i="3" s="1"/>
  <c r="M3" i="3"/>
  <c r="M13" i="3" s="1"/>
  <c r="Q3" i="3"/>
  <c r="U3" i="3"/>
  <c r="L12" i="3"/>
  <c r="L4" i="3"/>
  <c r="N10" i="3"/>
  <c r="O11" i="3"/>
  <c r="O13" i="3" s="1"/>
  <c r="O7" i="3"/>
  <c r="P12" i="3"/>
  <c r="P4" i="3"/>
  <c r="R10" i="3"/>
  <c r="S11" i="3"/>
  <c r="S7" i="3"/>
  <c r="T12" i="3"/>
  <c r="T4" i="3"/>
  <c r="T13" i="3" s="1"/>
  <c r="V10" i="3"/>
  <c r="W11" i="3"/>
  <c r="W13" i="3" s="1"/>
  <c r="W7" i="3"/>
  <c r="X4" i="3"/>
  <c r="U13" i="3"/>
  <c r="S13" i="3"/>
  <c r="Q13" i="3"/>
  <c r="L13" i="3"/>
  <c r="AD342" i="3" a="1"/>
  <c r="AD342" i="3" s="1"/>
  <c r="AD214" i="3" a="1"/>
  <c r="AD214" i="3" s="1"/>
  <c r="AD99" i="3" a="1"/>
  <c r="AD99" i="3" s="1"/>
  <c r="AD364" i="3" a="1"/>
  <c r="AD364" i="3" s="1"/>
  <c r="AD80" i="3" a="1"/>
  <c r="AD80" i="3" s="1"/>
  <c r="AD234" i="3" a="1"/>
  <c r="AD234" i="3" s="1"/>
  <c r="AE23" i="3" a="1"/>
  <c r="AE23" i="3" s="1"/>
  <c r="AE291" i="3" a="1"/>
  <c r="AE291" i="3" s="1"/>
  <c r="AC66" i="3"/>
  <c r="AC28" i="3"/>
  <c r="AC178" i="3"/>
  <c r="AC331" i="3"/>
  <c r="AC179" i="3"/>
  <c r="AC36" i="3"/>
  <c r="AC336" i="3"/>
  <c r="AC254" i="3"/>
  <c r="AD341" i="3" a="1"/>
  <c r="AD341" i="3" s="1"/>
  <c r="AD184" i="3" a="1"/>
  <c r="AD184" i="3" s="1"/>
  <c r="AC184" i="3"/>
  <c r="AC262" i="3"/>
  <c r="AD262" i="3" a="1"/>
  <c r="AD262" i="3" s="1"/>
  <c r="AD137" i="3" a="1"/>
  <c r="AD137" i="3" s="1"/>
  <c r="AC101" i="3"/>
  <c r="AD101" i="3" a="1"/>
  <c r="AD101" i="3" s="1"/>
  <c r="AE350" i="3" a="1"/>
  <c r="AE350" i="3" s="1"/>
  <c r="AD159" i="3" a="1"/>
  <c r="AD159" i="3" s="1"/>
  <c r="AC220" i="3"/>
  <c r="AE271" i="3" a="1"/>
  <c r="AE271" i="3" s="1"/>
  <c r="AE49" i="3" a="1"/>
  <c r="AE49" i="3" s="1"/>
  <c r="AE58" i="3" a="1"/>
  <c r="AE58" i="3" s="1"/>
  <c r="AE228" i="3" a="1"/>
  <c r="AE228" i="3" s="1"/>
  <c r="AE193" i="3" a="1"/>
  <c r="AE193" i="3" s="1"/>
  <c r="AD195" i="3" a="1"/>
  <c r="AD195" i="3" s="1"/>
  <c r="AD64" i="3" a="1"/>
  <c r="AD64" i="3" s="1"/>
  <c r="AC64" i="3"/>
  <c r="AE296" i="3" a="1"/>
  <c r="AE296" i="3" s="1"/>
  <c r="AC296" i="3"/>
  <c r="AC183" i="3"/>
  <c r="AE183" i="3" a="1"/>
  <c r="AE183" i="3" s="1"/>
  <c r="AD84" i="3" a="1"/>
  <c r="AD84" i="3" s="1"/>
  <c r="AC238" i="3"/>
  <c r="AE238" i="3" a="1"/>
  <c r="AE238" i="3" s="1"/>
  <c r="AD238" i="3" a="1"/>
  <c r="AD238" i="3" s="1"/>
  <c r="AD27" i="3" a="1"/>
  <c r="AD27" i="3" s="1"/>
  <c r="AC27" i="3"/>
  <c r="AC120" i="3"/>
  <c r="AE120" i="3" a="1"/>
  <c r="AE120" i="3" s="1"/>
  <c r="AD20" i="3" a="1"/>
  <c r="AD20" i="3" s="1"/>
  <c r="AE144" i="3" a="1"/>
  <c r="AE144" i="3" s="1"/>
  <c r="AC208" i="3"/>
  <c r="AD233" i="3" a="1"/>
  <c r="AD233" i="3" s="1"/>
  <c r="AD109" i="3" a="1"/>
  <c r="AD109" i="3" s="1"/>
  <c r="AE28" i="3" a="1"/>
  <c r="AE28" i="3" s="1"/>
  <c r="AE178" i="3" a="1"/>
  <c r="AE178" i="3" s="1"/>
  <c r="AE331" i="3" a="1"/>
  <c r="AE331" i="3" s="1"/>
  <c r="AE179" i="3" a="1"/>
  <c r="AE179" i="3" s="1"/>
  <c r="AE36" i="3" a="1"/>
  <c r="AE36" i="3" s="1"/>
  <c r="AE336" i="3" a="1"/>
  <c r="AE336" i="3" s="1"/>
  <c r="AC344" i="3"/>
  <c r="AD344" i="3" a="1"/>
  <c r="AD344" i="3" s="1"/>
  <c r="AE137" i="3" a="1"/>
  <c r="AE137" i="3" s="1"/>
  <c r="AE159" i="3" a="1"/>
  <c r="AE159" i="3" s="1"/>
  <c r="AC48" i="3"/>
  <c r="AD48" i="3" a="1"/>
  <c r="AD48" i="3" s="1"/>
  <c r="AC222" i="3"/>
  <c r="AE222" i="3" a="1"/>
  <c r="AE222" i="3" s="1"/>
  <c r="AC54" i="3"/>
  <c r="AD54" i="3" a="1"/>
  <c r="AD54" i="3" s="1"/>
  <c r="AE57" i="3" a="1"/>
  <c r="AE57" i="3" s="1"/>
  <c r="AD57" i="3" a="1"/>
  <c r="AD57" i="3" s="1"/>
  <c r="AD356" i="3" a="1"/>
  <c r="AD356" i="3" s="1"/>
  <c r="AC356" i="3"/>
  <c r="AD358" i="3" a="1"/>
  <c r="AD358" i="3" s="1"/>
  <c r="AE358" i="3" a="1"/>
  <c r="AE358" i="3" s="1"/>
  <c r="AC63" i="3"/>
  <c r="AE63" i="3" a="1"/>
  <c r="AE63" i="3" s="1"/>
  <c r="AC100" i="3"/>
  <c r="AD100" i="3" a="1"/>
  <c r="AD100" i="3" s="1"/>
  <c r="AC219" i="3"/>
  <c r="AE219" i="3" a="1"/>
  <c r="AE219" i="3" s="1"/>
  <c r="AD165" i="3" a="1"/>
  <c r="AD165" i="3" s="1"/>
  <c r="AE165" i="3" a="1"/>
  <c r="AE165" i="3" s="1"/>
  <c r="AC165" i="3"/>
  <c r="AC314" i="3"/>
  <c r="AE314" i="3" a="1"/>
  <c r="AE314" i="3" s="1"/>
  <c r="AD120" i="3" a="1"/>
  <c r="AD120" i="3" s="1"/>
  <c r="AD181" i="3" a="1"/>
  <c r="AD181" i="3" s="1"/>
  <c r="AD177" i="3" a="1"/>
  <c r="AD177" i="3" s="1"/>
  <c r="AD190" i="3" a="1"/>
  <c r="AD190" i="3" s="1"/>
  <c r="AC108" i="3"/>
  <c r="AC191" i="3"/>
  <c r="AD21" i="3" a="1"/>
  <c r="AD21" i="3" s="1"/>
  <c r="AD290" i="3" a="1"/>
  <c r="AD290" i="3" s="1"/>
  <c r="AE66" i="3" a="1"/>
  <c r="AE66" i="3" s="1"/>
  <c r="AE208" i="3" a="1"/>
  <c r="AE208" i="3" s="1"/>
  <c r="AE343" i="3" a="1"/>
  <c r="AE343" i="3" s="1"/>
  <c r="AE108" i="3" a="1"/>
  <c r="AE108" i="3" s="1"/>
  <c r="AE188" i="3" a="1"/>
  <c r="AE188" i="3" s="1"/>
  <c r="AE191" i="3" a="1"/>
  <c r="AE191" i="3" s="1"/>
  <c r="AC288" i="3"/>
  <c r="AC146" i="3"/>
  <c r="AD236" i="3" a="1"/>
  <c r="AD236" i="3" s="1"/>
  <c r="AD147" i="3" a="1"/>
  <c r="AD147" i="3" s="1"/>
  <c r="AD322" i="3" a="1"/>
  <c r="AD322" i="3" s="1"/>
  <c r="AD199" i="3" a="1"/>
  <c r="AD199" i="3" s="1"/>
  <c r="AD174" i="3" a="1"/>
  <c r="AD174" i="3" s="1"/>
  <c r="AD323" i="3" a="1"/>
  <c r="AD323" i="3" s="1"/>
  <c r="AD292" i="3" a="1"/>
  <c r="AD292" i="3" s="1"/>
  <c r="AD203" i="3" a="1"/>
  <c r="AD203" i="3" s="1"/>
  <c r="AD26" i="3" a="1"/>
  <c r="AD26" i="3" s="1"/>
  <c r="AD113" i="3" a="1"/>
  <c r="AD113" i="3" s="1"/>
  <c r="AD151" i="3" a="1"/>
  <c r="AD151" i="3" s="1"/>
  <c r="AD244" i="3" a="1"/>
  <c r="AD244" i="3" s="1"/>
  <c r="AD93" i="3" a="1"/>
  <c r="AD93" i="3" s="1"/>
  <c r="AD250" i="3" a="1"/>
  <c r="AD250" i="3" s="1"/>
  <c r="AD38" i="3" a="1"/>
  <c r="AD38" i="3" s="1"/>
  <c r="AD156" i="3" a="1"/>
  <c r="AD156" i="3" s="1"/>
  <c r="AC340" i="3"/>
  <c r="AC299" i="3"/>
  <c r="AD299" i="3" a="1"/>
  <c r="AD299" i="3" s="1"/>
  <c r="AC258" i="3"/>
  <c r="AD258" i="3" a="1"/>
  <c r="AD258" i="3" s="1"/>
  <c r="AD216" i="3" a="1"/>
  <c r="AD216" i="3" s="1"/>
  <c r="AD304" i="3" a="1"/>
  <c r="AD304" i="3" s="1"/>
  <c r="AE304" i="3" a="1"/>
  <c r="AE304" i="3" s="1"/>
  <c r="AD222" i="3" a="1"/>
  <c r="AD222" i="3" s="1"/>
  <c r="AC313" i="3"/>
  <c r="AE53" i="3" a="1"/>
  <c r="AE53" i="3" s="1"/>
  <c r="AC53" i="3"/>
  <c r="AE54" i="3" a="1"/>
  <c r="AE54" i="3" s="1"/>
  <c r="AC56" i="3"/>
  <c r="AC57" i="3"/>
  <c r="AE356" i="3" a="1"/>
  <c r="AE356" i="3" s="1"/>
  <c r="AD281" i="3" a="1"/>
  <c r="AD281" i="3" s="1"/>
  <c r="AD361" i="3" a="1"/>
  <c r="AD361" i="3" s="1"/>
  <c r="AE319" i="3" a="1"/>
  <c r="AE319" i="3" s="1"/>
  <c r="AD319" i="3" a="1"/>
  <c r="AD319" i="3" s="1"/>
  <c r="AD63" i="3" a="1"/>
  <c r="AD63" i="3" s="1"/>
  <c r="AD202" i="3" a="1"/>
  <c r="AD202" i="3" s="1"/>
  <c r="AD90" i="3" a="1"/>
  <c r="AD90" i="3" s="1"/>
  <c r="AD126" i="3" a="1"/>
  <c r="AD126" i="3" s="1"/>
  <c r="AC126" i="3"/>
  <c r="AC98" i="3"/>
  <c r="AE98" i="3" a="1"/>
  <c r="AE98" i="3" s="1"/>
  <c r="AC213" i="3"/>
  <c r="AC135" i="3"/>
  <c r="AE135" i="3" a="1"/>
  <c r="AE135" i="3" s="1"/>
  <c r="AD219" i="3" a="1"/>
  <c r="AD219" i="3" s="1"/>
  <c r="AD314" i="3" a="1"/>
  <c r="AD314" i="3" s="1"/>
  <c r="AE83" i="3" a="1"/>
  <c r="AE83" i="3" s="1"/>
  <c r="AC83" i="3"/>
  <c r="AC294" i="3"/>
  <c r="AD294" i="3" a="1"/>
  <c r="AD294" i="3" s="1"/>
  <c r="AC240" i="3"/>
  <c r="AD240" i="3" a="1"/>
  <c r="AD240" i="3" s="1"/>
  <c r="AE39" i="3" a="1"/>
  <c r="AE39" i="3" s="1"/>
  <c r="AD39" i="3" a="1"/>
  <c r="AD39" i="3" s="1"/>
  <c r="AC209" i="3"/>
  <c r="AD209" i="3" a="1"/>
  <c r="AD209" i="3" s="1"/>
  <c r="AC345" i="3"/>
  <c r="AD345" i="3" a="1"/>
  <c r="AD345" i="3" s="1"/>
  <c r="AD347" i="3" a="1"/>
  <c r="AD347" i="3" s="1"/>
  <c r="AE347" i="3" a="1"/>
  <c r="AE347" i="3" s="1"/>
  <c r="AC302" i="3"/>
  <c r="AE302" i="3" a="1"/>
  <c r="AE302" i="3" s="1"/>
  <c r="AC52" i="3"/>
  <c r="AE52" i="3" a="1"/>
  <c r="AE52" i="3" s="1"/>
  <c r="AC169" i="3"/>
  <c r="AE169" i="3" a="1"/>
  <c r="AE169" i="3" s="1"/>
  <c r="AC227" i="3"/>
  <c r="AD227" i="3" a="1"/>
  <c r="AD227" i="3" s="1"/>
  <c r="AC60" i="3"/>
  <c r="AE60" i="3" a="1"/>
  <c r="AE60" i="3" s="1"/>
  <c r="AE202" i="3" a="1"/>
  <c r="AE202" i="3" s="1"/>
  <c r="AD241" i="3" a="1"/>
  <c r="AD241" i="3" s="1"/>
  <c r="AC241" i="3"/>
  <c r="AE307" i="3" a="1"/>
  <c r="AE307" i="3" s="1"/>
  <c r="AD307" i="3" a="1"/>
  <c r="AD307" i="3" s="1"/>
  <c r="AE315" i="3" a="1"/>
  <c r="AE315" i="3" s="1"/>
  <c r="AD315" i="3" a="1"/>
  <c r="AD315" i="3" s="1"/>
  <c r="AC274" i="3"/>
  <c r="AE107" i="3" a="1"/>
  <c r="AE107" i="3" s="1"/>
  <c r="AE91" i="3" a="1"/>
  <c r="AE91" i="3" s="1"/>
  <c r="AE337" i="3" a="1"/>
  <c r="AE337" i="3" s="1"/>
  <c r="AE42" i="3" a="1"/>
  <c r="AE42" i="3" s="1"/>
  <c r="AD86" i="3" a="1"/>
  <c r="AD86" i="3" s="1"/>
  <c r="AD114" i="3" a="1"/>
  <c r="AD114" i="3" s="1"/>
  <c r="AE353" i="3" a="1"/>
  <c r="AE353" i="3" s="1"/>
  <c r="AC67" i="3"/>
  <c r="AE140" i="3" a="1"/>
  <c r="AE140" i="3" s="1"/>
  <c r="AE278" i="3" a="1"/>
  <c r="AE278" i="3" s="1"/>
  <c r="AE274" i="3" a="1"/>
  <c r="AE274" i="3" s="1"/>
  <c r="AE86" i="3" a="1"/>
  <c r="AE86" i="3" s="1"/>
  <c r="AE112" i="3" a="1"/>
  <c r="AE112" i="3" s="1"/>
  <c r="AE67" i="3" a="1"/>
  <c r="AE67" i="3" s="1"/>
  <c r="AD247" i="3" a="1"/>
  <c r="AD247" i="3" s="1"/>
  <c r="AC140" i="3"/>
  <c r="AD230" i="3" a="1"/>
  <c r="AD230" i="3" s="1"/>
  <c r="AD286" i="3" a="1"/>
  <c r="AD286" i="3" s="1"/>
  <c r="AE46" i="3" a="1"/>
  <c r="AE46" i="3" s="1"/>
  <c r="AD46" i="3" a="1"/>
  <c r="AD46" i="3" s="1"/>
  <c r="AC46" i="3"/>
  <c r="AC287" i="3"/>
  <c r="AD287" i="3" a="1"/>
  <c r="AD287" i="3" s="1"/>
  <c r="AE287" i="3" a="1"/>
  <c r="AE287" i="3" s="1"/>
  <c r="AC280" i="3"/>
  <c r="AE280" i="3" a="1"/>
  <c r="AE280" i="3" s="1"/>
  <c r="AD280" i="3" a="1"/>
  <c r="AD280" i="3" s="1"/>
  <c r="AC110" i="3"/>
  <c r="AC201" i="3"/>
  <c r="AC149" i="3"/>
  <c r="AC89" i="3"/>
  <c r="AC31" i="3"/>
  <c r="AC33" i="3"/>
  <c r="AC206" i="3"/>
  <c r="AC207" i="3"/>
  <c r="AC121" i="3"/>
  <c r="AC43" i="3"/>
  <c r="AC96" i="3"/>
  <c r="AE256" i="3" a="1"/>
  <c r="AE256" i="3" s="1"/>
  <c r="AD256" i="3" a="1"/>
  <c r="AD256" i="3" s="1"/>
  <c r="AC260" i="3"/>
  <c r="AE260" i="3" a="1"/>
  <c r="AE260" i="3" s="1"/>
  <c r="AD260" i="3" a="1"/>
  <c r="AD260" i="3" s="1"/>
  <c r="AD349" i="3" a="1"/>
  <c r="AD349" i="3" s="1"/>
  <c r="AE349" i="3" a="1"/>
  <c r="AE349" i="3" s="1"/>
  <c r="AC349" i="3"/>
  <c r="AC162" i="3"/>
  <c r="AE162" i="3" a="1"/>
  <c r="AE162" i="3" s="1"/>
  <c r="AD162" i="3" a="1"/>
  <c r="AD162" i="3" s="1"/>
  <c r="AC166" i="3"/>
  <c r="AE166" i="3" a="1"/>
  <c r="AE166" i="3" s="1"/>
  <c r="AD166" i="3" a="1"/>
  <c r="AD166" i="3" s="1"/>
  <c r="AE171" i="3" a="1"/>
  <c r="AE171" i="3" s="1"/>
  <c r="AD171" i="3" a="1"/>
  <c r="AD171" i="3" s="1"/>
  <c r="AC171" i="3"/>
  <c r="AC176" i="3"/>
  <c r="AE176" i="3" a="1"/>
  <c r="AE176" i="3" s="1"/>
  <c r="AD176" i="3" a="1"/>
  <c r="AD176" i="3" s="1"/>
  <c r="AC338" i="3"/>
  <c r="AE338" i="3" a="1"/>
  <c r="AE338" i="3" s="1"/>
  <c r="AD338" i="3" a="1"/>
  <c r="AD338" i="3" s="1"/>
  <c r="AD136" i="3" a="1"/>
  <c r="AD136" i="3" s="1"/>
  <c r="AE136" i="3" a="1"/>
  <c r="AE136" i="3" s="1"/>
  <c r="AC136" i="3"/>
  <c r="AC276" i="3"/>
  <c r="AD276" i="3" a="1"/>
  <c r="AD276" i="3" s="1"/>
  <c r="AE276" i="3" a="1"/>
  <c r="AE276" i="3" s="1"/>
  <c r="AD134" i="3" a="1"/>
  <c r="AD134" i="3" s="1"/>
  <c r="AE134" i="3" a="1"/>
  <c r="AE134" i="3" s="1"/>
  <c r="AC134" i="3"/>
  <c r="AC141" i="3"/>
  <c r="AC145" i="3"/>
  <c r="AE248" i="3" a="1"/>
  <c r="AE248" i="3" s="1"/>
  <c r="AC215" i="3"/>
  <c r="AE141" i="3" a="1"/>
  <c r="AE141" i="3" s="1"/>
  <c r="AC189" i="3"/>
  <c r="AE320" i="3" a="1"/>
  <c r="AE320" i="3" s="1"/>
  <c r="AC192" i="3"/>
  <c r="AE145" i="3" a="1"/>
  <c r="AE145" i="3" s="1"/>
  <c r="AC289" i="3"/>
  <c r="AE110" i="3" a="1"/>
  <c r="AE110" i="3" s="1"/>
  <c r="AC200" i="3"/>
  <c r="AE201" i="3" a="1"/>
  <c r="AE201" i="3" s="1"/>
  <c r="AC293" i="3"/>
  <c r="AE149" i="3" a="1"/>
  <c r="AE149" i="3" s="1"/>
  <c r="AC87" i="3"/>
  <c r="AE89" i="3" a="1"/>
  <c r="AE89" i="3" s="1"/>
  <c r="AC327" i="3"/>
  <c r="AE31" i="3" a="1"/>
  <c r="AE31" i="3" s="1"/>
  <c r="AC204" i="3"/>
  <c r="AE33" i="3" a="1"/>
  <c r="AE33" i="3" s="1"/>
  <c r="AC246" i="3"/>
  <c r="AE206" i="3" a="1"/>
  <c r="AE206" i="3" s="1"/>
  <c r="AC335" i="3"/>
  <c r="AE207" i="3" a="1"/>
  <c r="AE207" i="3" s="1"/>
  <c r="AC37" i="3"/>
  <c r="AE121" i="3" a="1"/>
  <c r="AE121" i="3" s="1"/>
  <c r="AC253" i="3"/>
  <c r="AE43" i="3" a="1"/>
  <c r="AE43" i="3" s="1"/>
  <c r="AE96" i="3" a="1"/>
  <c r="AE96" i="3" s="1"/>
  <c r="AD157" i="3" a="1"/>
  <c r="AD157" i="3" s="1"/>
  <c r="AC157" i="3"/>
  <c r="AC217" i="3"/>
  <c r="AD217" i="3" a="1"/>
  <c r="AD217" i="3" s="1"/>
  <c r="AE217" i="3" a="1"/>
  <c r="AE217" i="3" s="1"/>
  <c r="AC269" i="3"/>
  <c r="AE269" i="3" a="1"/>
  <c r="AE269" i="3" s="1"/>
  <c r="AD269" i="3" a="1"/>
  <c r="AD269" i="3" s="1"/>
  <c r="AC160" i="3"/>
  <c r="AE160" i="3" a="1"/>
  <c r="AE160" i="3" s="1"/>
  <c r="AD160" i="3" a="1"/>
  <c r="AD160" i="3" s="1"/>
  <c r="AC106" i="3"/>
  <c r="AE106" i="3" a="1"/>
  <c r="AE106" i="3" s="1"/>
  <c r="AD106" i="3" a="1"/>
  <c r="AD106" i="3" s="1"/>
  <c r="AC172" i="3"/>
  <c r="AD172" i="3" a="1"/>
  <c r="AD172" i="3" s="1"/>
  <c r="AE172" i="3" a="1"/>
  <c r="AE172" i="3" s="1"/>
  <c r="AC284" i="3"/>
  <c r="AE284" i="3" a="1"/>
  <c r="AE284" i="3" s="1"/>
  <c r="AD284" i="3" a="1"/>
  <c r="AD284" i="3" s="1"/>
  <c r="AC210" i="3"/>
  <c r="AD210" i="3" a="1"/>
  <c r="AD210" i="3" s="1"/>
  <c r="AE257" i="3" a="1"/>
  <c r="AE257" i="3" s="1"/>
  <c r="AD257" i="3" a="1"/>
  <c r="AD257" i="3" s="1"/>
  <c r="AC257" i="3"/>
  <c r="AE224" i="3" a="1"/>
  <c r="AE224" i="3" s="1"/>
  <c r="AD224" i="3" a="1"/>
  <c r="AD224" i="3" s="1"/>
  <c r="AC224" i="3"/>
  <c r="AD131" i="3" a="1"/>
  <c r="AD131" i="3" s="1"/>
  <c r="AC131" i="3"/>
  <c r="AE131" i="3" a="1"/>
  <c r="AE131" i="3" s="1"/>
  <c r="AD128" i="3" a="1"/>
  <c r="AD128" i="3" s="1"/>
  <c r="AC128" i="3"/>
  <c r="AE128" i="3" a="1"/>
  <c r="AE128" i="3" s="1"/>
  <c r="AC248" i="3"/>
  <c r="AC320" i="3"/>
  <c r="AD144" i="3" a="1"/>
  <c r="AD144" i="3" s="1"/>
  <c r="AC239" i="3"/>
  <c r="AE239" i="3" a="1"/>
  <c r="AE239" i="3" s="1"/>
  <c r="AC343" i="3"/>
  <c r="AE215" i="3" a="1"/>
  <c r="AE215" i="3" s="1"/>
  <c r="AC188" i="3"/>
  <c r="AE189" i="3" a="1"/>
  <c r="AE189" i="3" s="1"/>
  <c r="AE192" i="3" a="1"/>
  <c r="AE192" i="3" s="1"/>
  <c r="AE289" i="3" a="1"/>
  <c r="AE289" i="3" s="1"/>
  <c r="AC23" i="3"/>
  <c r="AE200" i="3" a="1"/>
  <c r="AE200" i="3" s="1"/>
  <c r="AC291" i="3"/>
  <c r="AE293" i="3" a="1"/>
  <c r="AE293" i="3" s="1"/>
  <c r="AE87" i="3" a="1"/>
  <c r="AE87" i="3" s="1"/>
  <c r="AC295" i="3"/>
  <c r="AE327" i="3" a="1"/>
  <c r="AE327" i="3" s="1"/>
  <c r="AC152" i="3"/>
  <c r="AE204" i="3" a="1"/>
  <c r="AE204" i="3" s="1"/>
  <c r="AC153" i="3"/>
  <c r="AE246" i="3" a="1"/>
  <c r="AE246" i="3" s="1"/>
  <c r="AC333" i="3"/>
  <c r="AE335" i="3" a="1"/>
  <c r="AE335" i="3" s="1"/>
  <c r="AC69" i="3"/>
  <c r="AE37" i="3" a="1"/>
  <c r="AE37" i="3" s="1"/>
  <c r="AC123" i="3"/>
  <c r="AE253" i="3" a="1"/>
  <c r="AE253" i="3" s="1"/>
  <c r="AC45" i="3"/>
  <c r="AE340" i="3" a="1"/>
  <c r="AE340" i="3" s="1"/>
  <c r="AC73" i="3"/>
  <c r="AE157" i="3" a="1"/>
  <c r="AE157" i="3" s="1"/>
  <c r="AC158" i="3"/>
  <c r="AE158" i="3" a="1"/>
  <c r="AE158" i="3" s="1"/>
  <c r="AD158" i="3" a="1"/>
  <c r="AD158" i="3" s="1"/>
  <c r="AC168" i="3"/>
  <c r="AD168" i="3" a="1"/>
  <c r="AD168" i="3" s="1"/>
  <c r="AE168" i="3" a="1"/>
  <c r="AE168" i="3" s="1"/>
  <c r="AC235" i="3"/>
  <c r="AE235" i="3" a="1"/>
  <c r="AE235" i="3" s="1"/>
  <c r="AD235" i="3" a="1"/>
  <c r="AD235" i="3" s="1"/>
  <c r="AE177" i="3" a="1"/>
  <c r="AE177" i="3" s="1"/>
  <c r="AE40" i="3" a="1"/>
  <c r="AE40" i="3" s="1"/>
  <c r="AE342" i="3" a="1"/>
  <c r="AE342" i="3" s="1"/>
  <c r="AE214" i="3" a="1"/>
  <c r="AE214" i="3" s="1"/>
  <c r="AE99" i="3" a="1"/>
  <c r="AE99" i="3" s="1"/>
  <c r="AE318" i="3" a="1"/>
  <c r="AE318" i="3" s="1"/>
  <c r="AE364" i="3" a="1"/>
  <c r="AE364" i="3" s="1"/>
  <c r="AE20" i="3" a="1"/>
  <c r="AE20" i="3" s="1"/>
  <c r="AE190" i="3" a="1"/>
  <c r="AE190" i="3" s="1"/>
  <c r="AE232" i="3" a="1"/>
  <c r="AE232" i="3" s="1"/>
  <c r="AE80" i="3" a="1"/>
  <c r="AE80" i="3" s="1"/>
  <c r="AE233" i="3" a="1"/>
  <c r="AE233" i="3" s="1"/>
  <c r="AE109" i="3" a="1"/>
  <c r="AE109" i="3" s="1"/>
  <c r="AE234" i="3" a="1"/>
  <c r="AE234" i="3" s="1"/>
  <c r="AE21" i="3" a="1"/>
  <c r="AE21" i="3" s="1"/>
  <c r="AE236" i="3" a="1"/>
  <c r="AE236" i="3" s="1"/>
  <c r="AE147" i="3" a="1"/>
  <c r="AE147" i="3" s="1"/>
  <c r="AE290" i="3" a="1"/>
  <c r="AE290" i="3" s="1"/>
  <c r="AE322" i="3" a="1"/>
  <c r="AE322" i="3" s="1"/>
  <c r="AE199" i="3" a="1"/>
  <c r="AE199" i="3" s="1"/>
  <c r="AE174" i="3" a="1"/>
  <c r="AE174" i="3" s="1"/>
  <c r="AE148" i="3" a="1"/>
  <c r="AE148" i="3" s="1"/>
  <c r="AE323" i="3" a="1"/>
  <c r="AE323" i="3" s="1"/>
  <c r="AE292" i="3" a="1"/>
  <c r="AE292" i="3" s="1"/>
  <c r="AE203" i="3" a="1"/>
  <c r="AE203" i="3" s="1"/>
  <c r="AE324" i="3" a="1"/>
  <c r="AE324" i="3" s="1"/>
  <c r="AE26" i="3" a="1"/>
  <c r="AE26" i="3" s="1"/>
  <c r="AE175" i="3" a="1"/>
  <c r="AE175" i="3" s="1"/>
  <c r="AE88" i="3" a="1"/>
  <c r="AE88" i="3" s="1"/>
  <c r="AE113" i="3" a="1"/>
  <c r="AE113" i="3" s="1"/>
  <c r="AE326" i="3" a="1"/>
  <c r="AE326" i="3" s="1"/>
  <c r="AE150" i="3" a="1"/>
  <c r="AE150" i="3" s="1"/>
  <c r="AE30" i="3" a="1"/>
  <c r="AE30" i="3" s="1"/>
  <c r="AE151" i="3" a="1"/>
  <c r="AE151" i="3" s="1"/>
  <c r="AE242" i="3" a="1"/>
  <c r="AE242" i="3" s="1"/>
  <c r="AE243" i="3" a="1"/>
  <c r="AE243" i="3" s="1"/>
  <c r="AE329" i="3" a="1"/>
  <c r="AE329" i="3" s="1"/>
  <c r="AE244" i="3" a="1"/>
  <c r="AE244" i="3" s="1"/>
  <c r="AE35" i="3" a="1"/>
  <c r="AE35" i="3" s="1"/>
  <c r="AE245" i="3" a="1"/>
  <c r="AE245" i="3" s="1"/>
  <c r="AE154" i="3" a="1"/>
  <c r="AE154" i="3" s="1"/>
  <c r="AE93" i="3" a="1"/>
  <c r="AE93" i="3" s="1"/>
  <c r="AE68" i="3" a="1"/>
  <c r="AE68" i="3" s="1"/>
  <c r="AE334" i="3" a="1"/>
  <c r="AE334" i="3" s="1"/>
  <c r="AE249" i="3" a="1"/>
  <c r="AE249" i="3" s="1"/>
  <c r="AE250" i="3" a="1"/>
  <c r="AE250" i="3" s="1"/>
  <c r="AE180" i="3" a="1"/>
  <c r="AE180" i="3" s="1"/>
  <c r="AE155" i="3" a="1"/>
  <c r="AE155" i="3" s="1"/>
  <c r="AE252" i="3" a="1"/>
  <c r="AE252" i="3" s="1"/>
  <c r="AE38" i="3" a="1"/>
  <c r="AE38" i="3" s="1"/>
  <c r="AE70" i="3" a="1"/>
  <c r="AE70" i="3" s="1"/>
  <c r="AE124" i="3" a="1"/>
  <c r="AE124" i="3" s="1"/>
  <c r="AE95" i="3" a="1"/>
  <c r="AE95" i="3" s="1"/>
  <c r="AE156" i="3" a="1"/>
  <c r="AE156" i="3" s="1"/>
  <c r="AE44" i="3" a="1"/>
  <c r="AE44" i="3" s="1"/>
  <c r="AE339" i="3" a="1"/>
  <c r="AE339" i="3" s="1"/>
  <c r="AE341" i="3" a="1"/>
  <c r="AE341" i="3" s="1"/>
  <c r="AE71" i="3" a="1"/>
  <c r="AE71" i="3" s="1"/>
  <c r="AE209" i="3" a="1"/>
  <c r="AE209" i="3" s="1"/>
  <c r="AE299" i="3" a="1"/>
  <c r="AE299" i="3" s="1"/>
  <c r="AD211" i="3" a="1"/>
  <c r="AD211" i="3" s="1"/>
  <c r="AC259" i="3"/>
  <c r="AE259" i="3" a="1"/>
  <c r="AE259" i="3" s="1"/>
  <c r="AE76" i="3" a="1"/>
  <c r="AE76" i="3" s="1"/>
  <c r="AE264" i="3" a="1"/>
  <c r="AE264" i="3" s="1"/>
  <c r="AC306" i="3"/>
  <c r="AD306" i="3" a="1"/>
  <c r="AD306" i="3" s="1"/>
  <c r="AD220" i="3" a="1"/>
  <c r="AD220" i="3" s="1"/>
  <c r="AE48" i="3" a="1"/>
  <c r="AE48" i="3" s="1"/>
  <c r="AC223" i="3"/>
  <c r="AE223" i="3" a="1"/>
  <c r="AE223" i="3" s="1"/>
  <c r="AE50" i="3" a="1"/>
  <c r="AE50" i="3" s="1"/>
  <c r="AC164" i="3"/>
  <c r="AD164" i="3" a="1"/>
  <c r="AD164" i="3" s="1"/>
  <c r="AD55" i="3" a="1"/>
  <c r="AD55" i="3" s="1"/>
  <c r="AC55" i="3"/>
  <c r="AC317" i="3"/>
  <c r="AD317" i="3" a="1"/>
  <c r="AD317" i="3" s="1"/>
  <c r="AD285" i="3" a="1"/>
  <c r="AD285" i="3" s="1"/>
  <c r="AC285" i="3"/>
  <c r="AC263" i="3"/>
  <c r="AD263" i="3" a="1"/>
  <c r="AD263" i="3" s="1"/>
  <c r="AE263" i="3" a="1"/>
  <c r="AE263" i="3" s="1"/>
  <c r="AD119" i="3" a="1"/>
  <c r="AD119" i="3" s="1"/>
  <c r="AC119" i="3"/>
  <c r="AE119" i="3" a="1"/>
  <c r="AE119" i="3" s="1"/>
  <c r="AD130" i="3" a="1"/>
  <c r="AD130" i="3" s="1"/>
  <c r="AE345" i="3" a="1"/>
  <c r="AE345" i="3" s="1"/>
  <c r="AD346" i="3" a="1"/>
  <c r="AD346" i="3" s="1"/>
  <c r="AC75" i="3"/>
  <c r="AD75" i="3" a="1"/>
  <c r="AD75" i="3" s="1"/>
  <c r="AD302" i="3" a="1"/>
  <c r="AD302" i="3" s="1"/>
  <c r="AD259" i="3" a="1"/>
  <c r="AD259" i="3" s="1"/>
  <c r="AC77" i="3"/>
  <c r="AE77" i="3" a="1"/>
  <c r="AE77" i="3" s="1"/>
  <c r="AC78" i="3"/>
  <c r="AD138" i="3" a="1"/>
  <c r="AD138" i="3" s="1"/>
  <c r="AC304" i="3"/>
  <c r="AC272" i="3"/>
  <c r="AD272" i="3" a="1"/>
  <c r="AD272" i="3" s="1"/>
  <c r="AD49" i="3" a="1"/>
  <c r="AD49" i="3" s="1"/>
  <c r="AD223" i="3" a="1"/>
  <c r="AD223" i="3" s="1"/>
  <c r="AE163" i="3" a="1"/>
  <c r="AE163" i="3" s="1"/>
  <c r="AC163" i="3"/>
  <c r="AE164" i="3" a="1"/>
  <c r="AE164" i="3" s="1"/>
  <c r="AC51" i="3"/>
  <c r="AD51" i="3" a="1"/>
  <c r="AD51" i="3" s="1"/>
  <c r="AE51" i="3" a="1"/>
  <c r="AE51" i="3" s="1"/>
  <c r="AE55" i="3" a="1"/>
  <c r="AE55" i="3" s="1"/>
  <c r="AC105" i="3"/>
  <c r="AE105" i="3" a="1"/>
  <c r="AE105" i="3" s="1"/>
  <c r="AD58" i="3" a="1"/>
  <c r="AD58" i="3" s="1"/>
  <c r="AC170" i="3"/>
  <c r="AE170" i="3" a="1"/>
  <c r="AE170" i="3" s="1"/>
  <c r="AD170" i="3" a="1"/>
  <c r="AD170" i="3" s="1"/>
  <c r="AC358" i="3"/>
  <c r="AE282" i="3" a="1"/>
  <c r="AE282" i="3" s="1"/>
  <c r="AC282" i="3"/>
  <c r="AE317" i="3" a="1"/>
  <c r="AE317" i="3" s="1"/>
  <c r="AC283" i="3"/>
  <c r="AD283" i="3" a="1"/>
  <c r="AD283" i="3" s="1"/>
  <c r="AE283" i="3" a="1"/>
  <c r="AE283" i="3" s="1"/>
  <c r="AE285" i="3" a="1"/>
  <c r="AE285" i="3" s="1"/>
  <c r="AC231" i="3"/>
  <c r="AE231" i="3" a="1"/>
  <c r="AE231" i="3" s="1"/>
  <c r="AC198" i="3"/>
  <c r="AE198" i="3" a="1"/>
  <c r="AE198" i="3" s="1"/>
  <c r="AD198" i="3" a="1"/>
  <c r="AD198" i="3" s="1"/>
  <c r="AC237" i="3"/>
  <c r="AD237" i="3" a="1"/>
  <c r="AD237" i="3" s="1"/>
  <c r="AE237" i="3" a="1"/>
  <c r="AE237" i="3" s="1"/>
  <c r="AC261" i="3"/>
  <c r="AD261" i="3" a="1"/>
  <c r="AD261" i="3" s="1"/>
  <c r="AC187" i="3"/>
  <c r="AE187" i="3" a="1"/>
  <c r="AE187" i="3" s="1"/>
  <c r="AC311" i="3"/>
  <c r="AD311" i="3" a="1"/>
  <c r="AD311" i="3" s="1"/>
  <c r="AD275" i="3" a="1"/>
  <c r="AD275" i="3" s="1"/>
  <c r="AE275" i="3" a="1"/>
  <c r="AE275" i="3" s="1"/>
  <c r="AC167" i="3"/>
  <c r="AE167" i="3" a="1"/>
  <c r="AE167" i="3" s="1"/>
  <c r="AC225" i="3"/>
  <c r="AD225" i="3" a="1"/>
  <c r="AD225" i="3" s="1"/>
  <c r="AC357" i="3"/>
  <c r="AE357" i="3" a="1"/>
  <c r="AE357" i="3" s="1"/>
  <c r="AD143" i="3" a="1"/>
  <c r="AD143" i="3" s="1"/>
  <c r="AE143" i="3" a="1"/>
  <c r="AE143" i="3" s="1"/>
  <c r="AC363" i="3"/>
  <c r="AE363" i="3" a="1"/>
  <c r="AE363" i="3" s="1"/>
  <c r="AE41" i="3" a="1"/>
  <c r="AE41" i="3" s="1"/>
  <c r="AD41" i="3" a="1"/>
  <c r="AD41" i="3" s="1"/>
  <c r="AC41" i="3"/>
  <c r="AC59" i="3"/>
  <c r="AD59" i="3" a="1"/>
  <c r="AD59" i="3" s="1"/>
  <c r="AC61" i="3"/>
  <c r="AE61" i="3" a="1"/>
  <c r="AE61" i="3" s="1"/>
  <c r="AC197" i="3"/>
  <c r="AD197" i="3" a="1"/>
  <c r="AD197" i="3" s="1"/>
  <c r="AD296" i="3" a="1"/>
  <c r="AD296" i="3" s="1"/>
  <c r="AE90" i="3" a="1"/>
  <c r="AE90" i="3" s="1"/>
  <c r="AC251" i="3"/>
  <c r="AE251" i="3" a="1"/>
  <c r="AE251" i="3" s="1"/>
  <c r="AE126" i="3" a="1"/>
  <c r="AE126" i="3" s="1"/>
  <c r="AE100" i="3" a="1"/>
  <c r="AE100" i="3" s="1"/>
  <c r="AC354" i="3"/>
  <c r="AE354" i="3" a="1"/>
  <c r="AE354" i="3" s="1"/>
  <c r="AD221" i="3" a="1"/>
  <c r="AD221" i="3" s="1"/>
  <c r="AC205" i="3"/>
  <c r="AD205" i="3" a="1"/>
  <c r="AD205" i="3" s="1"/>
  <c r="AD251" i="3" a="1"/>
  <c r="AD251" i="3" s="1"/>
  <c r="AC132" i="3"/>
  <c r="AE132" i="3" a="1"/>
  <c r="AE132" i="3" s="1"/>
  <c r="AC133" i="3"/>
  <c r="AD135" i="3" a="1"/>
  <c r="AD135" i="3" s="1"/>
  <c r="AD354" i="3" a="1"/>
  <c r="AD354" i="3" s="1"/>
  <c r="AD111" i="3" a="1"/>
  <c r="AD111" i="3" s="1"/>
  <c r="AC111" i="3"/>
  <c r="AC348" i="3"/>
  <c r="AD348" i="3" a="1"/>
  <c r="AD348" i="3" s="1"/>
  <c r="AE348" i="3" a="1"/>
  <c r="AE348" i="3" s="1"/>
  <c r="AC127" i="3"/>
  <c r="AD127" i="3" a="1"/>
  <c r="AD127" i="3" s="1"/>
  <c r="AC352" i="3"/>
  <c r="AE352" i="3" a="1"/>
  <c r="AE352" i="3" s="1"/>
  <c r="AC362" i="3"/>
  <c r="AE362" i="3" a="1"/>
  <c r="AE362" i="3" s="1"/>
  <c r="AD362" i="3" a="1"/>
  <c r="AD362" i="3" s="1"/>
  <c r="AC92" i="3"/>
  <c r="AD92" i="3" a="1"/>
  <c r="AD92" i="3" s="1"/>
  <c r="AE92" i="3" a="1"/>
  <c r="AE92" i="3" s="1"/>
  <c r="AC328" i="3"/>
  <c r="AE328" i="3" a="1"/>
  <c r="AE328" i="3" s="1"/>
  <c r="AC94" i="3"/>
  <c r="AE94" i="3" a="1"/>
  <c r="AE94" i="3" s="1"/>
  <c r="AC186" i="3"/>
  <c r="AE186" i="3" a="1"/>
  <c r="AE186" i="3" s="1"/>
  <c r="AC116" i="3"/>
  <c r="AE116" i="3" a="1"/>
  <c r="AE116" i="3" s="1"/>
  <c r="AD22" i="3" a="1"/>
  <c r="AD22" i="3" s="1"/>
  <c r="AE22" i="3" a="1"/>
  <c r="AE22" i="3" s="1"/>
  <c r="AC22" i="3"/>
  <c r="AD173" i="3" a="1"/>
  <c r="AD173" i="3" s="1"/>
  <c r="AE173" i="3" a="1"/>
  <c r="AE173" i="3" s="1"/>
  <c r="AC173" i="3"/>
  <c r="AC97" i="3"/>
  <c r="AD97" i="3" a="1"/>
  <c r="AD97" i="3" s="1"/>
  <c r="AD212" i="3" a="1"/>
  <c r="AD212" i="3" s="1"/>
  <c r="AE212" i="3" a="1"/>
  <c r="AE212" i="3" s="1"/>
  <c r="AC212" i="3"/>
  <c r="AC139" i="3"/>
  <c r="AE139" i="3" a="1"/>
  <c r="AE139" i="3" s="1"/>
  <c r="AC142" i="3"/>
  <c r="AE142" i="3" a="1"/>
  <c r="AE142" i="3" s="1"/>
  <c r="AD142" i="3" a="1"/>
  <c r="AD142" i="3" s="1"/>
  <c r="AC85" i="3"/>
  <c r="AD85" i="3" a="1"/>
  <c r="AD85" i="3" s="1"/>
  <c r="AE85" i="3" a="1"/>
  <c r="AE85" i="3" s="1"/>
  <c r="AC312" i="3"/>
  <c r="AD312" i="3" a="1"/>
  <c r="AD312" i="3" s="1"/>
  <c r="AD83" i="3" a="1"/>
  <c r="AD83" i="3" s="1"/>
  <c r="AE84" i="3" a="1"/>
  <c r="AE84" i="3" s="1"/>
  <c r="AE117" i="3" a="1"/>
  <c r="AE117" i="3" s="1"/>
  <c r="AD117" i="3" a="1"/>
  <c r="AD117" i="3" s="1"/>
  <c r="AE182" i="3" a="1"/>
  <c r="AE182" i="3" s="1"/>
  <c r="AD182" i="3" a="1"/>
  <c r="AD182" i="3" s="1"/>
  <c r="AE97" i="3" a="1"/>
  <c r="AE97" i="3" s="1"/>
  <c r="AD139" i="3" a="1"/>
  <c r="AD139" i="3" s="1"/>
  <c r="AE360" i="3" a="1"/>
  <c r="AE360" i="3" s="1"/>
  <c r="AD360" i="3" a="1"/>
  <c r="AD360" i="3" s="1"/>
  <c r="AD267" i="3" a="1"/>
  <c r="AD267" i="3" s="1"/>
  <c r="AE267" i="3" a="1"/>
  <c r="AE267" i="3" s="1"/>
  <c r="AC267" i="3"/>
  <c r="AC34" i="3"/>
  <c r="AE34" i="3" a="1"/>
  <c r="AE34" i="3" s="1"/>
  <c r="AE240" i="3" a="1"/>
  <c r="AE240" i="3" s="1"/>
  <c r="AE181" i="3" a="1"/>
  <c r="AE181" i="3" s="1"/>
  <c r="AC279" i="3"/>
  <c r="AD279" i="3" a="1"/>
  <c r="AD279" i="3" s="1"/>
  <c r="AC226" i="3"/>
  <c r="AE226" i="3" a="1"/>
  <c r="AE226" i="3" s="1"/>
  <c r="AC321" i="3"/>
  <c r="AD194" i="3" a="1"/>
  <c r="AD194" i="3" s="1"/>
  <c r="AD34" i="3" a="1"/>
  <c r="AD34" i="3" s="1"/>
  <c r="AC255" i="3"/>
  <c r="AD255" i="3" a="1"/>
  <c r="AD255" i="3" s="1"/>
  <c r="AD103" i="3" a="1"/>
  <c r="AD103" i="3" s="1"/>
  <c r="AE103" i="3" a="1"/>
  <c r="AE103" i="3" s="1"/>
  <c r="AC103" i="3"/>
  <c r="AC122" i="3"/>
  <c r="AD122" i="3" a="1"/>
  <c r="AD122" i="3" s="1"/>
  <c r="AD337" i="3" a="1"/>
  <c r="AD337" i="3" s="1"/>
  <c r="AD226" i="3" a="1"/>
  <c r="AD226" i="3" s="1"/>
  <c r="AD321" i="3" a="1"/>
  <c r="AD321" i="3" s="1"/>
  <c r="AE194" i="3" a="1"/>
  <c r="AE194" i="3" s="1"/>
  <c r="AE298" i="3" a="1"/>
  <c r="AE298" i="3" s="1"/>
  <c r="AD298" i="3" a="1"/>
  <c r="AD298" i="3" s="1"/>
  <c r="AD229" i="3" a="1"/>
  <c r="AD229" i="3" s="1"/>
  <c r="AE229" i="3" a="1"/>
  <c r="AE229" i="3" s="1"/>
  <c r="AE32" i="3" a="1"/>
  <c r="AE32" i="3" s="1"/>
  <c r="AC278" i="3"/>
  <c r="AE310" i="3" a="1"/>
  <c r="AE310" i="3" s="1"/>
  <c r="AE104" i="3" a="1"/>
  <c r="AE104" i="3" s="1"/>
  <c r="AE29" i="3" a="1"/>
  <c r="AE29" i="3" s="1"/>
  <c r="AE247" i="3" a="1"/>
  <c r="AE247" i="3" s="1"/>
  <c r="AE74" i="3" a="1"/>
  <c r="AE74" i="3" s="1"/>
  <c r="AE265" i="3" a="1"/>
  <c r="AE265" i="3" s="1"/>
  <c r="AE273" i="3" a="1"/>
  <c r="AE273" i="3" s="1"/>
  <c r="AE277" i="3" a="1"/>
  <c r="AE277" i="3" s="1"/>
  <c r="AE230" i="3" a="1"/>
  <c r="AE230" i="3" s="1"/>
  <c r="AE286" i="3" a="1"/>
  <c r="AE286" i="3" s="1"/>
  <c r="AC201" i="2"/>
  <c r="AD147" i="2" a="1"/>
  <c r="AD147" i="2" s="1"/>
  <c r="AC151" i="2"/>
  <c r="AD201" i="2" a="1"/>
  <c r="AD201" i="2" s="1"/>
  <c r="AC253" i="2"/>
  <c r="AC77" i="2"/>
  <c r="AC189" i="2"/>
  <c r="AC82" i="2"/>
  <c r="AC229" i="2"/>
  <c r="AC315" i="2"/>
  <c r="AC144" i="2"/>
  <c r="AC218" i="2"/>
  <c r="AE314" i="2" a="1"/>
  <c r="AE314" i="2" s="1"/>
  <c r="AC87" i="2"/>
  <c r="AC44" i="2"/>
  <c r="AC348" i="2"/>
  <c r="AE29" i="2" a="1"/>
  <c r="AE29" i="2" s="1"/>
  <c r="AC355" i="2"/>
  <c r="AE173" i="2" a="1"/>
  <c r="AE173" i="2" s="1"/>
  <c r="AC62" i="2"/>
  <c r="AD47" i="2" a="1"/>
  <c r="AD47" i="2" s="1"/>
  <c r="AC52" i="2"/>
  <c r="AD44" i="2" a="1"/>
  <c r="AD44" i="2" s="1"/>
  <c r="AD310" i="2" a="1"/>
  <c r="AD310" i="2" s="1"/>
  <c r="AC294" i="2"/>
  <c r="AC176" i="2"/>
  <c r="AC212" i="2"/>
  <c r="AC187" i="2"/>
  <c r="AE74" i="2" a="1"/>
  <c r="AE74" i="2" s="1"/>
  <c r="AC86" i="2"/>
  <c r="AE100" i="2" a="1"/>
  <c r="AE100" i="2" s="1"/>
  <c r="AC107" i="2"/>
  <c r="AD86" i="2" a="1"/>
  <c r="AD86" i="2" s="1"/>
  <c r="AE332" i="2" a="1"/>
  <c r="AE332" i="2" s="1"/>
  <c r="AD50" i="2" a="1"/>
  <c r="AD50" i="2" s="1"/>
  <c r="AD221" i="2" a="1"/>
  <c r="AD221" i="2" s="1"/>
  <c r="AD104" i="2" a="1"/>
  <c r="AD104" i="2" s="1"/>
  <c r="AC225" i="2"/>
  <c r="AC147" i="2"/>
  <c r="AC75" i="2"/>
  <c r="AE240" i="2" a="1"/>
  <c r="AE240" i="2" s="1"/>
  <c r="AC73" i="2"/>
  <c r="AC261" i="2"/>
  <c r="AC336" i="2"/>
  <c r="AD124" i="2" a="1"/>
  <c r="AD124" i="2" s="1"/>
  <c r="AE251" i="2" a="1"/>
  <c r="AE251" i="2" s="1"/>
  <c r="AE350" i="2" a="1"/>
  <c r="AE350" i="2" s="1"/>
  <c r="AD324" i="2" a="1"/>
  <c r="AD324" i="2" s="1"/>
  <c r="AD138" i="2" a="1"/>
  <c r="AD138" i="2" s="1"/>
  <c r="AD340" i="2" a="1"/>
  <c r="AD340" i="2" s="1"/>
  <c r="AC320" i="2"/>
  <c r="AD139" i="2" a="1"/>
  <c r="AD139" i="2" s="1"/>
  <c r="AC191" i="2"/>
  <c r="AC110" i="2"/>
  <c r="AD250" i="2" a="1"/>
  <c r="AD250" i="2" s="1"/>
  <c r="AC301" i="2"/>
  <c r="AD352" i="2" a="1"/>
  <c r="AD352" i="2" s="1"/>
  <c r="AC118" i="2"/>
  <c r="AC258" i="2"/>
  <c r="AC120" i="2"/>
  <c r="AC56" i="2"/>
  <c r="AD23" i="2" a="1"/>
  <c r="AD23" i="2" s="1"/>
  <c r="AE124" i="2" a="1"/>
  <c r="AE124" i="2" s="1"/>
  <c r="AD283" i="2" a="1"/>
  <c r="AD283" i="2" s="1"/>
  <c r="AD268" i="2" a="1"/>
  <c r="AD268" i="2" s="1"/>
  <c r="AD213" i="2" a="1"/>
  <c r="AD213" i="2" s="1"/>
  <c r="AD320" i="2" a="1"/>
  <c r="AD320" i="2" s="1"/>
  <c r="AC148" i="2"/>
  <c r="AD43" i="2" a="1"/>
  <c r="AD43" i="2" s="1"/>
  <c r="AD258" i="2" a="1"/>
  <c r="AD258" i="2" s="1"/>
  <c r="AE120" i="2" a="1"/>
  <c r="AE120" i="2" s="1"/>
  <c r="AE283" i="2" a="1"/>
  <c r="AE283" i="2" s="1"/>
  <c r="AD80" i="2" a="1"/>
  <c r="AD80" i="2" s="1"/>
  <c r="AD67" i="2" a="1"/>
  <c r="AD67" i="2" s="1"/>
  <c r="AD99" i="2" a="1"/>
  <c r="AD99" i="2" s="1"/>
  <c r="AD87" i="2" a="1"/>
  <c r="AD87" i="2" s="1"/>
  <c r="AD351" i="2" a="1"/>
  <c r="AD351" i="2" s="1"/>
  <c r="AE104" i="2" a="1"/>
  <c r="AE104" i="2" s="1"/>
  <c r="AD328" i="2" a="1"/>
  <c r="AD328" i="2" s="1"/>
  <c r="AD336" i="2" a="1"/>
  <c r="AD336" i="2" s="1"/>
  <c r="AD72" i="2" a="1"/>
  <c r="AD72" i="2" s="1"/>
  <c r="AD194" i="2" a="1"/>
  <c r="AD194" i="2" s="1"/>
  <c r="AD343" i="2" a="1"/>
  <c r="AD343" i="2" s="1"/>
  <c r="AD62" i="2" a="1"/>
  <c r="AD62" i="2" s="1"/>
  <c r="AE190" i="2" a="1"/>
  <c r="AE190" i="2" s="1"/>
  <c r="AE305" i="2" a="1"/>
  <c r="AE305" i="2" s="1"/>
  <c r="AC271" i="2"/>
  <c r="AC260" i="2"/>
  <c r="AC137" i="2"/>
  <c r="AE139" i="2" a="1"/>
  <c r="AE139" i="2" s="1"/>
  <c r="AD229" i="2" a="1"/>
  <c r="AD229" i="2" s="1"/>
  <c r="AE80" i="2" a="1"/>
  <c r="AE80" i="2" s="1"/>
  <c r="AD77" i="2" a="1"/>
  <c r="AD77" i="2" s="1"/>
  <c r="AE110" i="2" a="1"/>
  <c r="AE110" i="2" s="1"/>
  <c r="AD325" i="2" a="1"/>
  <c r="AD325" i="2" s="1"/>
  <c r="AE218" i="2" a="1"/>
  <c r="AE218" i="2" s="1"/>
  <c r="AD20" i="2" a="1"/>
  <c r="AD20" i="2" s="1"/>
  <c r="AE99" i="2" a="1"/>
  <c r="AE99" i="2" s="1"/>
  <c r="AC169" i="2"/>
  <c r="AE351" i="2" a="1"/>
  <c r="AE351" i="2" s="1"/>
  <c r="AC94" i="2"/>
  <c r="AC281" i="2"/>
  <c r="AC113" i="2"/>
  <c r="AD225" i="2" a="1"/>
  <c r="AD225" i="2" s="1"/>
  <c r="AD301" i="2" a="1"/>
  <c r="AD301" i="2" s="1"/>
  <c r="AE208" i="2" a="1"/>
  <c r="AE208" i="2" s="1"/>
  <c r="AE186" i="2" a="1"/>
  <c r="AE186" i="2" s="1"/>
  <c r="AC248" i="2"/>
  <c r="AD118" i="2" a="1"/>
  <c r="AD118" i="2" s="1"/>
  <c r="AC121" i="2"/>
  <c r="AC224" i="2"/>
  <c r="AC235" i="2"/>
  <c r="AC335" i="2"/>
  <c r="AC338" i="2"/>
  <c r="AC347" i="2"/>
  <c r="AC119" i="2"/>
  <c r="AC115" i="2"/>
  <c r="AD116" i="2" a="1"/>
  <c r="AD116" i="2" s="1"/>
  <c r="AC345" i="2"/>
  <c r="AD9" i="2" a="1"/>
  <c r="AD9" i="2" s="1"/>
  <c r="AD159" i="2" a="1"/>
  <c r="AD159" i="2" s="1"/>
  <c r="AE188" i="2" a="1"/>
  <c r="AE188" i="2" s="1"/>
  <c r="AD232" i="2" a="1"/>
  <c r="AD232" i="2" s="1"/>
  <c r="AD260" i="2" a="1"/>
  <c r="AD260" i="2" s="1"/>
  <c r="AD94" i="2" a="1"/>
  <c r="AD94" i="2" s="1"/>
  <c r="AE248" i="2" a="1"/>
  <c r="AE248" i="2" s="1"/>
  <c r="AD121" i="2" a="1"/>
  <c r="AD121" i="2" s="1"/>
  <c r="AD335" i="2" a="1"/>
  <c r="AD335" i="2" s="1"/>
  <c r="AD205" i="2" a="1"/>
  <c r="AD205" i="2" s="1"/>
  <c r="AE273" i="2" a="1"/>
  <c r="AE273" i="2" s="1"/>
  <c r="AD40" i="2" a="1"/>
  <c r="AD40" i="2" s="1"/>
  <c r="AD304" i="2" a="1"/>
  <c r="AD304" i="2" s="1"/>
  <c r="AC263" i="2"/>
  <c r="AC154" i="2"/>
  <c r="AD51" i="2" a="1"/>
  <c r="AD51" i="2" s="1"/>
  <c r="AD314" i="2" a="1"/>
  <c r="AD314" i="2" s="1"/>
  <c r="AE296" i="2" a="1"/>
  <c r="AE296" i="2" s="1"/>
  <c r="AC168" i="2"/>
  <c r="AC310" i="2"/>
  <c r="AC35" i="2"/>
  <c r="AC286" i="2"/>
  <c r="AC256" i="2"/>
  <c r="AC208" i="2"/>
  <c r="AC352" i="2"/>
  <c r="AC32" i="2"/>
  <c r="AC28" i="2"/>
  <c r="AC240" i="2"/>
  <c r="AE161" i="2" a="1"/>
  <c r="AE161" i="2" s="1"/>
  <c r="AD158" i="2" a="1"/>
  <c r="AD158" i="2" s="1"/>
  <c r="AE130" i="2" a="1"/>
  <c r="AE130" i="2" s="1"/>
  <c r="AD136" i="2" a="1"/>
  <c r="AD136" i="2" s="1"/>
  <c r="AD331" i="2" a="1"/>
  <c r="AD331" i="2" s="1"/>
  <c r="AC134" i="2"/>
  <c r="AD101" i="2" a="1"/>
  <c r="AD101" i="2" s="1"/>
  <c r="AC298" i="2"/>
  <c r="AD107" i="2" a="1"/>
  <c r="AD107" i="2" s="1"/>
  <c r="AE25" i="2" a="1"/>
  <c r="AE25" i="2" s="1"/>
  <c r="AE346" i="2" a="1"/>
  <c r="AE346" i="2" s="1"/>
  <c r="AE343" i="2" a="1"/>
  <c r="AE343" i="2" s="1"/>
  <c r="AC266" i="2"/>
  <c r="AD279" i="2" a="1"/>
  <c r="AD279" i="2" s="1"/>
  <c r="AE67" i="2" a="1"/>
  <c r="AE67" i="2" s="1"/>
  <c r="AC297" i="2"/>
  <c r="AE250" i="2" a="1"/>
  <c r="AE250" i="2" s="1"/>
  <c r="AD169" i="2" a="1"/>
  <c r="AD169" i="2" s="1"/>
  <c r="AE52" i="2" a="1"/>
  <c r="AE52" i="2" s="1"/>
  <c r="AD17" i="2" a="1"/>
  <c r="AD17" i="2" s="1"/>
  <c r="AD150" i="2" a="1"/>
  <c r="AD150" i="2" s="1"/>
  <c r="AD174" i="2" a="1"/>
  <c r="AD174" i="2" s="1"/>
  <c r="AE221" i="2" a="1"/>
  <c r="AE221" i="2" s="1"/>
  <c r="AC156" i="2"/>
  <c r="AC81" i="2"/>
  <c r="AC105" i="2"/>
  <c r="AC206" i="2"/>
  <c r="AC284" i="2"/>
  <c r="AE113" i="2" a="1"/>
  <c r="AE113" i="2" s="1"/>
  <c r="AE176" i="2" a="1"/>
  <c r="AE176" i="2" s="1"/>
  <c r="AC164" i="2"/>
  <c r="AE348" i="2" a="1"/>
  <c r="AE348" i="2" s="1"/>
  <c r="AE256" i="2" a="1"/>
  <c r="AE256" i="2" s="1"/>
  <c r="AC222" i="2"/>
  <c r="AC223" i="2"/>
  <c r="AD75" i="2" a="1"/>
  <c r="AD75" i="2" s="1"/>
  <c r="AC60" i="2"/>
  <c r="AC79" i="2"/>
  <c r="AC318" i="2"/>
  <c r="AD82" i="2" a="1"/>
  <c r="AD82" i="2" s="1"/>
  <c r="AE187" i="2" a="1"/>
  <c r="AE187" i="2" s="1"/>
  <c r="AE32" i="2" a="1"/>
  <c r="AE32" i="2" s="1"/>
  <c r="AC245" i="2"/>
  <c r="AC289" i="2"/>
  <c r="AC319" i="2"/>
  <c r="AC155" i="2"/>
  <c r="AC10" i="2"/>
  <c r="AC46" i="2"/>
  <c r="AD224" i="2" a="1"/>
  <c r="AD224" i="2" s="1"/>
  <c r="AD235" i="2" a="1"/>
  <c r="AD235" i="2" s="1"/>
  <c r="AC285" i="2"/>
  <c r="AD49" i="2" a="1"/>
  <c r="AD49" i="2" s="1"/>
  <c r="AD241" i="2" a="1"/>
  <c r="AD241" i="2" s="1"/>
  <c r="AE267" i="2" a="1"/>
  <c r="AE267" i="2" s="1"/>
  <c r="AC65" i="2"/>
  <c r="AC226" i="2"/>
  <c r="AD119" i="2" a="1"/>
  <c r="AD119" i="2" s="1"/>
  <c r="AC41" i="2"/>
  <c r="AE115" i="2" a="1"/>
  <c r="AE115" i="2" s="1"/>
  <c r="AC312" i="2"/>
  <c r="AC195" i="2"/>
  <c r="AD295" i="2" a="1"/>
  <c r="AD295" i="2" s="1"/>
  <c r="AD292" i="2" a="1"/>
  <c r="AD292" i="2" s="1"/>
  <c r="AE72" i="2" a="1"/>
  <c r="AE72" i="2" s="1"/>
  <c r="AE159" i="2" a="1"/>
  <c r="AE159" i="2" s="1"/>
  <c r="AE239" i="2" a="1"/>
  <c r="AE239" i="2" s="1"/>
  <c r="AD220" i="2" a="1"/>
  <c r="AD220" i="2" s="1"/>
  <c r="AD181" i="2" a="1"/>
  <c r="AD181" i="2" s="1"/>
  <c r="AD198" i="2" a="1"/>
  <c r="AD198" i="2" s="1"/>
  <c r="AD134" i="2" a="1"/>
  <c r="AD134" i="2" s="1"/>
  <c r="AD298" i="2" a="1"/>
  <c r="AD298" i="2" s="1"/>
  <c r="AD297" i="2" a="1"/>
  <c r="AD297" i="2" s="1"/>
  <c r="AE17" i="2" a="1"/>
  <c r="AE17" i="2" s="1"/>
  <c r="AE150" i="2" a="1"/>
  <c r="AE150" i="2" s="1"/>
  <c r="AE174" i="2" a="1"/>
  <c r="AE174" i="2" s="1"/>
  <c r="AD81" i="2" a="1"/>
  <c r="AD81" i="2" s="1"/>
  <c r="AE206" i="2" a="1"/>
  <c r="AE206" i="2" s="1"/>
  <c r="AD284" i="2" a="1"/>
  <c r="AD284" i="2" s="1"/>
  <c r="AD164" i="2" a="1"/>
  <c r="AD164" i="2" s="1"/>
  <c r="AE223" i="2" a="1"/>
  <c r="AE223" i="2" s="1"/>
  <c r="AD60" i="2" a="1"/>
  <c r="AD60" i="2" s="1"/>
  <c r="AD318" i="2" a="1"/>
  <c r="AD318" i="2" s="1"/>
  <c r="AE212" i="2" a="1"/>
  <c r="AE212" i="2" s="1"/>
  <c r="AD245" i="2" a="1"/>
  <c r="AD245" i="2" s="1"/>
  <c r="AD319" i="2" a="1"/>
  <c r="AD319" i="2" s="1"/>
  <c r="AE155" i="2" a="1"/>
  <c r="AE155" i="2" s="1"/>
  <c r="AE10" i="2" a="1"/>
  <c r="AE10" i="2" s="1"/>
  <c r="AE46" i="2" a="1"/>
  <c r="AE46" i="2" s="1"/>
  <c r="AE28" i="2" a="1"/>
  <c r="AE28" i="2" s="1"/>
  <c r="AE65" i="2" a="1"/>
  <c r="AE65" i="2" s="1"/>
  <c r="AE226" i="2" a="1"/>
  <c r="AE226" i="2" s="1"/>
  <c r="AE195" i="2" a="1"/>
  <c r="AE195" i="2" s="1"/>
  <c r="AE331" i="2" a="1"/>
  <c r="AE331" i="2" s="1"/>
  <c r="AE156" i="2" a="1"/>
  <c r="AE156" i="2" s="1"/>
  <c r="AE289" i="2" a="1"/>
  <c r="AE289" i="2" s="1"/>
  <c r="AE157" i="2" a="1"/>
  <c r="AE157" i="2" s="1"/>
  <c r="AC157" i="2"/>
  <c r="AE293" i="2" a="1"/>
  <c r="AE293" i="2" s="1"/>
  <c r="AC293" i="2"/>
  <c r="AD85" i="2" a="1"/>
  <c r="AD85" i="2" s="1"/>
  <c r="AE85" i="2" a="1"/>
  <c r="AE85" i="2" s="1"/>
  <c r="AD140" i="2" a="1"/>
  <c r="AD140" i="2" s="1"/>
  <c r="AC140" i="2"/>
  <c r="AE132" i="2" a="1"/>
  <c r="AE132" i="2" s="1"/>
  <c r="AD132" i="2" a="1"/>
  <c r="AD132" i="2" s="1"/>
  <c r="AD102" i="2" a="1"/>
  <c r="AD102" i="2" s="1"/>
  <c r="AE102" i="2" a="1"/>
  <c r="AE102" i="2" s="1"/>
  <c r="AE143" i="2" a="1"/>
  <c r="AE143" i="2" s="1"/>
  <c r="AC143" i="2"/>
  <c r="AD179" i="2" a="1"/>
  <c r="AD179" i="2" s="1"/>
  <c r="AE179" i="2" a="1"/>
  <c r="AE179" i="2" s="1"/>
  <c r="AC179" i="2"/>
  <c r="AE339" i="2" a="1"/>
  <c r="AE339" i="2" s="1"/>
  <c r="AD339" i="2" a="1"/>
  <c r="AD339" i="2" s="1"/>
  <c r="AC339" i="2"/>
  <c r="AC15" i="2"/>
  <c r="AE15" i="2" a="1"/>
  <c r="AE15" i="2" s="1"/>
  <c r="AD15" i="2" a="1"/>
  <c r="AD15" i="2" s="1"/>
  <c r="AC24" i="2"/>
  <c r="AD24" i="2" a="1"/>
  <c r="AD24" i="2" s="1"/>
  <c r="AD253" i="2" a="1"/>
  <c r="AD253" i="2" s="1"/>
  <c r="AE111" i="2" a="1"/>
  <c r="AE111" i="2" s="1"/>
  <c r="AD106" i="2" a="1"/>
  <c r="AD106" i="2" s="1"/>
  <c r="AC252" i="2"/>
  <c r="AD129" i="2" a="1"/>
  <c r="AD129" i="2" s="1"/>
  <c r="AD151" i="2" a="1"/>
  <c r="AD151" i="2" s="1"/>
  <c r="AE233" i="2" a="1"/>
  <c r="AE233" i="2" s="1"/>
  <c r="AE340" i="2" a="1"/>
  <c r="AE340" i="2" s="1"/>
  <c r="AC127" i="2"/>
  <c r="AD266" i="2" a="1"/>
  <c r="AD266" i="2" s="1"/>
  <c r="AE58" i="2" a="1"/>
  <c r="AE58" i="2" s="1"/>
  <c r="AD89" i="2" a="1"/>
  <c r="AD89" i="2" s="1"/>
  <c r="AC57" i="2"/>
  <c r="AD145" i="2" a="1"/>
  <c r="AD145" i="2" s="1"/>
  <c r="AD271" i="2" a="1"/>
  <c r="AD271" i="2" s="1"/>
  <c r="AE263" i="2" a="1"/>
  <c r="AE263" i="2" s="1"/>
  <c r="AD247" i="2" a="1"/>
  <c r="AD247" i="2" s="1"/>
  <c r="AD137" i="2" a="1"/>
  <c r="AD137" i="2" s="1"/>
  <c r="AD231" i="2" a="1"/>
  <c r="AD231" i="2" s="1"/>
  <c r="AD315" i="2" a="1"/>
  <c r="AD315" i="2" s="1"/>
  <c r="AE47" i="2" a="1"/>
  <c r="AE47" i="2" s="1"/>
  <c r="AD191" i="2" a="1"/>
  <c r="AD191" i="2" s="1"/>
  <c r="AD154" i="2" a="1"/>
  <c r="AD154" i="2" s="1"/>
  <c r="AE20" i="2" a="1"/>
  <c r="AE20" i="2" s="1"/>
  <c r="AE51" i="2" a="1"/>
  <c r="AE51" i="2" s="1"/>
  <c r="AC356" i="2"/>
  <c r="AD42" i="2" a="1"/>
  <c r="AD42" i="2" s="1"/>
  <c r="AD148" i="2" a="1"/>
  <c r="AD148" i="2" s="1"/>
  <c r="AC282" i="2"/>
  <c r="AE43" i="2" a="1"/>
  <c r="AE43" i="2" s="1"/>
  <c r="AE50" i="2" a="1"/>
  <c r="AE50" i="2" s="1"/>
  <c r="AD337" i="2" a="1"/>
  <c r="AD337" i="2" s="1"/>
  <c r="AC141" i="2"/>
  <c r="AC165" i="2"/>
  <c r="AD280" i="2" a="1"/>
  <c r="AD280" i="2" s="1"/>
  <c r="AE168" i="2" a="1"/>
  <c r="AE168" i="2" s="1"/>
  <c r="AC210" i="2"/>
  <c r="AD105" i="2" a="1"/>
  <c r="AD105" i="2" s="1"/>
  <c r="AE144" i="2" a="1"/>
  <c r="AE144" i="2" s="1"/>
  <c r="AC167" i="2"/>
  <c r="AC197" i="2"/>
  <c r="AC26" i="2"/>
  <c r="AC322" i="2"/>
  <c r="AD35" i="2" a="1"/>
  <c r="AD35" i="2" s="1"/>
  <c r="AE281" i="2" a="1"/>
  <c r="AE281" i="2" s="1"/>
  <c r="AC262" i="2"/>
  <c r="AD189" i="2" a="1"/>
  <c r="AD189" i="2" s="1"/>
  <c r="AC171" i="2"/>
  <c r="AC275" i="2"/>
  <c r="AE286" i="2" a="1"/>
  <c r="AE286" i="2" s="1"/>
  <c r="AD18" i="2" a="1"/>
  <c r="AD18" i="2" s="1"/>
  <c r="AC18" i="2"/>
  <c r="AE288" i="2" a="1"/>
  <c r="AE288" i="2" s="1"/>
  <c r="AD288" i="2" a="1"/>
  <c r="AD288" i="2" s="1"/>
  <c r="AD157" i="2" a="1"/>
  <c r="AD157" i="2" s="1"/>
  <c r="AE316" i="2" a="1"/>
  <c r="AE316" i="2" s="1"/>
  <c r="AD316" i="2" a="1"/>
  <c r="AD316" i="2" s="1"/>
  <c r="AE222" i="2" a="1"/>
  <c r="AE222" i="2" s="1"/>
  <c r="AD308" i="2" a="1"/>
  <c r="AD308" i="2" s="1"/>
  <c r="AC308" i="2"/>
  <c r="AD293" i="2" a="1"/>
  <c r="AD293" i="2" s="1"/>
  <c r="AC211" i="2"/>
  <c r="AC85" i="2"/>
  <c r="AE140" i="2" a="1"/>
  <c r="AE140" i="2" s="1"/>
  <c r="AC132" i="2"/>
  <c r="AC102" i="2"/>
  <c r="AD79" i="2" a="1"/>
  <c r="AD79" i="2" s="1"/>
  <c r="AD68" i="2" a="1"/>
  <c r="AD68" i="2" s="1"/>
  <c r="AE68" i="2" a="1"/>
  <c r="AE68" i="2" s="1"/>
  <c r="AE84" i="2" a="1"/>
  <c r="AE84" i="2" s="1"/>
  <c r="AC84" i="2"/>
  <c r="AC55" i="2"/>
  <c r="AE39" i="2" a="1"/>
  <c r="AE39" i="2" s="1"/>
  <c r="AC39" i="2"/>
  <c r="AE90" i="2" a="1"/>
  <c r="AE90" i="2" s="1"/>
  <c r="AD90" i="2" a="1"/>
  <c r="AD90" i="2" s="1"/>
  <c r="AE61" i="2" a="1"/>
  <c r="AE61" i="2" s="1"/>
  <c r="AD61" i="2" a="1"/>
  <c r="AD61" i="2" s="1"/>
  <c r="AD184" i="2" a="1"/>
  <c r="AD184" i="2" s="1"/>
  <c r="AC184" i="2"/>
  <c r="AD143" i="2" a="1"/>
  <c r="AD143" i="2" s="1"/>
  <c r="AC178" i="2"/>
  <c r="AE303" i="2" a="1"/>
  <c r="AE303" i="2" s="1"/>
  <c r="AD303" i="2" a="1"/>
  <c r="AD303" i="2" s="1"/>
  <c r="AC303" i="2"/>
  <c r="AE216" i="2" a="1"/>
  <c r="AE216" i="2" s="1"/>
  <c r="AD216" i="2" a="1"/>
  <c r="AD216" i="2" s="1"/>
  <c r="AC216" i="2"/>
  <c r="AD122" i="2" a="1"/>
  <c r="AD122" i="2" s="1"/>
  <c r="AE122" i="2" a="1"/>
  <c r="AE122" i="2" s="1"/>
  <c r="AC122" i="2"/>
  <c r="AD344" i="2" a="1"/>
  <c r="AD344" i="2" s="1"/>
  <c r="AC344" i="2"/>
  <c r="AC246" i="2"/>
  <c r="AE246" i="2" a="1"/>
  <c r="AE246" i="2" s="1"/>
  <c r="AD246" i="2" a="1"/>
  <c r="AD246" i="2" s="1"/>
  <c r="AE214" i="2" a="1"/>
  <c r="AE214" i="2" s="1"/>
  <c r="AC214" i="2"/>
  <c r="AD342" i="2" a="1"/>
  <c r="AD342" i="2" s="1"/>
  <c r="AC342" i="2"/>
  <c r="AE269" i="2" a="1"/>
  <c r="AE269" i="2" s="1"/>
  <c r="AC269" i="2"/>
  <c r="AD252" i="2" a="1"/>
  <c r="AD252" i="2" s="1"/>
  <c r="AE324" i="2" a="1"/>
  <c r="AE324" i="2" s="1"/>
  <c r="AD127" i="2" a="1"/>
  <c r="AD127" i="2" s="1"/>
  <c r="AD57" i="2" a="1"/>
  <c r="AD57" i="2" s="1"/>
  <c r="AE40" i="2" a="1"/>
  <c r="AE40" i="2" s="1"/>
  <c r="AE247" i="2" a="1"/>
  <c r="AE247" i="2" s="1"/>
  <c r="AE279" i="2" a="1"/>
  <c r="AE279" i="2" s="1"/>
  <c r="AE231" i="2" a="1"/>
  <c r="AE231" i="2" s="1"/>
  <c r="AE325" i="2" a="1"/>
  <c r="AE325" i="2" s="1"/>
  <c r="AD356" i="2" a="1"/>
  <c r="AD356" i="2" s="1"/>
  <c r="AE42" i="2" a="1"/>
  <c r="AE42" i="2" s="1"/>
  <c r="AD282" i="2" a="1"/>
  <c r="AD282" i="2" s="1"/>
  <c r="AD141" i="2" a="1"/>
  <c r="AD141" i="2" s="1"/>
  <c r="AD165" i="2" a="1"/>
  <c r="AD165" i="2" s="1"/>
  <c r="AE280" i="2" a="1"/>
  <c r="AE280" i="2" s="1"/>
  <c r="AE210" i="2" a="1"/>
  <c r="AE210" i="2" s="1"/>
  <c r="AD167" i="2" a="1"/>
  <c r="AD167" i="2" s="1"/>
  <c r="AD26" i="2" a="1"/>
  <c r="AD26" i="2" s="1"/>
  <c r="AE322" i="2" a="1"/>
  <c r="AE322" i="2" s="1"/>
  <c r="AD262" i="2" a="1"/>
  <c r="AD262" i="2" s="1"/>
  <c r="AE294" i="2" a="1"/>
  <c r="AE294" i="2" s="1"/>
  <c r="AD275" i="2" a="1"/>
  <c r="AD275" i="2" s="1"/>
  <c r="AE317" i="2" a="1"/>
  <c r="AE317" i="2" s="1"/>
  <c r="AC317" i="2"/>
  <c r="AD334" i="2" a="1"/>
  <c r="AD334" i="2" s="1"/>
  <c r="AE334" i="2" a="1"/>
  <c r="AE334" i="2" s="1"/>
  <c r="AD211" i="2" a="1"/>
  <c r="AD211" i="2" s="1"/>
  <c r="AE203" i="2" a="1"/>
  <c r="AE203" i="2" s="1"/>
  <c r="AC203" i="2"/>
  <c r="AE175" i="2" a="1"/>
  <c r="AE175" i="2" s="1"/>
  <c r="AD175" i="2" a="1"/>
  <c r="AD175" i="2" s="1"/>
  <c r="AC186" i="2"/>
  <c r="AE342" i="2" a="1"/>
  <c r="AE342" i="2" s="1"/>
  <c r="AC68" i="2"/>
  <c r="AD84" i="2" a="1"/>
  <c r="AD84" i="2" s="1"/>
  <c r="AE236" i="2" a="1"/>
  <c r="AE236" i="2" s="1"/>
  <c r="AD236" i="2" a="1"/>
  <c r="AD236" i="2" s="1"/>
  <c r="AE55" i="2" a="1"/>
  <c r="AE55" i="2" s="1"/>
  <c r="AD91" i="2" a="1"/>
  <c r="AD91" i="2" s="1"/>
  <c r="AC91" i="2"/>
  <c r="AC61" i="2"/>
  <c r="AD70" i="2" a="1"/>
  <c r="AD70" i="2" s="1"/>
  <c r="AE70" i="2" a="1"/>
  <c r="AE70" i="2" s="1"/>
  <c r="AD178" i="2" a="1"/>
  <c r="AD178" i="2" s="1"/>
  <c r="AD131" i="2" a="1"/>
  <c r="AD131" i="2" s="1"/>
  <c r="AC131" i="2"/>
  <c r="AD162" i="2" a="1"/>
  <c r="AD162" i="2" s="1"/>
  <c r="AE162" i="2" a="1"/>
  <c r="AE162" i="2" s="1"/>
  <c r="AC162" i="2"/>
  <c r="AE290" i="2" a="1"/>
  <c r="AE290" i="2" s="1"/>
  <c r="AD290" i="2" a="1"/>
  <c r="AD290" i="2" s="1"/>
  <c r="AC290" i="2"/>
  <c r="AE109" i="2" a="1"/>
  <c r="AE109" i="2" s="1"/>
  <c r="AD109" i="2" a="1"/>
  <c r="AD109" i="2" s="1"/>
  <c r="AC109" i="2"/>
  <c r="AC264" i="2"/>
  <c r="AE264" i="2" a="1"/>
  <c r="AE264" i="2" s="1"/>
  <c r="AD264" i="2" a="1"/>
  <c r="AD264" i="2" s="1"/>
  <c r="AC333" i="2"/>
  <c r="AD333" i="2" a="1"/>
  <c r="AD333" i="2" s="1"/>
  <c r="AC177" i="2"/>
  <c r="AD177" i="2" a="1"/>
  <c r="AD177" i="2" s="1"/>
  <c r="AE106" i="2" a="1"/>
  <c r="AE106" i="2" s="1"/>
  <c r="AE89" i="2" a="1"/>
  <c r="AE89" i="2" s="1"/>
  <c r="AE337" i="2" a="1"/>
  <c r="AE337" i="2" s="1"/>
  <c r="AE197" i="2" a="1"/>
  <c r="AE197" i="2" s="1"/>
  <c r="AE171" i="2" a="1"/>
  <c r="AE171" i="2" s="1"/>
  <c r="AD66" i="2" a="1"/>
  <c r="AD66" i="2" s="1"/>
  <c r="AC66" i="2"/>
  <c r="AD193" i="2" a="1"/>
  <c r="AD193" i="2" s="1"/>
  <c r="AE193" i="2" a="1"/>
  <c r="AE193" i="2" s="1"/>
  <c r="AD7" i="2" a="1"/>
  <c r="AD7" i="2" s="1"/>
  <c r="AE7" i="2" a="1"/>
  <c r="AE7" i="2" s="1"/>
  <c r="AD207" i="2" a="1"/>
  <c r="AD207" i="2" s="1"/>
  <c r="AC207" i="2"/>
  <c r="AD265" i="2" a="1"/>
  <c r="AD265" i="2" s="1"/>
  <c r="AE265" i="2" a="1"/>
  <c r="AE265" i="2" s="1"/>
  <c r="AE117" i="2" a="1"/>
  <c r="AE117" i="2" s="1"/>
  <c r="AC117" i="2"/>
  <c r="AC236" i="2"/>
  <c r="AD243" i="2" a="1"/>
  <c r="AD243" i="2" s="1"/>
  <c r="AE243" i="2" a="1"/>
  <c r="AE243" i="2" s="1"/>
  <c r="AD11" i="2" a="1"/>
  <c r="AD11" i="2" s="1"/>
  <c r="AC11" i="2"/>
  <c r="AD12" i="2" a="1"/>
  <c r="AD12" i="2" s="1"/>
  <c r="AE12" i="2" a="1"/>
  <c r="AE12" i="2" s="1"/>
  <c r="AE184" i="2" a="1"/>
  <c r="AE184" i="2" s="1"/>
  <c r="AE326" i="2" a="1"/>
  <c r="AE326" i="2" s="1"/>
  <c r="AD326" i="2" a="1"/>
  <c r="AD326" i="2" s="1"/>
  <c r="AC326" i="2"/>
  <c r="AE53" i="2" a="1"/>
  <c r="AE53" i="2" s="1"/>
  <c r="AD53" i="2" a="1"/>
  <c r="AD53" i="2" s="1"/>
  <c r="AC53" i="2"/>
  <c r="AD64" i="2" a="1"/>
  <c r="AD64" i="2" s="1"/>
  <c r="AE64" i="2" a="1"/>
  <c r="AE64" i="2" s="1"/>
  <c r="AC64" i="2"/>
  <c r="AC133" i="2"/>
  <c r="AE133" i="2" a="1"/>
  <c r="AE133" i="2" s="1"/>
  <c r="AD133" i="2" a="1"/>
  <c r="AD133" i="2" s="1"/>
  <c r="AC63" i="2"/>
  <c r="AE63" i="2" a="1"/>
  <c r="AE63" i="2" s="1"/>
  <c r="AD63" i="2" a="1"/>
  <c r="AD63" i="2" s="1"/>
  <c r="AD285" i="2" a="1"/>
  <c r="AD285" i="2" s="1"/>
  <c r="AE327" i="2" a="1"/>
  <c r="AE327" i="2" s="1"/>
  <c r="AD73" i="2" a="1"/>
  <c r="AD73" i="2" s="1"/>
  <c r="AE56" i="2" a="1"/>
  <c r="AE56" i="2" s="1"/>
  <c r="AD338" i="2" a="1"/>
  <c r="AD338" i="2" s="1"/>
  <c r="AE259" i="2" a="1"/>
  <c r="AE259" i="2" s="1"/>
  <c r="AD347" i="2" a="1"/>
  <c r="AD347" i="2" s="1"/>
  <c r="AE202" i="2" a="1"/>
  <c r="AE202" i="2" s="1"/>
  <c r="AD355" i="2" a="1"/>
  <c r="AD355" i="2" s="1"/>
  <c r="AD345" i="2" a="1"/>
  <c r="AD345" i="2" s="1"/>
  <c r="AE292" i="2" a="1"/>
  <c r="AE292" i="2" s="1"/>
  <c r="AE22" i="2" a="1"/>
  <c r="AE22" i="2" s="1"/>
  <c r="AE9" i="2" a="1"/>
  <c r="AE9" i="2" s="1"/>
  <c r="AE220" i="2" a="1"/>
  <c r="AE220" i="2" s="1"/>
  <c r="AC327" i="2"/>
  <c r="AC49" i="2"/>
  <c r="AC29" i="2"/>
  <c r="AC241" i="2"/>
  <c r="AC259" i="2"/>
  <c r="AC328" i="2"/>
  <c r="AC161" i="2"/>
  <c r="AC23" i="2"/>
  <c r="AC202" i="2"/>
  <c r="AC158" i="2"/>
  <c r="AC33" i="2"/>
  <c r="AD130" i="2" a="1"/>
  <c r="AD130" i="2" s="1"/>
  <c r="AD239" i="2" a="1"/>
  <c r="AD239" i="2" s="1"/>
  <c r="AD188" i="2" a="1"/>
  <c r="AD188" i="2" s="1"/>
  <c r="AD88" i="2" a="1"/>
  <c r="AD88" i="2" s="1"/>
  <c r="AD16" i="2" a="1"/>
  <c r="AD16" i="2" s="1"/>
  <c r="AD274" i="2" a="1"/>
  <c r="AD274" i="2" s="1"/>
  <c r="AD227" i="2" a="1"/>
  <c r="AD227" i="2" s="1"/>
  <c r="AD353" i="2" a="1"/>
  <c r="AD353" i="2" s="1"/>
  <c r="AC170" i="2"/>
  <c r="AD291" i="2" a="1"/>
  <c r="AD291" i="2" s="1"/>
  <c r="AC71" i="2"/>
  <c r="AD199" i="2" a="1"/>
  <c r="AD199" i="2" s="1"/>
  <c r="AC309" i="2"/>
  <c r="AD354" i="2" a="1"/>
  <c r="AD354" i="2" s="1"/>
  <c r="AC6" i="2"/>
  <c r="AD14" i="2" a="1"/>
  <c r="AD14" i="2" s="1"/>
  <c r="AC146" i="2"/>
  <c r="AC128" i="2"/>
  <c r="AC249" i="2"/>
  <c r="AD249" i="2" a="1"/>
  <c r="AD249" i="2" s="1"/>
  <c r="AD287" i="2" a="1"/>
  <c r="AD287" i="2" s="1"/>
  <c r="AC100" i="2"/>
  <c r="AE101" i="2" a="1"/>
  <c r="AE101" i="2" s="1"/>
  <c r="AD152" i="2" a="1"/>
  <c r="AD152" i="2" s="1"/>
  <c r="AD111" i="2" a="1"/>
  <c r="AD111" i="2" s="1"/>
  <c r="AC251" i="2"/>
  <c r="AE129" i="2" a="1"/>
  <c r="AE129" i="2" s="1"/>
  <c r="AD170" i="2" a="1"/>
  <c r="AD170" i="2" s="1"/>
  <c r="AD350" i="2" a="1"/>
  <c r="AD350" i="2" s="1"/>
  <c r="AC74" i="2"/>
  <c r="AE138" i="2" a="1"/>
  <c r="AE138" i="2" s="1"/>
  <c r="AD71" i="2" a="1"/>
  <c r="AD71" i="2" s="1"/>
  <c r="AD25" i="2" a="1"/>
  <c r="AD25" i="2" s="1"/>
  <c r="AC233" i="2"/>
  <c r="AE194" i="2" a="1"/>
  <c r="AE194" i="2" s="1"/>
  <c r="AD309" i="2" a="1"/>
  <c r="AD309" i="2" s="1"/>
  <c r="AD173" i="2" a="1"/>
  <c r="AD173" i="2" s="1"/>
  <c r="AC346" i="2"/>
  <c r="AE205" i="2" a="1"/>
  <c r="AE205" i="2" s="1"/>
  <c r="AD6" i="2" a="1"/>
  <c r="AD6" i="2" s="1"/>
  <c r="AD58" i="2" a="1"/>
  <c r="AD58" i="2" s="1"/>
  <c r="AC190" i="2"/>
  <c r="AE145" i="2" a="1"/>
  <c r="AE145" i="2" s="1"/>
  <c r="AD146" i="2" a="1"/>
  <c r="AD146" i="2" s="1"/>
  <c r="AD273" i="2" a="1"/>
  <c r="AD273" i="2" s="1"/>
  <c r="AC305" i="2"/>
  <c r="AE304" i="2" a="1"/>
  <c r="AE304" i="2" s="1"/>
  <c r="AD142" i="2" a="1"/>
  <c r="AD142" i="2" s="1"/>
  <c r="AE54" i="2" a="1"/>
  <c r="AE54" i="2" s="1"/>
  <c r="AC34" i="2"/>
  <c r="AE34" i="2" a="1"/>
  <c r="AE34" i="2" s="1"/>
  <c r="AC83" i="2"/>
  <c r="AD204" i="2" a="1"/>
  <c r="AD204" i="2" s="1"/>
  <c r="AE128" i="2" a="1"/>
  <c r="AE128" i="2" s="1"/>
  <c r="AC114" i="2"/>
  <c r="AE287" i="2" a="1"/>
  <c r="AE287" i="2" s="1"/>
  <c r="AC257" i="2"/>
  <c r="AD257" i="2" a="1"/>
  <c r="AD257" i="2" s="1"/>
  <c r="AD277" i="2" a="1"/>
  <c r="AD277" i="2" s="1"/>
  <c r="AD38" i="2" a="1"/>
  <c r="AD38" i="2" s="1"/>
  <c r="AE238" i="2" a="1"/>
  <c r="AE238" i="2" s="1"/>
  <c r="AC126" i="2"/>
  <c r="AE126" i="2" a="1"/>
  <c r="AE126" i="2" s="1"/>
  <c r="AC123" i="2"/>
  <c r="AD302" i="2" a="1"/>
  <c r="AD302" i="2" s="1"/>
  <c r="AE330" i="2" a="1"/>
  <c r="AE330" i="2" s="1"/>
  <c r="AC160" i="2"/>
  <c r="AE185" i="2" a="1"/>
  <c r="AE185" i="2" s="1"/>
  <c r="AC37" i="2"/>
  <c r="AD37" i="2" a="1"/>
  <c r="AD37" i="2" s="1"/>
  <c r="AD166" i="2" a="1"/>
  <c r="AD166" i="2" s="1"/>
  <c r="AD103" i="2" a="1"/>
  <c r="AD103" i="2" s="1"/>
  <c r="AE192" i="2" a="1"/>
  <c r="AE192" i="2" s="1"/>
  <c r="AC196" i="2"/>
  <c r="AE196" i="2" a="1"/>
  <c r="AE196" i="2" s="1"/>
  <c r="AC234" i="2"/>
  <c r="AD278" i="2" a="1"/>
  <c r="AD278" i="2" s="1"/>
  <c r="AE93" i="2" a="1"/>
  <c r="AE93" i="2" s="1"/>
  <c r="AD149" i="2" a="1"/>
  <c r="AD149" i="2" s="1"/>
  <c r="AE215" i="2" a="1"/>
  <c r="AE215" i="2" s="1"/>
  <c r="AE152" i="2" a="1"/>
  <c r="AE152" i="2" s="1"/>
  <c r="AE353" i="2" a="1"/>
  <c r="AE353" i="2" s="1"/>
  <c r="AE291" i="2" a="1"/>
  <c r="AE291" i="2" s="1"/>
  <c r="AE199" i="2" a="1"/>
  <c r="AE199" i="2" s="1"/>
  <c r="AE354" i="2" a="1"/>
  <c r="AE354" i="2" s="1"/>
  <c r="AE14" i="2" a="1"/>
  <c r="AE14" i="2" s="1"/>
  <c r="AE306" i="2" a="1"/>
  <c r="AE306" i="2" s="1"/>
  <c r="AC69" i="2"/>
  <c r="AD69" i="2" a="1"/>
  <c r="AD69" i="2" s="1"/>
  <c r="AD34" i="2" a="1"/>
  <c r="AD34" i="2" s="1"/>
  <c r="AD83" i="2" a="1"/>
  <c r="AD83" i="2" s="1"/>
  <c r="AE204" i="2" a="1"/>
  <c r="AE204" i="2" s="1"/>
  <c r="AC31" i="2"/>
  <c r="AE31" i="2" a="1"/>
  <c r="AE31" i="2" s="1"/>
  <c r="AE114" i="2" a="1"/>
  <c r="AE114" i="2" s="1"/>
  <c r="AE249" i="2" a="1"/>
  <c r="AE249" i="2" s="1"/>
  <c r="AE277" i="2" a="1"/>
  <c r="AE277" i="2" s="1"/>
  <c r="AC59" i="2"/>
  <c r="AD59" i="2" a="1"/>
  <c r="AD59" i="2" s="1"/>
  <c r="AD123" i="2" a="1"/>
  <c r="AD123" i="2" s="1"/>
  <c r="AE302" i="2" a="1"/>
  <c r="AE302" i="2" s="1"/>
  <c r="AC272" i="2"/>
  <c r="AE272" i="2" a="1"/>
  <c r="AE272" i="2" s="1"/>
  <c r="AE160" i="2" a="1"/>
  <c r="AE160" i="2" s="1"/>
  <c r="AC332" i="2"/>
  <c r="AE166" i="2" a="1"/>
  <c r="AE166" i="2" s="1"/>
  <c r="AC254" i="2"/>
  <c r="AD254" i="2" a="1"/>
  <c r="AD254" i="2" s="1"/>
  <c r="AD296" i="2" a="1"/>
  <c r="AD296" i="2" s="1"/>
  <c r="AD196" i="2" a="1"/>
  <c r="AD196" i="2" s="1"/>
  <c r="AD234" i="2" a="1"/>
  <c r="AD234" i="2" s="1"/>
  <c r="AE278" i="2" a="1"/>
  <c r="AE278" i="2" s="1"/>
  <c r="AC219" i="2"/>
  <c r="AE219" i="2" a="1"/>
  <c r="AE219" i="2" s="1"/>
  <c r="AC200" i="2"/>
  <c r="AE200" i="2" a="1"/>
  <c r="AE200" i="2" s="1"/>
  <c r="AE149" i="2" a="1"/>
  <c r="AE149" i="2" s="1"/>
  <c r="AC48" i="2"/>
  <c r="AD48" i="2" a="1"/>
  <c r="AD48" i="2" s="1"/>
  <c r="AC125" i="2"/>
  <c r="AD125" i="2" a="1"/>
  <c r="AD125" i="2" s="1"/>
  <c r="AC307" i="2"/>
  <c r="AE307" i="2" a="1"/>
  <c r="AE307" i="2" s="1"/>
  <c r="AC108" i="2"/>
  <c r="AD108" i="2" a="1"/>
  <c r="AD108" i="2" s="1"/>
  <c r="AC30" i="2"/>
  <c r="AE30" i="2" a="1"/>
  <c r="AE30" i="2" s="1"/>
  <c r="AC349" i="2"/>
  <c r="AD349" i="2" a="1"/>
  <c r="AD349" i="2" s="1"/>
  <c r="AD215" i="2" a="1"/>
  <c r="AD215" i="2" s="1"/>
  <c r="AD306" i="2" a="1"/>
  <c r="AD306" i="2" s="1"/>
  <c r="AC142" i="2"/>
  <c r="AD54" i="2" a="1"/>
  <c r="AD54" i="2" s="1"/>
  <c r="AD307" i="2" a="1"/>
  <c r="AD307" i="2" s="1"/>
  <c r="AC36" i="2"/>
  <c r="AE36" i="2" a="1"/>
  <c r="AE36" i="2" s="1"/>
  <c r="AC38" i="2"/>
  <c r="AD238" i="2" a="1"/>
  <c r="AD238" i="2" s="1"/>
  <c r="AC330" i="2"/>
  <c r="AC183" i="2"/>
  <c r="AD183" i="2" a="1"/>
  <c r="AD183" i="2" s="1"/>
  <c r="AD185" i="2" a="1"/>
  <c r="AD185" i="2" s="1"/>
  <c r="AD30" i="2" a="1"/>
  <c r="AD30" i="2" s="1"/>
  <c r="AC112" i="2"/>
  <c r="AE112" i="2" a="1"/>
  <c r="AE112" i="2" s="1"/>
  <c r="AC103" i="2"/>
  <c r="AD192" i="2" a="1"/>
  <c r="AD192" i="2" s="1"/>
  <c r="AC93" i="2"/>
  <c r="AC135" i="2"/>
  <c r="AE135" i="2" a="1"/>
  <c r="AE135" i="2" s="1"/>
  <c r="AC209" i="2"/>
  <c r="AD209" i="2" a="1"/>
  <c r="AD209" i="2" s="1"/>
  <c r="AC237" i="2"/>
  <c r="AE237" i="2" a="1"/>
  <c r="AE237" i="2" s="1"/>
  <c r="AE329" i="2" a="1"/>
  <c r="AE329" i="2" s="1"/>
  <c r="AC329" i="2"/>
  <c r="AC182" i="2"/>
  <c r="AC76" i="2"/>
  <c r="AE76" i="2" a="1"/>
  <c r="AE76" i="2" s="1"/>
  <c r="AC323" i="2"/>
  <c r="AE323" i="2" a="1"/>
  <c r="AE323" i="2" s="1"/>
  <c r="AD323" i="2" a="1"/>
  <c r="AD323" i="2" s="1"/>
  <c r="AC45" i="2"/>
  <c r="AE45" i="2" a="1"/>
  <c r="AE45" i="2" s="1"/>
  <c r="AC172" i="2"/>
  <c r="AE172" i="2" a="1"/>
  <c r="AE172" i="2" s="1"/>
  <c r="AD172" i="2" a="1"/>
  <c r="AD172" i="2" s="1"/>
  <c r="AD19" i="2" a="1"/>
  <c r="AD19" i="2" s="1"/>
  <c r="AC19" i="2"/>
  <c r="AE19" i="2" a="1"/>
  <c r="AE19" i="2" s="1"/>
  <c r="AD27" i="2" a="1"/>
  <c r="AD27" i="2" s="1"/>
  <c r="AC27" i="2"/>
  <c r="AE27" i="2" a="1"/>
  <c r="AE27" i="2" s="1"/>
  <c r="AC92" i="2"/>
  <c r="AE92" i="2" a="1"/>
  <c r="AE92" i="2" s="1"/>
  <c r="AE295" i="2" a="1"/>
  <c r="AE295" i="2" s="1"/>
  <c r="AC300" i="2"/>
  <c r="AD300" i="2" a="1"/>
  <c r="AD300" i="2" s="1"/>
  <c r="AD76" i="2" a="1"/>
  <c r="AD76" i="2" s="1"/>
  <c r="AC95" i="2"/>
  <c r="AE95" i="2" a="1"/>
  <c r="AE95" i="2" s="1"/>
  <c r="AC97" i="2"/>
  <c r="AE97" i="2" a="1"/>
  <c r="AE97" i="2" s="1"/>
  <c r="AD97" i="2" a="1"/>
  <c r="AD97" i="2" s="1"/>
  <c r="AD45" i="2" a="1"/>
  <c r="AD45" i="2" s="1"/>
  <c r="AC153" i="2"/>
  <c r="AE153" i="2" a="1"/>
  <c r="AE153" i="2" s="1"/>
  <c r="AD153" i="2" a="1"/>
  <c r="AD153" i="2" s="1"/>
  <c r="AD242" i="2" a="1"/>
  <c r="AD242" i="2" s="1"/>
  <c r="AC242" i="2"/>
  <c r="AE242" i="2" a="1"/>
  <c r="AE242" i="2" s="1"/>
  <c r="AD217" i="2" a="1"/>
  <c r="AD217" i="2" s="1"/>
  <c r="AC217" i="2"/>
  <c r="AE217" i="2" a="1"/>
  <c r="AE217" i="2" s="1"/>
  <c r="AD96" i="2" a="1"/>
  <c r="AD96" i="2" s="1"/>
  <c r="AC96" i="2"/>
  <c r="AE96" i="2" a="1"/>
  <c r="AE96" i="2" s="1"/>
  <c r="AE41" i="2" a="1"/>
  <c r="AE41" i="2" s="1"/>
  <c r="AE344" i="2" a="1"/>
  <c r="AE344" i="2" s="1"/>
  <c r="AE312" i="2" a="1"/>
  <c r="AE312" i="2" s="1"/>
  <c r="AE33" i="2" a="1"/>
  <c r="AE33" i="2" s="1"/>
  <c r="AE182" i="2" a="1"/>
  <c r="AE182" i="2" s="1"/>
  <c r="AD95" i="2" a="1"/>
  <c r="AD95" i="2" s="1"/>
  <c r="AC78" i="2"/>
  <c r="AE78" i="2" a="1"/>
  <c r="AE78" i="2" s="1"/>
  <c r="AC299" i="2"/>
  <c r="AE299" i="2" a="1"/>
  <c r="AE299" i="2" s="1"/>
  <c r="AD299" i="2" a="1"/>
  <c r="AD299" i="2" s="1"/>
  <c r="AD98" i="2" a="1"/>
  <c r="AD98" i="2" s="1"/>
  <c r="AC98" i="2"/>
  <c r="AE98" i="2" a="1"/>
  <c r="AE98" i="2" s="1"/>
  <c r="AD230" i="2" a="1"/>
  <c r="AD230" i="2" s="1"/>
  <c r="AC230" i="2"/>
  <c r="AE230" i="2" a="1"/>
  <c r="AE230" i="2" s="1"/>
  <c r="AD311" i="2" a="1"/>
  <c r="AD311" i="2" s="1"/>
  <c r="AC311" i="2"/>
  <c r="AE311" i="2" a="1"/>
  <c r="AE311" i="2" s="1"/>
  <c r="AC180" i="2"/>
  <c r="AD180" i="2" a="1"/>
  <c r="AD180" i="2" s="1"/>
  <c r="AC163" i="2"/>
  <c r="AE163" i="2" a="1"/>
  <c r="AE163" i="2" s="1"/>
  <c r="AC8" i="2"/>
  <c r="AE8" i="2" a="1"/>
  <c r="AE8" i="2" s="1"/>
  <c r="AD8" i="2" a="1"/>
  <c r="AD8" i="2" s="1"/>
  <c r="AC13" i="2"/>
  <c r="AE13" i="2" a="1"/>
  <c r="AE13" i="2" s="1"/>
  <c r="AC244" i="2"/>
  <c r="AE244" i="2" a="1"/>
  <c r="AE244" i="2" s="1"/>
  <c r="AD244" i="2" a="1"/>
  <c r="AD244" i="2" s="1"/>
  <c r="AD255" i="2" a="1"/>
  <c r="AD255" i="2" s="1"/>
  <c r="AC255" i="2"/>
  <c r="AE255" i="2" a="1"/>
  <c r="AE255" i="2" s="1"/>
  <c r="AD270" i="2" a="1"/>
  <c r="AD270" i="2" s="1"/>
  <c r="AC270" i="2"/>
  <c r="AE270" i="2" a="1"/>
  <c r="AE270" i="2" s="1"/>
  <c r="AE268" i="2" a="1"/>
  <c r="AE268" i="2" s="1"/>
  <c r="AE88" i="2" a="1"/>
  <c r="AE88" i="2" s="1"/>
  <c r="AE333" i="2" a="1"/>
  <c r="AE333" i="2" s="1"/>
  <c r="AE181" i="2" a="1"/>
  <c r="AE181" i="2" s="1"/>
  <c r="AE16" i="2" a="1"/>
  <c r="AE16" i="2" s="1"/>
  <c r="AE136" i="2" a="1"/>
  <c r="AE136" i="2" s="1"/>
  <c r="AE24" i="2" a="1"/>
  <c r="AE24" i="2" s="1"/>
  <c r="AE213" i="2" a="1"/>
  <c r="AE213" i="2" s="1"/>
  <c r="AE274" i="2" a="1"/>
  <c r="AE274" i="2" s="1"/>
  <c r="AE232" i="2" a="1"/>
  <c r="AE232" i="2" s="1"/>
  <c r="AE177" i="2" a="1"/>
  <c r="AE177" i="2" s="1"/>
  <c r="AE198" i="2" a="1"/>
  <c r="AE198" i="2" s="1"/>
  <c r="AE227" i="2" a="1"/>
  <c r="AE227" i="2" s="1"/>
  <c r="S360" i="1"/>
  <c r="Q7" i="5" l="1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Q49" i="5"/>
  <c r="Q50" i="5"/>
  <c r="Q51" i="5"/>
  <c r="Q3" i="5"/>
  <c r="Q4" i="5"/>
  <c r="Q5" i="5"/>
  <c r="Q6" i="5"/>
  <c r="Q2" i="5"/>
  <c r="Q360" i="1"/>
  <c r="O360" i="1"/>
  <c r="M360" i="1" l="1"/>
  <c r="L360" i="1"/>
  <c r="D51" i="5"/>
  <c r="C51" i="5"/>
  <c r="D50" i="5"/>
  <c r="C50" i="5"/>
  <c r="D49" i="5"/>
  <c r="C49" i="5"/>
  <c r="D48" i="5"/>
  <c r="C48" i="5"/>
  <c r="D47" i="5"/>
  <c r="C47" i="5"/>
  <c r="D46" i="5"/>
  <c r="C46" i="5"/>
  <c r="D45" i="5"/>
  <c r="C45" i="5"/>
  <c r="D44" i="5"/>
  <c r="C44" i="5"/>
  <c r="D43" i="5"/>
  <c r="C43" i="5"/>
  <c r="D42" i="5"/>
  <c r="C42" i="5"/>
  <c r="D41" i="5"/>
  <c r="C41" i="5"/>
  <c r="D40" i="5"/>
  <c r="C40" i="5"/>
  <c r="D39" i="5"/>
  <c r="C39" i="5"/>
  <c r="D38" i="5"/>
  <c r="C38" i="5"/>
  <c r="D37" i="5"/>
  <c r="C37" i="5"/>
  <c r="D36" i="5"/>
  <c r="C36" i="5"/>
  <c r="D35" i="5"/>
  <c r="C35" i="5"/>
  <c r="D34" i="5"/>
  <c r="C34" i="5"/>
  <c r="D33" i="5"/>
  <c r="C33" i="5"/>
  <c r="D32" i="5"/>
  <c r="C32" i="5"/>
  <c r="D31" i="5"/>
  <c r="C31" i="5"/>
  <c r="D30" i="5"/>
  <c r="C30" i="5"/>
  <c r="D29" i="5"/>
  <c r="C29" i="5"/>
  <c r="D28" i="5"/>
  <c r="C28" i="5"/>
  <c r="D27" i="5"/>
  <c r="C27" i="5"/>
  <c r="D26" i="5"/>
  <c r="C26" i="5"/>
  <c r="D25" i="5"/>
  <c r="C25" i="5"/>
  <c r="D24" i="5"/>
  <c r="C24" i="5"/>
  <c r="D23" i="5"/>
  <c r="C23" i="5"/>
  <c r="D22" i="5"/>
  <c r="C22" i="5"/>
  <c r="D21" i="5"/>
  <c r="C21" i="5"/>
  <c r="D20" i="5"/>
  <c r="C20" i="5"/>
  <c r="D19" i="5"/>
  <c r="C19" i="5"/>
  <c r="D18" i="5"/>
  <c r="C18" i="5"/>
  <c r="D17" i="5"/>
  <c r="C17" i="5"/>
  <c r="D16" i="5"/>
  <c r="C16" i="5"/>
  <c r="D15" i="5"/>
  <c r="C15" i="5"/>
  <c r="D14" i="5"/>
  <c r="C14" i="5"/>
  <c r="D13" i="5"/>
  <c r="C13" i="5"/>
  <c r="D12" i="5"/>
  <c r="C12" i="5"/>
  <c r="D11" i="5"/>
  <c r="C11" i="5"/>
  <c r="D10" i="5"/>
  <c r="C10" i="5"/>
  <c r="D9" i="5"/>
  <c r="C9" i="5"/>
  <c r="D8" i="5"/>
  <c r="C8" i="5"/>
  <c r="D7" i="5"/>
  <c r="C7" i="5"/>
  <c r="D6" i="5"/>
  <c r="C6" i="5"/>
  <c r="D5" i="5"/>
  <c r="C5" i="5"/>
  <c r="D4" i="5"/>
  <c r="C4" i="5"/>
  <c r="D3" i="5"/>
  <c r="C3" i="5"/>
  <c r="D2" i="5"/>
  <c r="C2" i="5"/>
  <c r="AC369" i="1"/>
  <c r="X367" i="1"/>
  <c r="X366" i="1"/>
  <c r="X365" i="1"/>
  <c r="X368" i="1" s="1"/>
  <c r="AA360" i="1"/>
  <c r="AA363" i="1" s="1"/>
  <c r="AA367" i="1" s="1"/>
  <c r="Z360" i="1"/>
  <c r="Y360" i="1"/>
  <c r="K360" i="1"/>
  <c r="K361" i="1" s="1"/>
  <c r="J360" i="1"/>
  <c r="J363" i="1" s="1"/>
  <c r="J367" i="1" s="1"/>
  <c r="I360" i="1"/>
  <c r="I363" i="1" s="1"/>
  <c r="H360" i="1"/>
  <c r="H361" i="1" s="1"/>
  <c r="G360" i="1"/>
  <c r="F360" i="1"/>
  <c r="F361" i="1" s="1"/>
  <c r="E360" i="1"/>
  <c r="E361" i="1" s="1"/>
  <c r="D360" i="1"/>
  <c r="D361" i="1" s="1"/>
  <c r="AB6" i="1"/>
  <c r="J6" i="3" l="1"/>
  <c r="D11" i="3"/>
  <c r="H11" i="3"/>
  <c r="B7" i="3"/>
  <c r="F3" i="3"/>
  <c r="D5" i="3"/>
  <c r="H10" i="3"/>
  <c r="H8" i="3"/>
  <c r="F9" i="3"/>
  <c r="J9" i="3"/>
  <c r="H5" i="3"/>
  <c r="D4" i="3"/>
  <c r="J3" i="3"/>
  <c r="F7" i="3"/>
  <c r="B12" i="3"/>
  <c r="H6" i="3"/>
  <c r="I10" i="3"/>
  <c r="K7" i="3"/>
  <c r="B6" i="3"/>
  <c r="H4" i="3"/>
  <c r="D8" i="3"/>
  <c r="J7" i="3"/>
  <c r="F12" i="3"/>
  <c r="B9" i="3"/>
  <c r="F6" i="3"/>
  <c r="B3" i="3"/>
  <c r="D10" i="3"/>
  <c r="J12" i="3"/>
  <c r="E5" i="3"/>
  <c r="I5" i="3"/>
  <c r="C6" i="3"/>
  <c r="G6" i="3"/>
  <c r="K6" i="3"/>
  <c r="E4" i="3"/>
  <c r="I4" i="3"/>
  <c r="C3" i="3"/>
  <c r="G3" i="3"/>
  <c r="K3" i="3"/>
  <c r="E8" i="3"/>
  <c r="I8" i="3"/>
  <c r="C7" i="3"/>
  <c r="G7" i="3"/>
  <c r="E10" i="3"/>
  <c r="C12" i="3"/>
  <c r="G12" i="3"/>
  <c r="K12" i="3"/>
  <c r="E11" i="3"/>
  <c r="I11" i="3"/>
  <c r="C9" i="3"/>
  <c r="G9" i="3"/>
  <c r="K9" i="3"/>
  <c r="B5" i="3"/>
  <c r="F5" i="3"/>
  <c r="J5" i="3"/>
  <c r="D6" i="3"/>
  <c r="B4" i="3"/>
  <c r="F4" i="3"/>
  <c r="J4" i="3"/>
  <c r="D3" i="3"/>
  <c r="H3" i="3"/>
  <c r="B8" i="3"/>
  <c r="F8" i="3"/>
  <c r="J8" i="3"/>
  <c r="D7" i="3"/>
  <c r="H7" i="3"/>
  <c r="B10" i="3"/>
  <c r="F10" i="3"/>
  <c r="J10" i="3"/>
  <c r="D12" i="3"/>
  <c r="H12" i="3"/>
  <c r="B11" i="3"/>
  <c r="F11" i="3"/>
  <c r="J11" i="3"/>
  <c r="D9" i="3"/>
  <c r="H9" i="3"/>
  <c r="C5" i="3"/>
  <c r="G5" i="3"/>
  <c r="K5" i="3"/>
  <c r="E6" i="3"/>
  <c r="I6" i="3"/>
  <c r="C4" i="3"/>
  <c r="G4" i="3"/>
  <c r="K4" i="3"/>
  <c r="E3" i="3"/>
  <c r="I3" i="3"/>
  <c r="C8" i="3"/>
  <c r="G8" i="3"/>
  <c r="K8" i="3"/>
  <c r="E7" i="3"/>
  <c r="I7" i="3"/>
  <c r="C10" i="3"/>
  <c r="G10" i="3"/>
  <c r="K10" i="3"/>
  <c r="E12" i="3"/>
  <c r="I12" i="3"/>
  <c r="C11" i="3"/>
  <c r="G11" i="3"/>
  <c r="K11" i="3"/>
  <c r="E9" i="3"/>
  <c r="I9" i="3"/>
  <c r="AF360" i="1"/>
  <c r="F363" i="1"/>
  <c r="F367" i="1" s="1"/>
  <c r="K363" i="1"/>
  <c r="K367" i="1" s="1"/>
  <c r="J361" i="1"/>
  <c r="AA361" i="1"/>
  <c r="AA365" i="1"/>
  <c r="AA366" i="1"/>
  <c r="AE6" i="1" a="1"/>
  <c r="AE6" i="1" s="1"/>
  <c r="AC6" i="1"/>
  <c r="AD6" i="1" a="1"/>
  <c r="AD6" i="1" s="1"/>
  <c r="I367" i="1"/>
  <c r="I365" i="1"/>
  <c r="I366" i="1"/>
  <c r="L363" i="1"/>
  <c r="L361" i="1"/>
  <c r="E363" i="1"/>
  <c r="J365" i="1"/>
  <c r="D363" i="1"/>
  <c r="H363" i="1"/>
  <c r="J366" i="1"/>
  <c r="I361" i="1"/>
  <c r="G361" i="1"/>
  <c r="G363" i="1"/>
  <c r="AA368" i="1" l="1"/>
  <c r="AA370" i="1" s="1"/>
  <c r="V363" i="1"/>
  <c r="V366" i="1" s="1"/>
  <c r="V361" i="1"/>
  <c r="V365" i="1"/>
  <c r="V367" i="1"/>
  <c r="T361" i="1"/>
  <c r="T363" i="1"/>
  <c r="T367" i="1" s="1"/>
  <c r="S361" i="1"/>
  <c r="Q361" i="1"/>
  <c r="K365" i="1"/>
  <c r="Q363" i="1"/>
  <c r="Q367" i="1" s="1"/>
  <c r="O363" i="1"/>
  <c r="O365" i="1" s="1"/>
  <c r="K366" i="1"/>
  <c r="O361" i="1"/>
  <c r="M361" i="1"/>
  <c r="K13" i="3"/>
  <c r="H13" i="3"/>
  <c r="M363" i="1"/>
  <c r="M367" i="1" s="1"/>
  <c r="D13" i="3"/>
  <c r="C13" i="3"/>
  <c r="G13" i="3"/>
  <c r="B13" i="3"/>
  <c r="I13" i="3"/>
  <c r="F13" i="3"/>
  <c r="J13" i="3"/>
  <c r="E13" i="3"/>
  <c r="I368" i="1"/>
  <c r="I370" i="1" s="1"/>
  <c r="F365" i="1"/>
  <c r="F366" i="1"/>
  <c r="H366" i="1"/>
  <c r="H367" i="1"/>
  <c r="H365" i="1"/>
  <c r="G365" i="1"/>
  <c r="G367" i="1"/>
  <c r="G366" i="1"/>
  <c r="E367" i="1"/>
  <c r="E366" i="1"/>
  <c r="E365" i="1"/>
  <c r="J368" i="1"/>
  <c r="G40" i="5"/>
  <c r="D366" i="1"/>
  <c r="D367" i="1"/>
  <c r="D365" i="1"/>
  <c r="L366" i="1"/>
  <c r="L367" i="1"/>
  <c r="L365" i="1"/>
  <c r="W363" i="1" l="1"/>
  <c r="W361" i="1"/>
  <c r="V368" i="1"/>
  <c r="U361" i="1"/>
  <c r="U363" i="1"/>
  <c r="T365" i="1"/>
  <c r="T366" i="1"/>
  <c r="S363" i="1"/>
  <c r="S365" i="1" s="1"/>
  <c r="G50" i="5"/>
  <c r="G3" i="5"/>
  <c r="R363" i="1"/>
  <c r="R361" i="1"/>
  <c r="K368" i="1"/>
  <c r="K370" i="1" s="1"/>
  <c r="I9" i="5" s="1"/>
  <c r="Q366" i="1"/>
  <c r="Q365" i="1"/>
  <c r="O366" i="1"/>
  <c r="G21" i="5"/>
  <c r="G30" i="5"/>
  <c r="G41" i="5"/>
  <c r="G4" i="5"/>
  <c r="G39" i="5"/>
  <c r="G15" i="5"/>
  <c r="G22" i="5"/>
  <c r="G20" i="5"/>
  <c r="G2" i="5"/>
  <c r="G5" i="5"/>
  <c r="O367" i="1"/>
  <c r="P363" i="1"/>
  <c r="P361" i="1"/>
  <c r="G17" i="5"/>
  <c r="G51" i="5"/>
  <c r="G34" i="5"/>
  <c r="G16" i="5"/>
  <c r="G11" i="5"/>
  <c r="G46" i="5"/>
  <c r="G35" i="5"/>
  <c r="G25" i="5"/>
  <c r="G37" i="5"/>
  <c r="G18" i="5"/>
  <c r="G9" i="5"/>
  <c r="G48" i="5"/>
  <c r="G10" i="5"/>
  <c r="G31" i="5"/>
  <c r="G33" i="5"/>
  <c r="G47" i="5"/>
  <c r="G27" i="5"/>
  <c r="G29" i="5"/>
  <c r="G42" i="5"/>
  <c r="G23" i="5"/>
  <c r="G6" i="5"/>
  <c r="G49" i="5"/>
  <c r="G26" i="5"/>
  <c r="G14" i="5"/>
  <c r="G36" i="5"/>
  <c r="G44" i="5"/>
  <c r="G28" i="5"/>
  <c r="G8" i="5"/>
  <c r="G43" i="5"/>
  <c r="G24" i="5"/>
  <c r="G7" i="5"/>
  <c r="G38" i="5"/>
  <c r="G19" i="5"/>
  <c r="G13" i="5"/>
  <c r="G45" i="5"/>
  <c r="G32" i="5"/>
  <c r="G12" i="5"/>
  <c r="F368" i="1"/>
  <c r="F370" i="1" s="1"/>
  <c r="N361" i="1"/>
  <c r="N363" i="1"/>
  <c r="M366" i="1"/>
  <c r="M365" i="1"/>
  <c r="E368" i="1"/>
  <c r="E370" i="1" s="1"/>
  <c r="J370" i="1"/>
  <c r="H44" i="5" s="1"/>
  <c r="G368" i="1"/>
  <c r="L368" i="1"/>
  <c r="H368" i="1"/>
  <c r="D368" i="1"/>
  <c r="W367" i="1" l="1"/>
  <c r="W366" i="1"/>
  <c r="W365" i="1"/>
  <c r="V370" i="1"/>
  <c r="T8" i="5" s="1"/>
  <c r="U365" i="1"/>
  <c r="U366" i="1"/>
  <c r="U367" i="1"/>
  <c r="O368" i="1"/>
  <c r="O370" i="1" s="1"/>
  <c r="M39" i="5" s="1"/>
  <c r="T368" i="1"/>
  <c r="T370" i="1" s="1"/>
  <c r="R23" i="5" s="1"/>
  <c r="S367" i="1"/>
  <c r="S366" i="1"/>
  <c r="R366" i="1"/>
  <c r="R367" i="1"/>
  <c r="R365" i="1"/>
  <c r="Q368" i="1"/>
  <c r="Q370" i="1" s="1"/>
  <c r="H39" i="5"/>
  <c r="I42" i="5"/>
  <c r="H18" i="5"/>
  <c r="I26" i="5"/>
  <c r="M43" i="5"/>
  <c r="H19" i="5"/>
  <c r="H31" i="5"/>
  <c r="H49" i="5"/>
  <c r="H4" i="5"/>
  <c r="H41" i="5"/>
  <c r="H38" i="5"/>
  <c r="H7" i="5"/>
  <c r="H5" i="5"/>
  <c r="H43" i="5"/>
  <c r="H21" i="5"/>
  <c r="P367" i="1"/>
  <c r="P366" i="1"/>
  <c r="P365" i="1"/>
  <c r="M13" i="5"/>
  <c r="M19" i="5"/>
  <c r="H30" i="5"/>
  <c r="H3" i="5"/>
  <c r="H35" i="5"/>
  <c r="H37" i="5"/>
  <c r="H10" i="5"/>
  <c r="H11" i="5"/>
  <c r="H12" i="5"/>
  <c r="H24" i="5"/>
  <c r="H40" i="5"/>
  <c r="H9" i="5"/>
  <c r="H42" i="5"/>
  <c r="M34" i="5"/>
  <c r="M44" i="5"/>
  <c r="M31" i="5"/>
  <c r="M18" i="5"/>
  <c r="M4" i="5"/>
  <c r="M42" i="5"/>
  <c r="H23" i="5"/>
  <c r="H50" i="5"/>
  <c r="H22" i="5"/>
  <c r="H2" i="5"/>
  <c r="H16" i="5"/>
  <c r="H28" i="5"/>
  <c r="H14" i="5"/>
  <c r="H46" i="5"/>
  <c r="H29" i="5"/>
  <c r="M30" i="5"/>
  <c r="M9" i="5"/>
  <c r="M47" i="5"/>
  <c r="M50" i="5"/>
  <c r="M20" i="5"/>
  <c r="M38" i="5"/>
  <c r="H36" i="5"/>
  <c r="H6" i="5"/>
  <c r="H26" i="5"/>
  <c r="H15" i="5"/>
  <c r="H27" i="5"/>
  <c r="H51" i="5"/>
  <c r="H48" i="5"/>
  <c r="H8" i="5"/>
  <c r="H20" i="5"/>
  <c r="H32" i="5"/>
  <c r="H47" i="5"/>
  <c r="H17" i="5"/>
  <c r="H45" i="5"/>
  <c r="M27" i="5"/>
  <c r="M46" i="5"/>
  <c r="M48" i="5"/>
  <c r="M3" i="5"/>
  <c r="M33" i="5"/>
  <c r="M41" i="5"/>
  <c r="M10" i="5"/>
  <c r="M12" i="5"/>
  <c r="M25" i="5"/>
  <c r="M26" i="5"/>
  <c r="M16" i="5"/>
  <c r="M29" i="5"/>
  <c r="M49" i="5"/>
  <c r="M35" i="5"/>
  <c r="M36" i="5"/>
  <c r="M8" i="5"/>
  <c r="M7" i="5"/>
  <c r="M14" i="5"/>
  <c r="M11" i="5"/>
  <c r="M28" i="5"/>
  <c r="M2" i="5"/>
  <c r="M15" i="5"/>
  <c r="M32" i="5"/>
  <c r="M45" i="5"/>
  <c r="M22" i="5"/>
  <c r="M51" i="5"/>
  <c r="M17" i="5"/>
  <c r="M5" i="5"/>
  <c r="M40" i="5"/>
  <c r="M37" i="5"/>
  <c r="M24" i="5"/>
  <c r="M23" i="5"/>
  <c r="M21" i="5"/>
  <c r="N366" i="1"/>
  <c r="N367" i="1"/>
  <c r="N365" i="1"/>
  <c r="M368" i="1"/>
  <c r="M370" i="1" s="1"/>
  <c r="H33" i="5"/>
  <c r="I38" i="5"/>
  <c r="I30" i="5"/>
  <c r="I17" i="5"/>
  <c r="I10" i="5"/>
  <c r="I27" i="5"/>
  <c r="I43" i="5"/>
  <c r="I15" i="5"/>
  <c r="I32" i="5"/>
  <c r="I48" i="5"/>
  <c r="I5" i="5"/>
  <c r="I20" i="5"/>
  <c r="I37" i="5"/>
  <c r="I46" i="5"/>
  <c r="I34" i="5"/>
  <c r="I14" i="5"/>
  <c r="I31" i="5"/>
  <c r="I47" i="5"/>
  <c r="I4" i="5"/>
  <c r="I19" i="5"/>
  <c r="I36" i="5"/>
  <c r="I23" i="5"/>
  <c r="I25" i="5"/>
  <c r="I41" i="5"/>
  <c r="I50" i="5"/>
  <c r="I6" i="5"/>
  <c r="I3" i="5"/>
  <c r="I18" i="5"/>
  <c r="I35" i="5"/>
  <c r="I51" i="5"/>
  <c r="I8" i="5"/>
  <c r="I24" i="5"/>
  <c r="I40" i="5"/>
  <c r="I12" i="5"/>
  <c r="I29" i="5"/>
  <c r="I45" i="5"/>
  <c r="I2" i="5"/>
  <c r="I21" i="5"/>
  <c r="I7" i="5"/>
  <c r="I22" i="5"/>
  <c r="I39" i="5"/>
  <c r="I11" i="5"/>
  <c r="I28" i="5"/>
  <c r="I44" i="5"/>
  <c r="I16" i="5"/>
  <c r="I33" i="5"/>
  <c r="I49" i="5"/>
  <c r="I13" i="5"/>
  <c r="G370" i="1"/>
  <c r="E39" i="5" s="1"/>
  <c r="D370" i="1"/>
  <c r="B13" i="5" s="1"/>
  <c r="H370" i="1"/>
  <c r="F32" i="5" s="1"/>
  <c r="H34" i="5"/>
  <c r="H13" i="5"/>
  <c r="H25" i="5"/>
  <c r="L370" i="1"/>
  <c r="J41" i="5" s="1"/>
  <c r="W368" i="1" l="1"/>
  <c r="W370" i="1" s="1"/>
  <c r="U27" i="5" s="1"/>
  <c r="M6" i="5"/>
  <c r="S368" i="1"/>
  <c r="S370" i="1" s="1"/>
  <c r="T17" i="5"/>
  <c r="T26" i="5"/>
  <c r="T38" i="5"/>
  <c r="T16" i="5"/>
  <c r="T27" i="5"/>
  <c r="T9" i="5"/>
  <c r="T10" i="5"/>
  <c r="T2" i="5"/>
  <c r="T42" i="5"/>
  <c r="T4" i="5"/>
  <c r="T33" i="5"/>
  <c r="T24" i="5"/>
  <c r="T23" i="5"/>
  <c r="T49" i="5"/>
  <c r="T13" i="5"/>
  <c r="T29" i="5"/>
  <c r="T5" i="5"/>
  <c r="T45" i="5"/>
  <c r="T32" i="5"/>
  <c r="T14" i="5"/>
  <c r="T30" i="5"/>
  <c r="T6" i="5"/>
  <c r="T20" i="5"/>
  <c r="T28" i="5"/>
  <c r="T36" i="5"/>
  <c r="T31" i="5"/>
  <c r="T18" i="5"/>
  <c r="T7" i="5"/>
  <c r="T34" i="5"/>
  <c r="T21" i="5"/>
  <c r="T37" i="5"/>
  <c r="T43" i="5"/>
  <c r="T41" i="5"/>
  <c r="T48" i="5"/>
  <c r="T15" i="5"/>
  <c r="T11" i="5"/>
  <c r="T35" i="5"/>
  <c r="T22" i="5"/>
  <c r="T40" i="5"/>
  <c r="T47" i="5"/>
  <c r="T44" i="5"/>
  <c r="T50" i="5"/>
  <c r="T46" i="5"/>
  <c r="T25" i="5"/>
  <c r="T12" i="5"/>
  <c r="T51" i="5"/>
  <c r="T3" i="5"/>
  <c r="T39" i="5"/>
  <c r="T19" i="5"/>
  <c r="U368" i="1"/>
  <c r="O13" i="5"/>
  <c r="O44" i="5"/>
  <c r="O36" i="5"/>
  <c r="O22" i="5"/>
  <c r="O23" i="5"/>
  <c r="O7" i="5"/>
  <c r="O29" i="5"/>
  <c r="O15" i="5"/>
  <c r="O12" i="5"/>
  <c r="O31" i="5"/>
  <c r="O33" i="5"/>
  <c r="O26" i="5"/>
  <c r="O39" i="5"/>
  <c r="O28" i="5"/>
  <c r="O48" i="5"/>
  <c r="O38" i="5"/>
  <c r="O9" i="5"/>
  <c r="O27" i="5"/>
  <c r="O34" i="5"/>
  <c r="O43" i="5"/>
  <c r="O4" i="5"/>
  <c r="O18" i="5"/>
  <c r="O17" i="5"/>
  <c r="O20" i="5"/>
  <c r="O45" i="5"/>
  <c r="O32" i="5"/>
  <c r="O51" i="5"/>
  <c r="O25" i="5"/>
  <c r="O21" i="5"/>
  <c r="O47" i="5"/>
  <c r="O11" i="5"/>
  <c r="O41" i="5"/>
  <c r="O2" i="5"/>
  <c r="AC367" i="1"/>
  <c r="R368" i="1"/>
  <c r="E14" i="5"/>
  <c r="O19" i="5"/>
  <c r="O50" i="5"/>
  <c r="O49" i="5"/>
  <c r="O24" i="5"/>
  <c r="O30" i="5"/>
  <c r="O42" i="5"/>
  <c r="O6" i="5"/>
  <c r="O5" i="5"/>
  <c r="O3" i="5"/>
  <c r="O35" i="5"/>
  <c r="O14" i="5"/>
  <c r="O10" i="5"/>
  <c r="O8" i="5"/>
  <c r="O16" i="5"/>
  <c r="O37" i="5"/>
  <c r="O40" i="5"/>
  <c r="O46" i="5"/>
  <c r="E33" i="5"/>
  <c r="E21" i="5"/>
  <c r="E51" i="5"/>
  <c r="E35" i="5"/>
  <c r="E26" i="5"/>
  <c r="F43" i="5"/>
  <c r="E11" i="5"/>
  <c r="E28" i="5"/>
  <c r="E10" i="5"/>
  <c r="E2" i="5"/>
  <c r="E23" i="5"/>
  <c r="AC366" i="1"/>
  <c r="AC365" i="1"/>
  <c r="P368" i="1"/>
  <c r="E24" i="5"/>
  <c r="E38" i="5"/>
  <c r="E12" i="5"/>
  <c r="E46" i="5"/>
  <c r="E17" i="5"/>
  <c r="E40" i="5"/>
  <c r="E19" i="5"/>
  <c r="E15" i="5"/>
  <c r="U17" i="5"/>
  <c r="U36" i="5"/>
  <c r="U50" i="5"/>
  <c r="U23" i="5"/>
  <c r="U18" i="5"/>
  <c r="U8" i="5"/>
  <c r="U39" i="5"/>
  <c r="U30" i="5"/>
  <c r="R16" i="5"/>
  <c r="R12" i="5"/>
  <c r="U21" i="5"/>
  <c r="J19" i="5"/>
  <c r="J12" i="5"/>
  <c r="F25" i="5"/>
  <c r="R48" i="5"/>
  <c r="F13" i="5"/>
  <c r="F50" i="5"/>
  <c r="R32" i="5"/>
  <c r="R34" i="5"/>
  <c r="U45" i="5"/>
  <c r="U20" i="5"/>
  <c r="N368" i="1"/>
  <c r="B42" i="5"/>
  <c r="R14" i="5"/>
  <c r="R11" i="5"/>
  <c r="K30" i="5"/>
  <c r="K14" i="5"/>
  <c r="K43" i="5"/>
  <c r="R38" i="5"/>
  <c r="K28" i="5"/>
  <c r="K29" i="5"/>
  <c r="K21" i="5"/>
  <c r="K51" i="5"/>
  <c r="K42" i="5"/>
  <c r="K45" i="5"/>
  <c r="K17" i="5"/>
  <c r="K16" i="5"/>
  <c r="K23" i="5"/>
  <c r="K4" i="5"/>
  <c r="K48" i="5"/>
  <c r="K47" i="5"/>
  <c r="K50" i="5"/>
  <c r="K46" i="5"/>
  <c r="K10" i="5"/>
  <c r="K7" i="5"/>
  <c r="K39" i="5"/>
  <c r="K26" i="5"/>
  <c r="K25" i="5"/>
  <c r="K12" i="5"/>
  <c r="K9" i="5"/>
  <c r="K24" i="5"/>
  <c r="K33" i="5"/>
  <c r="K32" i="5"/>
  <c r="K11" i="5"/>
  <c r="K2" i="5"/>
  <c r="K36" i="5"/>
  <c r="K22" i="5"/>
  <c r="K37" i="5"/>
  <c r="K18" i="5"/>
  <c r="K49" i="5"/>
  <c r="K40" i="5"/>
  <c r="K20" i="5"/>
  <c r="K5" i="5"/>
  <c r="K8" i="5"/>
  <c r="K38" i="5"/>
  <c r="K41" i="5"/>
  <c r="K31" i="5"/>
  <c r="K27" i="5"/>
  <c r="K15" i="5"/>
  <c r="K44" i="5"/>
  <c r="K6" i="5"/>
  <c r="K3" i="5"/>
  <c r="K35" i="5"/>
  <c r="K19" i="5"/>
  <c r="K13" i="5"/>
  <c r="K34" i="5"/>
  <c r="R43" i="5"/>
  <c r="F42" i="5"/>
  <c r="F12" i="5"/>
  <c r="F6" i="5"/>
  <c r="F51" i="5"/>
  <c r="F19" i="5"/>
  <c r="F28" i="5"/>
  <c r="F11" i="5"/>
  <c r="F39" i="5"/>
  <c r="J15" i="5"/>
  <c r="B3" i="5"/>
  <c r="B29" i="5"/>
  <c r="J25" i="5"/>
  <c r="J24" i="5"/>
  <c r="J20" i="5"/>
  <c r="J40" i="5"/>
  <c r="R5" i="5"/>
  <c r="F15" i="5"/>
  <c r="F31" i="5"/>
  <c r="F48" i="5"/>
  <c r="F33" i="5"/>
  <c r="F23" i="5"/>
  <c r="F27" i="5"/>
  <c r="F44" i="5"/>
  <c r="F14" i="5"/>
  <c r="F47" i="5"/>
  <c r="F17" i="5"/>
  <c r="F2" i="5"/>
  <c r="F26" i="5"/>
  <c r="F46" i="5"/>
  <c r="F10" i="5"/>
  <c r="F35" i="5"/>
  <c r="B9" i="5"/>
  <c r="B18" i="5"/>
  <c r="B11" i="5"/>
  <c r="B14" i="5"/>
  <c r="B5" i="5"/>
  <c r="B22" i="5"/>
  <c r="B37" i="5"/>
  <c r="B16" i="5"/>
  <c r="B19" i="5"/>
  <c r="B6" i="5"/>
  <c r="B15" i="5"/>
  <c r="B4" i="5"/>
  <c r="B51" i="5"/>
  <c r="B44" i="5"/>
  <c r="B48" i="5"/>
  <c r="B17" i="5"/>
  <c r="B8" i="5"/>
  <c r="B28" i="5"/>
  <c r="B7" i="5"/>
  <c r="B31" i="5"/>
  <c r="B30" i="5"/>
  <c r="B40" i="5"/>
  <c r="B46" i="5"/>
  <c r="B23" i="5"/>
  <c r="B2" i="5"/>
  <c r="B10" i="5"/>
  <c r="B33" i="5"/>
  <c r="B25" i="5"/>
  <c r="B34" i="5"/>
  <c r="B21" i="5"/>
  <c r="F4" i="5"/>
  <c r="B36" i="5"/>
  <c r="B38" i="5"/>
  <c r="U10" i="5"/>
  <c r="B26" i="5"/>
  <c r="J2" i="5"/>
  <c r="J22" i="5"/>
  <c r="J14" i="5"/>
  <c r="J43" i="5"/>
  <c r="J45" i="5"/>
  <c r="J26" i="5"/>
  <c r="J39" i="5"/>
  <c r="J50" i="5"/>
  <c r="J6" i="5"/>
  <c r="J5" i="5"/>
  <c r="J13" i="5"/>
  <c r="J34" i="5"/>
  <c r="J4" i="5"/>
  <c r="J38" i="5"/>
  <c r="J37" i="5"/>
  <c r="J18" i="5"/>
  <c r="J48" i="5"/>
  <c r="J9" i="5"/>
  <c r="J10" i="5"/>
  <c r="J7" i="5"/>
  <c r="J16" i="5"/>
  <c r="J17" i="5"/>
  <c r="J47" i="5"/>
  <c r="J33" i="5"/>
  <c r="J51" i="5"/>
  <c r="J23" i="5"/>
  <c r="J3" i="5"/>
  <c r="J21" i="5"/>
  <c r="J36" i="5"/>
  <c r="J11" i="5"/>
  <c r="J49" i="5"/>
  <c r="J44" i="5"/>
  <c r="J27" i="5"/>
  <c r="J35" i="5"/>
  <c r="B32" i="5"/>
  <c r="U5" i="5"/>
  <c r="F30" i="5"/>
  <c r="F18" i="5"/>
  <c r="F20" i="5"/>
  <c r="F16" i="5"/>
  <c r="B49" i="5"/>
  <c r="R27" i="5"/>
  <c r="B47" i="5"/>
  <c r="J32" i="5"/>
  <c r="R20" i="5"/>
  <c r="F29" i="5"/>
  <c r="E18" i="5"/>
  <c r="E13" i="5"/>
  <c r="E20" i="5"/>
  <c r="E9" i="5"/>
  <c r="E48" i="5"/>
  <c r="E27" i="5"/>
  <c r="E6" i="5"/>
  <c r="E30" i="5"/>
  <c r="E42" i="5"/>
  <c r="E4" i="5"/>
  <c r="E32" i="5"/>
  <c r="E43" i="5"/>
  <c r="E41" i="5"/>
  <c r="E16" i="5"/>
  <c r="E45" i="5"/>
  <c r="E47" i="5"/>
  <c r="E34" i="5"/>
  <c r="E50" i="5"/>
  <c r="E22" i="5"/>
  <c r="E49" i="5"/>
  <c r="E29" i="5"/>
  <c r="E36" i="5"/>
  <c r="E31" i="5"/>
  <c r="E25" i="5"/>
  <c r="B12" i="5"/>
  <c r="R6" i="5"/>
  <c r="F37" i="5"/>
  <c r="U26" i="5"/>
  <c r="U51" i="5"/>
  <c r="U38" i="5"/>
  <c r="U43" i="5"/>
  <c r="U28" i="5"/>
  <c r="U31" i="5"/>
  <c r="U48" i="5"/>
  <c r="U47" i="5"/>
  <c r="U35" i="5"/>
  <c r="U40" i="5"/>
  <c r="U11" i="5"/>
  <c r="U41" i="5"/>
  <c r="U12" i="5"/>
  <c r="U15" i="5"/>
  <c r="U46" i="5"/>
  <c r="U22" i="5"/>
  <c r="U29" i="5"/>
  <c r="U2" i="5"/>
  <c r="U32" i="5"/>
  <c r="U19" i="5"/>
  <c r="U42" i="5"/>
  <c r="U25" i="5"/>
  <c r="U6" i="5"/>
  <c r="U13" i="5"/>
  <c r="U16" i="5"/>
  <c r="U3" i="5"/>
  <c r="U9" i="5"/>
  <c r="U44" i="5"/>
  <c r="F9" i="5"/>
  <c r="F41" i="5"/>
  <c r="F3" i="5"/>
  <c r="B20" i="5"/>
  <c r="J42" i="5"/>
  <c r="J31" i="5"/>
  <c r="U4" i="5"/>
  <c r="U7" i="5"/>
  <c r="J28" i="5"/>
  <c r="B43" i="5"/>
  <c r="U34" i="5"/>
  <c r="U33" i="5"/>
  <c r="E37" i="5"/>
  <c r="E7" i="5"/>
  <c r="B27" i="5"/>
  <c r="F8" i="5"/>
  <c r="F5" i="5"/>
  <c r="F38" i="5"/>
  <c r="R30" i="5"/>
  <c r="R19" i="5"/>
  <c r="R42" i="5"/>
  <c r="R25" i="5"/>
  <c r="R18" i="5"/>
  <c r="R37" i="5"/>
  <c r="R33" i="5"/>
  <c r="R13" i="5"/>
  <c r="R49" i="5"/>
  <c r="R47" i="5"/>
  <c r="R21" i="5"/>
  <c r="R2" i="5"/>
  <c r="R31" i="5"/>
  <c r="R26" i="5"/>
  <c r="R15" i="5"/>
  <c r="R35" i="5"/>
  <c r="R40" i="5"/>
  <c r="R7" i="5"/>
  <c r="R45" i="5"/>
  <c r="R4" i="5"/>
  <c r="R28" i="5"/>
  <c r="R24" i="5"/>
  <c r="R9" i="5"/>
  <c r="R51" i="5"/>
  <c r="R39" i="5"/>
  <c r="R17" i="5"/>
  <c r="R3" i="5"/>
  <c r="R46" i="5"/>
  <c r="R50" i="5"/>
  <c r="R10" i="5"/>
  <c r="R29" i="5"/>
  <c r="R22" i="5"/>
  <c r="R41" i="5"/>
  <c r="R44" i="5"/>
  <c r="R8" i="5"/>
  <c r="R36" i="5"/>
  <c r="B35" i="5"/>
  <c r="F22" i="5"/>
  <c r="B41" i="5"/>
  <c r="F24" i="5"/>
  <c r="U37" i="5"/>
  <c r="B45" i="5"/>
  <c r="F21" i="5"/>
  <c r="F49" i="5"/>
  <c r="F34" i="5"/>
  <c r="F36" i="5"/>
  <c r="B24" i="5"/>
  <c r="J46" i="5"/>
  <c r="F7" i="5"/>
  <c r="B39" i="5"/>
  <c r="B50" i="5"/>
  <c r="F45" i="5"/>
  <c r="J29" i="5"/>
  <c r="J30" i="5"/>
  <c r="E8" i="5"/>
  <c r="E3" i="5"/>
  <c r="E5" i="5"/>
  <c r="E44" i="5"/>
  <c r="U24" i="5"/>
  <c r="F40" i="5"/>
  <c r="U49" i="5"/>
  <c r="J8" i="5"/>
  <c r="U14" i="5" l="1"/>
  <c r="U370" i="1"/>
  <c r="S3" i="5" s="1"/>
  <c r="S39" i="5"/>
  <c r="P370" i="1"/>
  <c r="N5" i="5" s="1"/>
  <c r="R370" i="1"/>
  <c r="P33" i="5" s="1"/>
  <c r="N48" i="5"/>
  <c r="N11" i="5"/>
  <c r="N34" i="5"/>
  <c r="N20" i="5"/>
  <c r="N16" i="5"/>
  <c r="N4" i="5"/>
  <c r="N38" i="5"/>
  <c r="N46" i="5"/>
  <c r="N43" i="5"/>
  <c r="N8" i="5"/>
  <c r="N10" i="5"/>
  <c r="N18" i="5"/>
  <c r="N24" i="5"/>
  <c r="AC368" i="1"/>
  <c r="N370" i="1"/>
  <c r="L20" i="5" s="1"/>
  <c r="N19" i="5" l="1"/>
  <c r="N21" i="5"/>
  <c r="N49" i="5"/>
  <c r="N47" i="5"/>
  <c r="N27" i="5"/>
  <c r="N13" i="5"/>
  <c r="N17" i="5"/>
  <c r="N39" i="5"/>
  <c r="N33" i="5"/>
  <c r="N14" i="5"/>
  <c r="N3" i="5"/>
  <c r="N30" i="5"/>
  <c r="N31" i="5"/>
  <c r="N15" i="5"/>
  <c r="N26" i="5"/>
  <c r="N29" i="5"/>
  <c r="N45" i="5"/>
  <c r="N50" i="5"/>
  <c r="N44" i="5"/>
  <c r="N28" i="5"/>
  <c r="N42" i="5"/>
  <c r="N7" i="5"/>
  <c r="N25" i="5"/>
  <c r="N37" i="5"/>
  <c r="N36" i="5"/>
  <c r="N32" i="5"/>
  <c r="N51" i="5"/>
  <c r="N41" i="5"/>
  <c r="N23" i="5"/>
  <c r="N9" i="5"/>
  <c r="N2" i="5"/>
  <c r="N35" i="5"/>
  <c r="N6" i="5"/>
  <c r="N22" i="5"/>
  <c r="N12" i="5"/>
  <c r="S10" i="5"/>
  <c r="S16" i="5"/>
  <c r="S35" i="5"/>
  <c r="S33" i="5"/>
  <c r="S36" i="5"/>
  <c r="S24" i="5"/>
  <c r="S46" i="5"/>
  <c r="S21" i="5"/>
  <c r="S30" i="5"/>
  <c r="S20" i="5"/>
  <c r="S5" i="5"/>
  <c r="S8" i="5"/>
  <c r="S38" i="5"/>
  <c r="S32" i="5"/>
  <c r="S45" i="5"/>
  <c r="S17" i="5"/>
  <c r="S12" i="5"/>
  <c r="S19" i="5"/>
  <c r="S9" i="5"/>
  <c r="S37" i="5"/>
  <c r="S23" i="5"/>
  <c r="S31" i="5"/>
  <c r="S2" i="5"/>
  <c r="S51" i="5"/>
  <c r="S42" i="5"/>
  <c r="S15" i="5"/>
  <c r="S28" i="5"/>
  <c r="S13" i="5"/>
  <c r="S4" i="5"/>
  <c r="S34" i="5"/>
  <c r="S14" i="5"/>
  <c r="S48" i="5"/>
  <c r="S41" i="5"/>
  <c r="S47" i="5"/>
  <c r="S50" i="5"/>
  <c r="S27" i="5"/>
  <c r="S11" i="5"/>
  <c r="S49" i="5"/>
  <c r="S40" i="5"/>
  <c r="S25" i="5"/>
  <c r="S43" i="5"/>
  <c r="S44" i="5"/>
  <c r="S26" i="5"/>
  <c r="S22" i="5"/>
  <c r="S29" i="5"/>
  <c r="S7" i="5"/>
  <c r="S6" i="5"/>
  <c r="S18" i="5"/>
  <c r="N40" i="5"/>
  <c r="P19" i="5"/>
  <c r="P37" i="5"/>
  <c r="P22" i="5"/>
  <c r="P51" i="5"/>
  <c r="P35" i="5"/>
  <c r="P11" i="5"/>
  <c r="P14" i="5"/>
  <c r="P4" i="5"/>
  <c r="P2" i="5"/>
  <c r="P21" i="5"/>
  <c r="P40" i="5"/>
  <c r="P9" i="5"/>
  <c r="P12" i="5"/>
  <c r="P39" i="5"/>
  <c r="P3" i="5"/>
  <c r="P20" i="5"/>
  <c r="P8" i="5"/>
  <c r="P38" i="5"/>
  <c r="P43" i="5"/>
  <c r="P28" i="5"/>
  <c r="P32" i="5"/>
  <c r="P30" i="5"/>
  <c r="P31" i="5"/>
  <c r="P24" i="5"/>
  <c r="P6" i="5"/>
  <c r="P48" i="5"/>
  <c r="P46" i="5"/>
  <c r="P5" i="5"/>
  <c r="P50" i="5"/>
  <c r="P45" i="5"/>
  <c r="P23" i="5"/>
  <c r="P49" i="5"/>
  <c r="P10" i="5"/>
  <c r="P25" i="5"/>
  <c r="P47" i="5"/>
  <c r="P13" i="5"/>
  <c r="P41" i="5"/>
  <c r="P7" i="5"/>
  <c r="P44" i="5"/>
  <c r="P26" i="5"/>
  <c r="P29" i="5"/>
  <c r="P16" i="5"/>
  <c r="P18" i="5"/>
  <c r="P17" i="5"/>
  <c r="P34" i="5"/>
  <c r="P42" i="5"/>
  <c r="P15" i="5"/>
  <c r="P36" i="5"/>
  <c r="P27" i="5"/>
  <c r="L39" i="5"/>
  <c r="L49" i="5"/>
  <c r="L26" i="5"/>
  <c r="L28" i="5"/>
  <c r="L44" i="5"/>
  <c r="L17" i="5"/>
  <c r="L15" i="5"/>
  <c r="L43" i="5"/>
  <c r="L40" i="5"/>
  <c r="L50" i="5"/>
  <c r="L45" i="5"/>
  <c r="L4" i="5"/>
  <c r="L46" i="5"/>
  <c r="L25" i="5"/>
  <c r="L47" i="5"/>
  <c r="L19" i="5"/>
  <c r="L29" i="5"/>
  <c r="L51" i="5"/>
  <c r="L2" i="5"/>
  <c r="L5" i="5"/>
  <c r="L13" i="5"/>
  <c r="L22" i="5"/>
  <c r="L10" i="5"/>
  <c r="L48" i="5"/>
  <c r="L36" i="5"/>
  <c r="L9" i="5"/>
  <c r="AC370" i="1"/>
  <c r="L30" i="5"/>
  <c r="L31" i="5"/>
  <c r="L21" i="5"/>
  <c r="L42" i="5"/>
  <c r="L35" i="5"/>
  <c r="L16" i="5"/>
  <c r="L37" i="5"/>
  <c r="L12" i="5"/>
  <c r="L34" i="5"/>
  <c r="L38" i="5"/>
  <c r="L7" i="5"/>
  <c r="L3" i="5"/>
  <c r="L33" i="5"/>
  <c r="L27" i="5"/>
  <c r="L6" i="5"/>
  <c r="L24" i="5"/>
  <c r="L14" i="5"/>
  <c r="L8" i="5"/>
  <c r="L23" i="5"/>
  <c r="L11" i="5"/>
  <c r="L41" i="5"/>
  <c r="L32" i="5"/>
  <c r="L18" i="5"/>
  <c r="AF14" i="8"/>
  <c r="AF15" i="8" s="1"/>
  <c r="AF16" i="8" s="1"/>
  <c r="AF17" i="8" s="1"/>
  <c r="AF18" i="8" s="1"/>
  <c r="AF19" i="8" s="1"/>
  <c r="AF20" i="8" s="1"/>
  <c r="AF21" i="8" s="1"/>
  <c r="AF22" i="8" s="1"/>
  <c r="AF23" i="8" s="1"/>
  <c r="AF24" i="8" s="1"/>
  <c r="AF25" i="8" s="1"/>
  <c r="AF26" i="8" s="1"/>
  <c r="AF27" i="8" s="1"/>
  <c r="AF28" i="8" s="1"/>
  <c r="AF29" i="8" s="1"/>
  <c r="AF30" i="8" s="1"/>
  <c r="AF31" i="8" s="1"/>
  <c r="AF32" i="8" s="1"/>
  <c r="AF33" i="8" s="1"/>
  <c r="AF34" i="8" s="1"/>
  <c r="AF35" i="8" s="1"/>
  <c r="AF36" i="8" s="1"/>
  <c r="AF37" i="8" s="1"/>
  <c r="AF38" i="8" s="1"/>
  <c r="AF39" i="8" s="1"/>
  <c r="AF40" i="8" s="1"/>
  <c r="AF41" i="8" s="1"/>
  <c r="AF42" i="8" s="1"/>
  <c r="AF43" i="8" s="1"/>
  <c r="AF44" i="8" s="1"/>
  <c r="AF45" i="8" s="1"/>
  <c r="AF46" i="8" s="1"/>
  <c r="AF47" i="8" s="1"/>
  <c r="AF48" i="8" s="1"/>
  <c r="AF49" i="8" s="1"/>
  <c r="AF50" i="8" s="1"/>
  <c r="AF51" i="8" s="1"/>
  <c r="AF52" i="8" s="1"/>
  <c r="AF53" i="8" s="1"/>
  <c r="AF54" i="8" s="1"/>
  <c r="AF55" i="8" s="1"/>
  <c r="AF56" i="8" s="1"/>
  <c r="AF57" i="8" s="1"/>
  <c r="AF58" i="8" s="1"/>
  <c r="AF59" i="8" s="1"/>
  <c r="AF60" i="8" s="1"/>
  <c r="AF61" i="8" s="1"/>
  <c r="AF62" i="8" s="1"/>
  <c r="AF63" i="8" s="1"/>
  <c r="AF64" i="8" s="1"/>
  <c r="AF65" i="8" s="1"/>
  <c r="AF66" i="8" s="1"/>
  <c r="AF67" i="8" s="1"/>
  <c r="AF68" i="8" s="1"/>
  <c r="AF69" i="8" s="1"/>
  <c r="AF70" i="8" s="1"/>
  <c r="AF71" i="8" s="1"/>
  <c r="AF72" i="8" s="1"/>
  <c r="AF73" i="8" s="1"/>
  <c r="AF74" i="8" s="1"/>
  <c r="AF75" i="8" s="1"/>
  <c r="AF76" i="8" s="1"/>
  <c r="AF77" i="8" s="1"/>
  <c r="AF78" i="8" s="1"/>
  <c r="AF79" i="8" s="1"/>
  <c r="AF80" i="8" s="1"/>
  <c r="AF81" i="8" s="1"/>
  <c r="AF82" i="8" s="1"/>
  <c r="AF83" i="8" s="1"/>
  <c r="AF84" i="8" s="1"/>
  <c r="AF85" i="8" s="1"/>
  <c r="AF86" i="8" s="1"/>
  <c r="AF87" i="8" s="1"/>
  <c r="AF88" i="8" s="1"/>
  <c r="AF89" i="8" s="1"/>
  <c r="AF90" i="8" s="1"/>
  <c r="AF91" i="8" s="1"/>
  <c r="AF92" i="8" s="1"/>
  <c r="AF93" i="8" s="1"/>
  <c r="AF94" i="8" s="1"/>
  <c r="AF95" i="8" s="1"/>
  <c r="AF96" i="8" s="1"/>
  <c r="AF97" i="8" s="1"/>
  <c r="AF98" i="8" s="1"/>
  <c r="AF99" i="8" s="1"/>
  <c r="AF100" i="8" s="1"/>
  <c r="AF101" i="8" s="1"/>
  <c r="AF102" i="8" s="1"/>
  <c r="AF103" i="8" s="1"/>
  <c r="AF104" i="8" s="1"/>
  <c r="AF105" i="8" s="1"/>
  <c r="AF106" i="8" s="1"/>
  <c r="AF107" i="8" s="1"/>
  <c r="AF108" i="8" s="1"/>
  <c r="AF109" i="8" s="1"/>
  <c r="AF110" i="8" s="1"/>
  <c r="AF111" i="8" s="1"/>
  <c r="AF112" i="8" s="1"/>
  <c r="AF113" i="8" s="1"/>
  <c r="AF114" i="8" s="1"/>
  <c r="AF115" i="8" s="1"/>
  <c r="AF116" i="8" s="1"/>
  <c r="AF117" i="8" s="1"/>
  <c r="AF118" i="8" s="1"/>
  <c r="AF119" i="8" s="1"/>
  <c r="AF120" i="8" s="1"/>
  <c r="AF121" i="8" s="1"/>
  <c r="AF122" i="8" s="1"/>
  <c r="AF123" i="8" s="1"/>
  <c r="AF124" i="8" s="1"/>
  <c r="AF125" i="8" s="1"/>
  <c r="AF126" i="8" s="1"/>
  <c r="AF127" i="8" s="1"/>
  <c r="AF128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A3" authorId="0" shapeId="0" xr:uid="{00000000-0006-0000-0000-000001000000}">
      <text>
        <r>
          <rPr>
            <b/>
            <sz val="9"/>
            <color rgb="FF000000"/>
            <rFont val="Tahoma"/>
            <family val="2"/>
            <charset val="1"/>
          </rPr>
          <t xml:space="preserve">Fun Shoot
Prizes handed out
5 Man Team Shoot Off
</t>
        </r>
      </text>
    </comment>
    <comment ref="AE360" authorId="0" shapeId="0" xr:uid="{00000000-0006-0000-0000-000002000000}">
      <text>
        <r>
          <rPr>
            <b/>
            <sz val="9"/>
            <color rgb="FF000000"/>
            <rFont val="Tahoma"/>
            <family val="2"/>
            <charset val="1"/>
          </rPr>
          <t xml:space="preserve">Dad:
</t>
        </r>
        <r>
          <rPr>
            <sz val="9"/>
            <color rgb="FF000000"/>
            <rFont val="Tahoma"/>
            <family val="2"/>
            <charset val="1"/>
          </rPr>
          <t>Do not change this number it is the previous weeks number of optional shooter scores posted.</t>
        </r>
      </text>
    </comment>
    <comment ref="AE361" authorId="0" shapeId="0" xr:uid="{00000000-0006-0000-0000-000003000000}">
      <text>
        <r>
          <rPr>
            <b/>
            <sz val="9"/>
            <color rgb="FF000000"/>
            <rFont val="Tahoma"/>
            <family val="2"/>
            <charset val="1"/>
          </rPr>
          <t xml:space="preserve">Dad:
</t>
        </r>
        <r>
          <rPr>
            <sz val="9"/>
            <color rgb="FF000000"/>
            <rFont val="Tahoma"/>
            <family val="2"/>
            <charset val="1"/>
          </rPr>
          <t>Number of youth Options shot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A3" authorId="0" shapeId="0" xr:uid="{00000000-0006-0000-0100-000001000000}">
      <text>
        <r>
          <rPr>
            <b/>
            <sz val="9"/>
            <color rgb="FF000000"/>
            <rFont val="Tahoma"/>
            <family val="2"/>
            <charset val="1"/>
          </rPr>
          <t xml:space="preserve">Fun Shoot
Prizes handed out
5 Man Team Shoot Off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A17" authorId="0" shapeId="0" xr:uid="{00000000-0006-0000-0200-000001000000}">
      <text>
        <r>
          <rPr>
            <b/>
            <sz val="9"/>
            <color rgb="FF000000"/>
            <rFont val="Tahoma"/>
            <family val="2"/>
            <charset val="1"/>
          </rPr>
          <t xml:space="preserve">Fun Shoot
Prizes handed out
5 Man Team Shoot Off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A19" authorId="0" shapeId="0" xr:uid="{17E308B4-4B79-49E2-8B7D-8240146F3C05}">
      <text>
        <r>
          <rPr>
            <b/>
            <sz val="9"/>
            <color rgb="FF000000"/>
            <rFont val="Tahoma"/>
            <family val="2"/>
            <charset val="1"/>
          </rPr>
          <t xml:space="preserve">Fun Shoot
Prizes handed out
5 Man Team Shoot Off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A3" authorId="0" shapeId="0" xr:uid="{CA13B3F5-10B4-449A-B166-ED637A28F2FE}">
      <text>
        <r>
          <rPr>
            <b/>
            <sz val="9"/>
            <color rgb="FF000000"/>
            <rFont val="Tahoma"/>
            <family val="2"/>
            <charset val="1"/>
          </rPr>
          <t xml:space="preserve">Fun Shoot
Prizes handed out
5 Man Team Shoot Off
</t>
        </r>
      </text>
    </comment>
  </commentList>
</comments>
</file>

<file path=xl/sharedStrings.xml><?xml version="1.0" encoding="utf-8"?>
<sst xmlns="http://schemas.openxmlformats.org/spreadsheetml/2006/main" count="6872" uniqueCount="434">
  <si>
    <t>2020/2021 Hunter's Tour Standings Alphbetical order</t>
  </si>
  <si>
    <t>George Day</t>
  </si>
  <si>
    <t>Shoot</t>
  </si>
  <si>
    <t>BTH</t>
  </si>
  <si>
    <t>PP</t>
  </si>
  <si>
    <t>BAT</t>
  </si>
  <si>
    <t>WIL</t>
  </si>
  <si>
    <t>CC</t>
  </si>
  <si>
    <t>CAN</t>
  </si>
  <si>
    <t>SC</t>
  </si>
  <si>
    <t>NF</t>
  </si>
  <si>
    <t>NS</t>
  </si>
  <si>
    <t>RB</t>
  </si>
  <si>
    <t>Opt1</t>
  </si>
  <si>
    <t>Opt2</t>
  </si>
  <si>
    <t>Opt3</t>
  </si>
  <si>
    <t xml:space="preserve"> </t>
  </si>
  <si>
    <t>Average of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</si>
  <si>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</si>
  <si>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</si>
  <si>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</si>
  <si>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</si>
  <si>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</si>
  <si>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</si>
  <si>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</si>
  <si>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</si>
  <si>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</si>
  <si>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</si>
  <si>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June</t>
  </si>
  <si>
    <t>Total</t>
  </si>
  <si>
    <t>Best 10</t>
  </si>
  <si>
    <t>Name</t>
  </si>
  <si>
    <t>Club</t>
  </si>
  <si>
    <t>Class</t>
  </si>
  <si>
    <t>28-29</t>
  </si>
  <si>
    <t>11-12</t>
  </si>
  <si>
    <t>18-19</t>
  </si>
  <si>
    <t>2-3</t>
  </si>
  <si>
    <t>9-10</t>
  </si>
  <si>
    <t>23-24</t>
  </si>
  <si>
    <t>6-7</t>
  </si>
  <si>
    <t>13-14</t>
  </si>
  <si>
    <t>4-5</t>
  </si>
  <si>
    <t>8-9</t>
  </si>
  <si>
    <t>22-23</t>
  </si>
  <si>
    <t>26-27</t>
  </si>
  <si>
    <t>12-13</t>
  </si>
  <si>
    <t>30/1</t>
  </si>
  <si>
    <t>21-22</t>
  </si>
  <si>
    <t>Shoots</t>
  </si>
  <si>
    <t>Average</t>
  </si>
  <si>
    <t>Scores</t>
  </si>
  <si>
    <t>Bird Count</t>
  </si>
  <si>
    <t>Abbey, Todd</t>
  </si>
  <si>
    <t>O</t>
  </si>
  <si>
    <t>VINT</t>
  </si>
  <si>
    <t>Allen, Dick</t>
  </si>
  <si>
    <t>Almeter, Craig</t>
  </si>
  <si>
    <t>SG20</t>
  </si>
  <si>
    <t>L</t>
  </si>
  <si>
    <t>Austin, Elliott</t>
  </si>
  <si>
    <t>Baker, Colin</t>
  </si>
  <si>
    <t>Barbaglia, Jim</t>
  </si>
  <si>
    <t>Barbaglia, Paul</t>
  </si>
  <si>
    <t>SG28</t>
  </si>
  <si>
    <t>Barnes, Bill</t>
  </si>
  <si>
    <t>Y</t>
  </si>
  <si>
    <t>Basile, Dominic</t>
  </si>
  <si>
    <t>Basile, Jim</t>
  </si>
  <si>
    <t>Basile, Vincent</t>
  </si>
  <si>
    <t>Beardsley, Ruben</t>
  </si>
  <si>
    <t>Beck, Dennis</t>
  </si>
  <si>
    <t>Beck, Tom</t>
  </si>
  <si>
    <t>Becker, Jon</t>
  </si>
  <si>
    <t>Bertola, Mike</t>
  </si>
  <si>
    <t>Bohomey, Walter</t>
  </si>
  <si>
    <t>Bowen, Chuck</t>
  </si>
  <si>
    <t>Broderick, Bob</t>
  </si>
  <si>
    <t>Brokaw, Boyd</t>
  </si>
  <si>
    <t xml:space="preserve">Brokaw, Boyd </t>
  </si>
  <si>
    <t>Brown, Dave</t>
  </si>
  <si>
    <t>Brundage, Connor</t>
  </si>
  <si>
    <t>Brundage, Rich</t>
  </si>
  <si>
    <t>Brundage, Cale</t>
  </si>
  <si>
    <t>Burleigh, Jerry</t>
  </si>
  <si>
    <t>Burns, Ryan</t>
  </si>
  <si>
    <t>Butcher, Ashley</t>
  </si>
  <si>
    <t>Butcher, John</t>
  </si>
  <si>
    <t>Button, Roger</t>
  </si>
  <si>
    <t>Carr, Brian</t>
  </si>
  <si>
    <t>Carrier, Tom</t>
  </si>
  <si>
    <t>Castle, Jeff</t>
  </si>
  <si>
    <t>SG410</t>
  </si>
  <si>
    <t>Castle, Laurie</t>
  </si>
  <si>
    <t>Catalfano, Bob</t>
  </si>
  <si>
    <t>Catalfano, Thomas</t>
  </si>
  <si>
    <t>Cavalier, Jack</t>
  </si>
  <si>
    <t>Cawley, Kevin</t>
  </si>
  <si>
    <t>Chaffin, Rowland</t>
  </si>
  <si>
    <t>Cherre, Mike</t>
  </si>
  <si>
    <t>Coakley, Charles</t>
  </si>
  <si>
    <t>Cole, Daniel</t>
  </si>
  <si>
    <t>Cole, Kevin</t>
  </si>
  <si>
    <t>Cook, Dave</t>
  </si>
  <si>
    <t>Copeland, Rick</t>
  </si>
  <si>
    <t>Cornish, Daniel</t>
  </si>
  <si>
    <t>Crane, Ralph</t>
  </si>
  <si>
    <t>Crouch, Del</t>
  </si>
  <si>
    <t>Cruickshank, Scott</t>
  </si>
  <si>
    <t>Cushing, Chris</t>
  </si>
  <si>
    <t>Cuthbert, Jim</t>
  </si>
  <si>
    <t>Cutillo, John</t>
  </si>
  <si>
    <t>Darmstadt, Tom</t>
  </si>
  <si>
    <t>DeAngelis, John</t>
  </si>
  <si>
    <t>Defazio, Gene</t>
  </si>
  <si>
    <t>Defazio, Marty</t>
  </si>
  <si>
    <t>DeFazio, Marty</t>
  </si>
  <si>
    <t>Dejohn, Michael</t>
  </si>
  <si>
    <t>Delahoussaue, Frehihie</t>
  </si>
  <si>
    <t>Dembrow, Mike</t>
  </si>
  <si>
    <t>Dominick, Chris</t>
  </si>
  <si>
    <t>Donegan, Bernie</t>
  </si>
  <si>
    <t>Douglas, Joe</t>
  </si>
  <si>
    <t>Drosendahl, Allan</t>
  </si>
  <si>
    <t>Duffy, Neal</t>
  </si>
  <si>
    <t>Dunbar, Don</t>
  </si>
  <si>
    <t>Dunbar, Jim</t>
  </si>
  <si>
    <t>Dwyer, Jack</t>
  </si>
  <si>
    <t>Dwyer, Peter</t>
  </si>
  <si>
    <t>Edgar, James</t>
  </si>
  <si>
    <t>Evans, Rich</t>
  </si>
  <si>
    <t>Evans, Richard</t>
  </si>
  <si>
    <t>Fantauzzo, Mike</t>
  </si>
  <si>
    <t>Farrel, Martin</t>
  </si>
  <si>
    <t>Flanigan, Mike</t>
  </si>
  <si>
    <t>Frazier, Shawn</t>
  </si>
  <si>
    <t>Freligh, Dave</t>
  </si>
  <si>
    <t>Freligh, Scott</t>
  </si>
  <si>
    <t>Fridmann, Ken</t>
  </si>
  <si>
    <t>Fritz, John</t>
  </si>
  <si>
    <t>Fulkerson, Ron</t>
  </si>
  <si>
    <t>Furstoss, Rich</t>
  </si>
  <si>
    <t>Furstoss, Todd</t>
  </si>
  <si>
    <t>Gallo, Bob</t>
  </si>
  <si>
    <t>Gautieri, Victor</t>
  </si>
  <si>
    <t>George, Mark</t>
  </si>
  <si>
    <t>Giese, Jay</t>
  </si>
  <si>
    <t>Gilberet, Kieth</t>
  </si>
  <si>
    <t>Gilbert, Keith</t>
  </si>
  <si>
    <t>Gleisle, Dan</t>
  </si>
  <si>
    <t>Gotschel, Perry</t>
  </si>
  <si>
    <t>Gould, Lucas</t>
  </si>
  <si>
    <t>Gould, Maya</t>
  </si>
  <si>
    <t>Gould, Natalie</t>
  </si>
  <si>
    <t>Gould, Nathan</t>
  </si>
  <si>
    <t>Hand, Scott</t>
  </si>
  <si>
    <t>Harradine, Doug</t>
  </si>
  <si>
    <t>Heale, Gordy</t>
  </si>
  <si>
    <t>Herbstsommer, Tim</t>
  </si>
  <si>
    <t>Hibbard, Mike</t>
  </si>
  <si>
    <t>Hicks, Ray</t>
  </si>
  <si>
    <t>Hilfiker, Robert</t>
  </si>
  <si>
    <t>Hiller, Greg</t>
  </si>
  <si>
    <t>Hobbs, David</t>
  </si>
  <si>
    <t>Holmsten, Peter</t>
  </si>
  <si>
    <t>Horne, Ted</t>
  </si>
  <si>
    <t>Howland, John</t>
  </si>
  <si>
    <t>Hunter, Jon</t>
  </si>
  <si>
    <t>Jameson, Mark</t>
  </si>
  <si>
    <t>Jarosz, Jim</t>
  </si>
  <si>
    <t>Jenkins, John</t>
  </si>
  <si>
    <t>Johnson, Rich</t>
  </si>
  <si>
    <t>Jones, Douglas</t>
  </si>
  <si>
    <t>Keller, David</t>
  </si>
  <si>
    <t>Kelsey, Brian</t>
  </si>
  <si>
    <t>Kelsey, Dan</t>
  </si>
  <si>
    <t>Kelsey, Jacob</t>
  </si>
  <si>
    <t>Kosicki, Jim</t>
  </si>
  <si>
    <t>Kretschmann, David</t>
  </si>
  <si>
    <t>Kunzer, Jeff</t>
  </si>
  <si>
    <t>Lee, Walker</t>
  </si>
  <si>
    <t>Levy, Chris</t>
  </si>
  <si>
    <t>Levy, Michael</t>
  </si>
  <si>
    <t>Lewandowski, Alan</t>
  </si>
  <si>
    <t>Lewis, Brandon</t>
  </si>
  <si>
    <t>Lewis, Eric</t>
  </si>
  <si>
    <t>Losito, Vito</t>
  </si>
  <si>
    <t>Lougen, Martino</t>
  </si>
  <si>
    <t>Lowery, Alicia</t>
  </si>
  <si>
    <t>Lowery, Justin</t>
  </si>
  <si>
    <t>Maerten, Karl</t>
  </si>
  <si>
    <t>Maerten, Max</t>
  </si>
  <si>
    <t>Magnani, Iggy</t>
  </si>
  <si>
    <t>Maille, Greg</t>
  </si>
  <si>
    <t>Major, Tim</t>
  </si>
  <si>
    <t>Mallon, Dave</t>
  </si>
  <si>
    <t>Marques, Aiden</t>
  </si>
  <si>
    <t>Mau, Nicholas</t>
  </si>
  <si>
    <t>McCarthy, Tim Jr.</t>
  </si>
  <si>
    <t>McCarthy, Tim Sr.</t>
  </si>
  <si>
    <t>McConnell, Gregg</t>
  </si>
  <si>
    <t>McConnell, Jesse</t>
  </si>
  <si>
    <t>McGarry, Tom</t>
  </si>
  <si>
    <t>McGlynn, Guy</t>
  </si>
  <si>
    <t>Meisch, Ron</t>
  </si>
  <si>
    <t>Meyers, Bryan</t>
  </si>
  <si>
    <t>Meyers, Hunter</t>
  </si>
  <si>
    <t>Meyers, Mike</t>
  </si>
  <si>
    <t>Michalek, David</t>
  </si>
  <si>
    <t>Miller, Clayton</t>
  </si>
  <si>
    <t>Miller, Greg</t>
  </si>
  <si>
    <t>Miller, Lou</t>
  </si>
  <si>
    <t>Moran, Curtis</t>
  </si>
  <si>
    <t>Morrell, Mark</t>
  </si>
  <si>
    <t>Mosher, Bruck</t>
  </si>
  <si>
    <t>Muccigrosso, Tom</t>
  </si>
  <si>
    <t>Muscianese, Emilio</t>
  </si>
  <si>
    <t>Naegele, Dan</t>
  </si>
  <si>
    <t>Nickles, Stephanie</t>
  </si>
  <si>
    <t>Nickles, Tom</t>
  </si>
  <si>
    <t>Nourse, Vance</t>
  </si>
  <si>
    <t>Novak, Ashley</t>
  </si>
  <si>
    <t>Novak, Kevin</t>
  </si>
  <si>
    <t>Novak, Zack</t>
  </si>
  <si>
    <t>Oliver, Kevin</t>
  </si>
  <si>
    <t>Openshaw, Bill</t>
  </si>
  <si>
    <t>Page, Lou</t>
  </si>
  <si>
    <t>Palermo, Anthony</t>
  </si>
  <si>
    <t>Panarisi, George</t>
  </si>
  <si>
    <t>Pergolizzi, Jim</t>
  </si>
  <si>
    <t>Petricone, Frank</t>
  </si>
  <si>
    <t>Petrosino, Peter J</t>
  </si>
  <si>
    <t>Pierson, Rich</t>
  </si>
  <si>
    <t>Pocock, Adam</t>
  </si>
  <si>
    <t>Pratt, Bruce</t>
  </si>
  <si>
    <t>Price, Dave</t>
  </si>
  <si>
    <t>Reeves, Cody</t>
  </si>
  <si>
    <t>Reiber, Rudy</t>
  </si>
  <si>
    <t>Reich, Edward</t>
  </si>
  <si>
    <t>Riccio, John</t>
  </si>
  <si>
    <t>Rodas, Steve</t>
  </si>
  <si>
    <t>Rogers, Keegin</t>
  </si>
  <si>
    <t>Rogers, Stan</t>
  </si>
  <si>
    <t>Rothfelder, Ralph</t>
  </si>
  <si>
    <t>Sample, Charles</t>
  </si>
  <si>
    <t>Sangregory, Jude</t>
  </si>
  <si>
    <t>Schafer, Braxton</t>
  </si>
  <si>
    <t>Schaus, Richard</t>
  </si>
  <si>
    <t>Schickler, Rich</t>
  </si>
  <si>
    <t>Schickler, RJ</t>
  </si>
  <si>
    <t>Schramm, Ed</t>
  </si>
  <si>
    <t>Schutt, Stephen</t>
  </si>
  <si>
    <t>Schweigert, Charles</t>
  </si>
  <si>
    <t>Seplaki, Luke</t>
  </si>
  <si>
    <t>Shufeit, Dave</t>
  </si>
  <si>
    <t>Simonds, Tyler</t>
  </si>
  <si>
    <t>Sinicropi, Frank</t>
  </si>
  <si>
    <t>Sittig, Bob</t>
  </si>
  <si>
    <t>Smingler, Ian</t>
  </si>
  <si>
    <t>Smith, Tyler</t>
  </si>
  <si>
    <t>Sorg, Mike</t>
  </si>
  <si>
    <t>Spencer, Cory</t>
  </si>
  <si>
    <t>Spencer, Dan</t>
  </si>
  <si>
    <t>Spencer, Jason</t>
  </si>
  <si>
    <t>Spencer, Jeff</t>
  </si>
  <si>
    <t>Sperr, Daniel</t>
  </si>
  <si>
    <t>Sperr, Sandy</t>
  </si>
  <si>
    <t>Stafford, Andria</t>
  </si>
  <si>
    <t>Stafford, Brandon</t>
  </si>
  <si>
    <t>Stiefler, Randy</t>
  </si>
  <si>
    <t>Streber, Emily</t>
  </si>
  <si>
    <t>Streber, Robert</t>
  </si>
  <si>
    <t>Struebel, Roger</t>
  </si>
  <si>
    <t>Sweet, Jim</t>
  </si>
  <si>
    <t>Sweet, Ro</t>
  </si>
  <si>
    <t>Tarricone, Art</t>
  </si>
  <si>
    <t>Thomas, Ken</t>
  </si>
  <si>
    <t>Tisack, Peter</t>
  </si>
  <si>
    <t xml:space="preserve">Titus, John </t>
  </si>
  <si>
    <t>VanGorden, Mark</t>
  </si>
  <si>
    <t>Vinson, Richard</t>
  </si>
  <si>
    <t>Weber, Mark</t>
  </si>
  <si>
    <t>Weber, Tom</t>
  </si>
  <si>
    <t xml:space="preserve">West, Jody </t>
  </si>
  <si>
    <t>Wicks, Jim</t>
  </si>
  <si>
    <t>Wilbur, Jody</t>
  </si>
  <si>
    <t>Wilbur, Shane</t>
  </si>
  <si>
    <t>Wilson, Dan</t>
  </si>
  <si>
    <t>Winter, Raymond</t>
  </si>
  <si>
    <t>Winters, Frank</t>
  </si>
  <si>
    <t>Woika, Jack</t>
  </si>
  <si>
    <t>Wood, Bill</t>
  </si>
  <si>
    <t>Yockeren, Austin</t>
  </si>
  <si>
    <t>Ziemkiewick, Greg</t>
  </si>
  <si>
    <t>Harper, Mark</t>
  </si>
  <si>
    <t>Graves, Jeff</t>
  </si>
  <si>
    <t>Drake, Schicausalynn</t>
  </si>
  <si>
    <t>MacKay, Kendrick</t>
  </si>
  <si>
    <t>Honan, Josiah</t>
  </si>
  <si>
    <t>Harriff, Jonathan</t>
  </si>
  <si>
    <t>Total Shooters:</t>
  </si>
  <si>
    <t>Average Score</t>
  </si>
  <si>
    <t>Youth Shooters:</t>
  </si>
  <si>
    <t>Paying Adult Shooters:</t>
  </si>
  <si>
    <t xml:space="preserve">Shooter Fees </t>
  </si>
  <si>
    <t>Webpage Cost/Shoot</t>
  </si>
  <si>
    <t>Grand Prize Fee</t>
  </si>
  <si>
    <t>League Fees Due:</t>
  </si>
  <si>
    <t>League Fees Received:</t>
  </si>
  <si>
    <t>Balance Overpaid / (Due):</t>
  </si>
  <si>
    <t xml:space="preserve">  </t>
  </si>
  <si>
    <t>Class Designations:</t>
  </si>
  <si>
    <t>: Open</t>
  </si>
  <si>
    <t>: Lady</t>
  </si>
  <si>
    <t>: Youth</t>
  </si>
  <si>
    <t>: Sub Gauge - 20 Gauge ONLY</t>
  </si>
  <si>
    <t>: Sub Gauge - 28 Gauge ONLY</t>
  </si>
  <si>
    <t>: Sub Gauge - 410 Gauge ONLY</t>
  </si>
  <si>
    <t>: Pump or Side x Side</t>
  </si>
  <si>
    <t>SHOOTERS SHOULD SELECT A LEAGUE CLUB</t>
  </si>
  <si>
    <t>League Club</t>
  </si>
  <si>
    <t>Batavia</t>
  </si>
  <si>
    <t>Bath</t>
  </si>
  <si>
    <t>Canandaigua</t>
  </si>
  <si>
    <t>Cayuga County</t>
  </si>
  <si>
    <t>North Star</t>
  </si>
  <si>
    <t>Painted Post</t>
  </si>
  <si>
    <t>Rochester Brooks</t>
  </si>
  <si>
    <t>Salmon Creek</t>
  </si>
  <si>
    <t>Williamson</t>
  </si>
  <si>
    <t>North Forest</t>
  </si>
  <si>
    <t>DO NOT USE THE FOLLOWING CLUBS FOR HUNTERS TOUR -- SHOOTERS SHOULD SELECT A LEAGUE CLUB</t>
  </si>
  <si>
    <t>Non League Club</t>
  </si>
  <si>
    <t>CON</t>
  </si>
  <si>
    <t>Conesus</t>
  </si>
  <si>
    <t>FP</t>
  </si>
  <si>
    <t>Four Point</t>
  </si>
  <si>
    <t>K&amp;K</t>
  </si>
  <si>
    <t>K&amp;K Clays</t>
  </si>
  <si>
    <t>MCL</t>
  </si>
  <si>
    <t>Mendon Conversation League</t>
  </si>
  <si>
    <t>OUT</t>
  </si>
  <si>
    <t>Outlet</t>
  </si>
  <si>
    <t>VIC</t>
  </si>
  <si>
    <t>Victor</t>
  </si>
  <si>
    <t>WB</t>
  </si>
  <si>
    <t>Whaleback</t>
  </si>
  <si>
    <t>WHP</t>
  </si>
  <si>
    <t>Whispering Pines</t>
  </si>
  <si>
    <t># of Shoots</t>
  </si>
  <si>
    <t>Score</t>
  </si>
  <si>
    <t>Nichols, Carly</t>
  </si>
  <si>
    <t>Nichols, Rick</t>
  </si>
  <si>
    <t>Hastings, Bruce</t>
  </si>
  <si>
    <t>Rogers, Jerry</t>
  </si>
  <si>
    <t>Jackson, Brett</t>
  </si>
  <si>
    <t>Few, Mitchell</t>
  </si>
  <si>
    <t>Nunziato, Mark</t>
  </si>
  <si>
    <t>Walters, Calib</t>
  </si>
  <si>
    <t>White, Jarod</t>
  </si>
  <si>
    <t>Conrad, Jerry</t>
  </si>
  <si>
    <t>Lessard, Mike</t>
  </si>
  <si>
    <t>Brayer, Jeff</t>
  </si>
  <si>
    <t>Wolcott, Tim</t>
  </si>
  <si>
    <t>Evangelist, Brent</t>
  </si>
  <si>
    <t>Declerck, Dave</t>
  </si>
  <si>
    <t>Zink, Mike</t>
  </si>
  <si>
    <t>Randazzo, Steve</t>
  </si>
  <si>
    <t>Lombardo, Frank</t>
  </si>
  <si>
    <t>Hand, Steve</t>
  </si>
  <si>
    <t>Lambert, Ted</t>
  </si>
  <si>
    <t>Lambert, Katie</t>
  </si>
  <si>
    <t>Nubla, Edmond</t>
  </si>
  <si>
    <t xml:space="preserve">Edick, Emily </t>
  </si>
  <si>
    <t>Ticketn 1</t>
  </si>
  <si>
    <t>Ticket 2</t>
  </si>
  <si>
    <t>Ticket 3</t>
  </si>
  <si>
    <t>Ticket 4</t>
  </si>
  <si>
    <t>Ticket 5</t>
  </si>
  <si>
    <t>Ticket 6</t>
  </si>
  <si>
    <t>Ticket 7</t>
  </si>
  <si>
    <t>Ticket 8</t>
  </si>
  <si>
    <t>Ticket 9</t>
  </si>
  <si>
    <t>Ticket 10</t>
  </si>
  <si>
    <t>Paid</t>
  </si>
  <si>
    <t>Winners</t>
  </si>
  <si>
    <t>Place</t>
  </si>
  <si>
    <t>Ticket 1</t>
  </si>
  <si>
    <t>Prize</t>
  </si>
  <si>
    <t>Ticket Number</t>
  </si>
  <si>
    <t>Description</t>
  </si>
  <si>
    <t>Signature</t>
  </si>
  <si>
    <t>1st - $500</t>
  </si>
  <si>
    <t>2nd - $300</t>
  </si>
  <si>
    <t>3rd - $100</t>
  </si>
  <si>
    <t>4th - $50</t>
  </si>
  <si>
    <t>5th - $50</t>
  </si>
  <si>
    <t>Lewis Class Results</t>
  </si>
  <si>
    <t>Group</t>
  </si>
  <si>
    <t xml:space="preserve"> A</t>
  </si>
  <si>
    <t>Best 10 Avg</t>
  </si>
  <si>
    <t>Lewis Result</t>
  </si>
  <si>
    <t>Lewis Payout $</t>
  </si>
  <si>
    <t>Base Payout $</t>
  </si>
  <si>
    <t>Total Payout $</t>
  </si>
  <si>
    <t>A1</t>
  </si>
  <si>
    <t>A2</t>
  </si>
  <si>
    <t>A3</t>
  </si>
  <si>
    <t>A4</t>
  </si>
  <si>
    <t>A5</t>
  </si>
  <si>
    <t xml:space="preserve"> B</t>
  </si>
  <si>
    <t>B1</t>
  </si>
  <si>
    <t>B2</t>
  </si>
  <si>
    <t>B5</t>
  </si>
  <si>
    <t xml:space="preserve"> C</t>
  </si>
  <si>
    <t>C1</t>
  </si>
  <si>
    <t>C2</t>
  </si>
  <si>
    <t>C5</t>
  </si>
  <si>
    <t xml:space="preserve"> D</t>
  </si>
  <si>
    <t>D1</t>
  </si>
  <si>
    <t>D2</t>
  </si>
  <si>
    <t>D3</t>
  </si>
  <si>
    <t>D4</t>
  </si>
  <si>
    <t>D5</t>
  </si>
  <si>
    <t xml:space="preserve"> E</t>
  </si>
  <si>
    <t>E1</t>
  </si>
  <si>
    <t>E2</t>
  </si>
  <si>
    <t>E3</t>
  </si>
  <si>
    <t>E4</t>
  </si>
  <si>
    <t>E5</t>
  </si>
  <si>
    <t>B3</t>
  </si>
  <si>
    <t>B4</t>
  </si>
  <si>
    <t>C3</t>
  </si>
  <si>
    <t>C4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</si>
</sst>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4" formatCode="\$#,##0"/>
    <numFmt numFmtId="165" formatCode="#,##0.0"/>
  </numFmts>
  <fonts count="24" x14ac:knownFonts="1">
    <font>
      <sz val="11"/>
      <color rgb="FF000000"/>
      <name val="Calibri"/>
      <family val="2"/>
      <charset val="1"/>
    </font>
    <font>
      <sz val="18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2"/>
      <name val="Calibri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name val="Arial"/>
      <family val="2"/>
      <charset val="1"/>
    </font>
    <font>
      <b/>
      <sz val="12"/>
      <name val="Calibri"/>
      <family val="2"/>
      <charset val="1"/>
    </font>
    <font>
      <b/>
      <sz val="10"/>
      <name val="Calibri"/>
      <family val="2"/>
      <charset val="1"/>
    </font>
    <font>
      <b/>
      <sz val="10"/>
      <name val="Arial"/>
      <family val="2"/>
      <charset val="1"/>
    </font>
    <font>
      <sz val="10"/>
      <name val="Calibri"/>
      <family val="2"/>
      <charset val="1"/>
    </font>
    <font>
      <sz val="12"/>
      <color rgb="FF9C0006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FFFFFF"/>
      <name val="Arial"/>
      <family val="2"/>
      <charset val="1"/>
    </font>
    <font>
      <b/>
      <i/>
      <sz val="10"/>
      <color rgb="FF000000"/>
      <name val="Arial"/>
      <family val="2"/>
      <charset val="1"/>
    </font>
    <font>
      <b/>
      <sz val="10"/>
      <color rgb="FF000000"/>
      <name val="Calibri"/>
      <family val="2"/>
      <charset val="1"/>
    </font>
    <font>
      <i/>
      <sz val="10"/>
      <color rgb="FF000000"/>
      <name val="Arial"/>
      <family val="2"/>
      <charset val="1"/>
    </font>
    <font>
      <b/>
      <sz val="9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b/>
      <sz val="11"/>
      <color rgb="FF000000"/>
      <name val="Arial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</font>
    <font>
      <b/>
      <sz val="22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C7CE"/>
        <bgColor rgb="FFD9D9D9"/>
      </patternFill>
    </fill>
    <fill>
      <patternFill patternType="solid">
        <fgColor rgb="FFFFFFFF"/>
        <bgColor rgb="FFF2F2F2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rgb="FFFFFF00"/>
        <bgColor rgb="FFF2F2F2"/>
      </patternFill>
    </fill>
    <fill>
      <patternFill patternType="solid">
        <fgColor rgb="FF00B0F0"/>
        <bgColor indexed="64"/>
      </patternFill>
    </fill>
  </fills>
  <borders count="41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1" fillId="2" borderId="0" applyBorder="0" applyProtection="0"/>
  </cellStyleXfs>
  <cellXfs count="32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/>
    <xf numFmtId="0" fontId="3" fillId="0" borderId="0" xfId="1" applyFont="1" applyFill="1"/>
    <xf numFmtId="0" fontId="1" fillId="3" borderId="0" xfId="0" applyFont="1" applyFill="1"/>
    <xf numFmtId="0" fontId="1" fillId="0" borderId="0" xfId="0" applyFont="1" applyProtection="1">
      <protection locked="0"/>
    </xf>
    <xf numFmtId="0" fontId="4" fillId="3" borderId="0" xfId="0" applyFont="1" applyFill="1" applyAlignment="1" applyProtection="1">
      <alignment horizontal="left" vertical="top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3" fillId="0" borderId="0" xfId="1" applyFont="1" applyFill="1" applyAlignment="1" applyProtection="1">
      <alignment horizontal="center" vertical="center"/>
      <protection locked="0"/>
    </xf>
    <xf numFmtId="0" fontId="5" fillId="3" borderId="0" xfId="0" applyFont="1" applyFill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2" fontId="5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 applyProtection="1">
      <protection locked="0"/>
    </xf>
    <xf numFmtId="0" fontId="4" fillId="3" borderId="0" xfId="1" applyFont="1" applyFill="1" applyAlignment="1" applyProtection="1">
      <alignment horizontal="center" vertical="center"/>
      <protection locked="0"/>
    </xf>
    <xf numFmtId="0" fontId="4" fillId="0" borderId="0" xfId="1" applyFont="1" applyFill="1" applyAlignment="1" applyProtection="1">
      <alignment horizontal="center" vertical="center"/>
      <protection locked="0"/>
    </xf>
    <xf numFmtId="0" fontId="5" fillId="0" borderId="0" xfId="1" applyFont="1" applyFill="1" applyAlignment="1" applyProtection="1">
      <alignment horizontal="center" vertical="center"/>
      <protection locked="0"/>
    </xf>
    <xf numFmtId="1" fontId="5" fillId="0" borderId="0" xfId="1" applyNumberFormat="1" applyFont="1" applyFill="1" applyAlignment="1" applyProtection="1">
      <alignment horizontal="center" vertical="center"/>
      <protection locked="0"/>
    </xf>
    <xf numFmtId="1" fontId="5" fillId="0" borderId="0" xfId="1" applyNumberFormat="1" applyFont="1" applyFill="1" applyAlignment="1" applyProtection="1">
      <alignment horizontal="center" vertical="center"/>
      <protection locked="0"/>
    </xf>
    <xf numFmtId="0" fontId="5" fillId="3" borderId="0" xfId="1" applyFont="1" applyFill="1" applyAlignment="1" applyProtection="1">
      <alignment horizontal="center" vertical="center"/>
      <protection locked="0"/>
    </xf>
    <xf numFmtId="0" fontId="5" fillId="0" borderId="0" xfId="1" applyFont="1" applyFill="1" applyAlignment="1" applyProtection="1">
      <alignment horizontal="center" vertical="center"/>
      <protection locked="0"/>
    </xf>
    <xf numFmtId="0" fontId="6" fillId="0" borderId="0" xfId="1" applyFont="1" applyFill="1" applyAlignment="1" applyProtection="1">
      <alignment horizontal="center" vertical="center"/>
      <protection locked="0"/>
    </xf>
    <xf numFmtId="0" fontId="4" fillId="0" borderId="0" xfId="1" applyFont="1" applyFill="1" applyAlignment="1" applyProtection="1">
      <alignment horizontal="center"/>
      <protection locked="0"/>
    </xf>
    <xf numFmtId="0" fontId="5" fillId="0" borderId="0" xfId="1" applyFont="1" applyFill="1" applyAlignment="1" applyProtection="1">
      <alignment horizontal="center"/>
      <protection locked="0"/>
    </xf>
    <xf numFmtId="0" fontId="4" fillId="3" borderId="1" xfId="1" applyFont="1" applyFill="1" applyBorder="1" applyAlignment="1" applyProtection="1">
      <alignment horizontal="center" vertical="center"/>
      <protection locked="0"/>
    </xf>
    <xf numFmtId="0" fontId="4" fillId="0" borderId="2" xfId="1" applyFont="1" applyFill="1" applyBorder="1" applyAlignment="1" applyProtection="1">
      <alignment horizontal="center" vertical="center"/>
      <protection locked="0"/>
    </xf>
    <xf numFmtId="0" fontId="4" fillId="0" borderId="3" xfId="1" applyFont="1" applyFill="1" applyBorder="1" applyAlignment="1" applyProtection="1">
      <alignment horizontal="center" vertical="center"/>
      <protection locked="0"/>
    </xf>
    <xf numFmtId="0" fontId="3" fillId="0" borderId="3" xfId="1" applyFont="1" applyFill="1" applyBorder="1" applyAlignment="1" applyProtection="1">
      <alignment horizontal="center" vertical="center"/>
      <protection locked="0"/>
    </xf>
    <xf numFmtId="0" fontId="4" fillId="0" borderId="4" xfId="1" applyFont="1" applyFill="1" applyBorder="1" applyAlignment="1" applyProtection="1">
      <alignment horizontal="center" vertical="center"/>
      <protection locked="0"/>
    </xf>
    <xf numFmtId="0" fontId="7" fillId="0" borderId="5" xfId="1" applyFont="1" applyFill="1" applyBorder="1" applyAlignment="1" applyProtection="1">
      <alignment horizontal="center" vertical="center"/>
      <protection locked="0"/>
    </xf>
    <xf numFmtId="0" fontId="4" fillId="3" borderId="3" xfId="1" applyFont="1" applyFill="1" applyBorder="1" applyAlignment="1" applyProtection="1">
      <alignment horizontal="center" vertical="center"/>
      <protection locked="0"/>
    </xf>
    <xf numFmtId="0" fontId="4" fillId="0" borderId="3" xfId="1" applyFont="1" applyFill="1" applyBorder="1" applyAlignment="1" applyProtection="1">
      <alignment horizontal="center" vertical="center"/>
      <protection locked="0"/>
    </xf>
    <xf numFmtId="0" fontId="8" fillId="0" borderId="3" xfId="1" applyFont="1" applyFill="1" applyBorder="1" applyAlignment="1" applyProtection="1">
      <alignment horizontal="center" vertical="center"/>
      <protection locked="0"/>
    </xf>
    <xf numFmtId="0" fontId="4" fillId="0" borderId="5" xfId="1" applyFont="1" applyFill="1" applyBorder="1" applyAlignment="1" applyProtection="1">
      <alignment horizontal="center" vertical="center"/>
      <protection locked="0"/>
    </xf>
    <xf numFmtId="0" fontId="9" fillId="0" borderId="2" xfId="1" applyFont="1" applyFill="1" applyBorder="1" applyAlignment="1" applyProtection="1">
      <alignment horizontal="center" vertical="center"/>
      <protection locked="0"/>
    </xf>
    <xf numFmtId="0" fontId="4" fillId="0" borderId="2" xfId="1" applyFont="1" applyFill="1" applyBorder="1" applyAlignment="1" applyProtection="1">
      <alignment horizontal="center"/>
      <protection locked="0"/>
    </xf>
    <xf numFmtId="0" fontId="4" fillId="0" borderId="6" xfId="1" applyFont="1" applyFill="1" applyBorder="1" applyAlignment="1" applyProtection="1">
      <alignment horizontal="center"/>
      <protection locked="0"/>
    </xf>
    <xf numFmtId="2" fontId="4" fillId="0" borderId="2" xfId="0" applyNumberFormat="1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1" fontId="4" fillId="0" borderId="3" xfId="1" applyNumberFormat="1" applyFont="1" applyFill="1" applyBorder="1" applyAlignment="1" applyProtection="1">
      <alignment horizontal="center" vertical="center"/>
      <protection locked="0"/>
    </xf>
    <xf numFmtId="0" fontId="7" fillId="0" borderId="3" xfId="1" applyFont="1" applyFill="1" applyBorder="1" applyAlignment="1" applyProtection="1">
      <alignment horizontal="center" vertical="center"/>
      <protection locked="0"/>
    </xf>
    <xf numFmtId="0" fontId="9" fillId="0" borderId="3" xfId="1" applyFont="1" applyFill="1" applyBorder="1" applyAlignment="1" applyProtection="1">
      <alignment horizontal="center" vertical="center"/>
      <protection locked="0"/>
    </xf>
    <xf numFmtId="0" fontId="4" fillId="3" borderId="7" xfId="1" applyFont="1" applyFill="1" applyBorder="1" applyAlignment="1" applyProtection="1">
      <alignment horizontal="center" vertical="center"/>
      <protection locked="0"/>
    </xf>
    <xf numFmtId="0" fontId="4" fillId="0" borderId="1" xfId="1" applyFont="1" applyFill="1" applyBorder="1" applyAlignment="1" applyProtection="1">
      <alignment horizontal="center" vertical="center"/>
      <protection locked="0"/>
    </xf>
    <xf numFmtId="49" fontId="4" fillId="0" borderId="8" xfId="1" applyNumberFormat="1" applyFont="1" applyFill="1" applyBorder="1" applyAlignment="1" applyProtection="1">
      <alignment horizontal="center" vertical="center"/>
      <protection locked="0"/>
    </xf>
    <xf numFmtId="49" fontId="3" fillId="0" borderId="8" xfId="1" applyNumberFormat="1" applyFont="1" applyFill="1" applyBorder="1" applyAlignment="1" applyProtection="1">
      <alignment horizontal="center" vertical="center"/>
      <protection locked="0"/>
    </xf>
    <xf numFmtId="49" fontId="4" fillId="3" borderId="8" xfId="1" applyNumberFormat="1" applyFont="1" applyFill="1" applyBorder="1" applyAlignment="1" applyProtection="1">
      <alignment horizontal="center" vertical="center"/>
      <protection locked="0"/>
    </xf>
    <xf numFmtId="49" fontId="9" fillId="0" borderId="8" xfId="1" applyNumberFormat="1" applyFont="1" applyFill="1" applyBorder="1" applyAlignment="1" applyProtection="1">
      <alignment horizontal="center" vertical="center"/>
      <protection locked="0"/>
    </xf>
    <xf numFmtId="49" fontId="4" fillId="4" borderId="8" xfId="1" applyNumberFormat="1" applyFont="1" applyFill="1" applyBorder="1" applyAlignment="1" applyProtection="1">
      <alignment horizontal="center" vertical="center"/>
      <protection locked="0"/>
    </xf>
    <xf numFmtId="49" fontId="4" fillId="4" borderId="2" xfId="1" applyNumberFormat="1" applyFont="1" applyFill="1" applyBorder="1" applyAlignment="1" applyProtection="1">
      <alignment horizontal="center" vertical="center"/>
      <protection locked="0"/>
    </xf>
    <xf numFmtId="49" fontId="9" fillId="4" borderId="2" xfId="1" applyNumberFormat="1" applyFont="1" applyFill="1" applyBorder="1" applyAlignment="1" applyProtection="1">
      <alignment horizontal="center" vertical="center"/>
      <protection locked="0"/>
    </xf>
    <xf numFmtId="49" fontId="4" fillId="4" borderId="2" xfId="1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/>
    <xf numFmtId="0" fontId="5" fillId="3" borderId="2" xfId="1" applyFont="1" applyFill="1" applyBorder="1" applyAlignment="1" applyProtection="1">
      <alignment horizontal="left" vertical="center"/>
      <protection locked="0"/>
    </xf>
    <xf numFmtId="0" fontId="5" fillId="0" borderId="2" xfId="1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3" fillId="0" borderId="8" xfId="1" applyFont="1" applyFill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3" borderId="8" xfId="0" applyFont="1" applyFill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10" fillId="0" borderId="8" xfId="1" applyFont="1" applyFill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/>
      <protection locked="0"/>
    </xf>
    <xf numFmtId="0" fontId="6" fillId="0" borderId="2" xfId="1" applyFont="1" applyFill="1" applyBorder="1" applyAlignment="1">
      <alignment horizontal="center" vertical="center"/>
    </xf>
    <xf numFmtId="2" fontId="5" fillId="0" borderId="3" xfId="0" applyNumberFormat="1" applyFont="1" applyBorder="1" applyAlignment="1" applyProtection="1">
      <alignment horizontal="center" vertical="center"/>
      <protection locked="0"/>
    </xf>
    <xf numFmtId="0" fontId="5" fillId="3" borderId="0" xfId="1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0" borderId="2" xfId="0" applyFont="1" applyBorder="1" applyProtection="1">
      <protection locked="0"/>
    </xf>
    <xf numFmtId="0" fontId="5" fillId="3" borderId="2" xfId="0" applyFont="1" applyFill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center"/>
      <protection locked="0"/>
    </xf>
    <xf numFmtId="0" fontId="3" fillId="0" borderId="8" xfId="1" applyFont="1" applyFill="1" applyBorder="1" applyAlignment="1" applyProtection="1">
      <alignment horizontal="center"/>
      <protection locked="0"/>
    </xf>
    <xf numFmtId="0" fontId="5" fillId="0" borderId="8" xfId="0" applyFont="1" applyBorder="1" applyAlignment="1" applyProtection="1">
      <alignment horizontal="center"/>
      <protection locked="0"/>
    </xf>
    <xf numFmtId="0" fontId="10" fillId="0" borderId="8" xfId="1" applyFont="1" applyFill="1" applyBorder="1" applyAlignment="1" applyProtection="1">
      <alignment horizontal="center"/>
      <protection locked="0"/>
    </xf>
    <xf numFmtId="0" fontId="6" fillId="0" borderId="2" xfId="0" applyFont="1" applyBorder="1" applyAlignment="1" applyProtection="1">
      <alignment horizontal="center"/>
      <protection locked="0"/>
    </xf>
    <xf numFmtId="0" fontId="5" fillId="0" borderId="2" xfId="1" applyFont="1" applyFill="1" applyBorder="1" applyAlignment="1" applyProtection="1">
      <alignment horizontal="center"/>
      <protection locked="0"/>
    </xf>
    <xf numFmtId="0" fontId="5" fillId="0" borderId="0" xfId="0" applyFont="1" applyBorder="1" applyProtection="1">
      <protection locked="0"/>
    </xf>
    <xf numFmtId="0" fontId="0" fillId="0" borderId="2" xfId="0" applyFont="1" applyBorder="1" applyAlignment="1" applyProtection="1">
      <alignment horizontal="left" vertical="center"/>
      <protection locked="0"/>
    </xf>
    <xf numFmtId="0" fontId="0" fillId="0" borderId="2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left" vertical="center"/>
      <protection locked="0"/>
    </xf>
    <xf numFmtId="0" fontId="5" fillId="3" borderId="2" xfId="0" applyFont="1" applyFill="1" applyBorder="1" applyProtection="1"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5" fillId="3" borderId="0" xfId="0" applyFont="1" applyFill="1" applyBorder="1" applyProtection="1"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5" fillId="0" borderId="0" xfId="1" applyFont="1" applyFill="1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1" fontId="5" fillId="0" borderId="2" xfId="1" applyNumberFormat="1" applyFont="1" applyFill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/>
      <protection locked="0"/>
    </xf>
    <xf numFmtId="0" fontId="6" fillId="0" borderId="0" xfId="1" applyFont="1" applyFill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0" fillId="0" borderId="0" xfId="0" applyFont="1" applyBorder="1" applyAlignment="1" applyProtection="1">
      <alignment horizontal="left" vertical="top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2" xfId="1" applyFont="1" applyFill="1" applyBorder="1" applyAlignment="1" applyProtection="1">
      <alignment horizontal="left" vertical="center"/>
      <protection locked="0"/>
    </xf>
    <xf numFmtId="0" fontId="21" fillId="0" borderId="8" xfId="1" applyFont="1" applyFill="1" applyBorder="1"/>
    <xf numFmtId="0" fontId="6" fillId="0" borderId="2" xfId="0" applyFont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0" fillId="0" borderId="2" xfId="0" applyFont="1" applyBorder="1" applyProtection="1">
      <protection locked="0"/>
    </xf>
    <xf numFmtId="0" fontId="3" fillId="0" borderId="2" xfId="1" applyFont="1" applyFill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10" fillId="0" borderId="2" xfId="1" applyFont="1" applyFill="1" applyBorder="1" applyAlignment="1" applyProtection="1">
      <alignment horizontal="center" vertical="center"/>
      <protection locked="0"/>
    </xf>
    <xf numFmtId="0" fontId="12" fillId="0" borderId="0" xfId="0" applyFont="1"/>
    <xf numFmtId="0" fontId="4" fillId="0" borderId="2" xfId="0" applyFont="1" applyBorder="1" applyAlignment="1" applyProtection="1">
      <alignment horizontal="center" vertical="center"/>
      <protection locked="0"/>
    </xf>
    <xf numFmtId="0" fontId="4" fillId="3" borderId="2" xfId="0" applyFont="1" applyFill="1" applyBorder="1" applyProtection="1">
      <protection locked="0"/>
    </xf>
    <xf numFmtId="0" fontId="3" fillId="0" borderId="2" xfId="1" applyFont="1" applyFill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4" fillId="3" borderId="9" xfId="0" applyFont="1" applyFill="1" applyBorder="1" applyProtection="1">
      <protection locked="0"/>
    </xf>
    <xf numFmtId="0" fontId="4" fillId="3" borderId="10" xfId="0" applyFont="1" applyFill="1" applyBorder="1" applyAlignment="1" applyProtection="1">
      <alignment horizontal="center"/>
      <protection locked="0"/>
    </xf>
    <xf numFmtId="0" fontId="5" fillId="0" borderId="10" xfId="0" applyFont="1" applyBorder="1" applyAlignment="1" applyProtection="1">
      <alignment horizontal="center"/>
      <protection locked="0"/>
    </xf>
    <xf numFmtId="0" fontId="5" fillId="0" borderId="10" xfId="0" applyFont="1" applyBorder="1" applyAlignment="1" applyProtection="1">
      <alignment horizontal="center"/>
      <protection locked="0"/>
    </xf>
    <xf numFmtId="0" fontId="3" fillId="0" borderId="10" xfId="1" applyFont="1" applyFill="1" applyBorder="1" applyAlignment="1" applyProtection="1">
      <alignment horizontal="center"/>
      <protection locked="0"/>
    </xf>
    <xf numFmtId="0" fontId="5" fillId="3" borderId="10" xfId="0" applyFont="1" applyFill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/>
      <protection locked="0"/>
    </xf>
    <xf numFmtId="0" fontId="6" fillId="0" borderId="10" xfId="0" applyFont="1" applyBorder="1" applyAlignment="1" applyProtection="1">
      <alignment horizontal="center"/>
      <protection locked="0"/>
    </xf>
    <xf numFmtId="0" fontId="5" fillId="0" borderId="10" xfId="1" applyFont="1" applyFill="1" applyBorder="1" applyAlignment="1" applyProtection="1">
      <alignment horizontal="center"/>
      <protection locked="0"/>
    </xf>
    <xf numFmtId="0" fontId="4" fillId="3" borderId="11" xfId="1" applyFont="1" applyFill="1" applyBorder="1" applyAlignment="1" applyProtection="1">
      <alignment horizontal="center" vertical="center"/>
      <protection locked="0"/>
    </xf>
    <xf numFmtId="0" fontId="5" fillId="0" borderId="12" xfId="1" applyFont="1" applyFill="1" applyBorder="1" applyAlignment="1" applyProtection="1">
      <alignment horizontal="center" vertical="center"/>
      <protection locked="0"/>
    </xf>
    <xf numFmtId="0" fontId="4" fillId="0" borderId="12" xfId="1" applyFont="1" applyFill="1" applyBorder="1" applyAlignment="1" applyProtection="1">
      <alignment horizontal="center" vertical="center"/>
      <protection locked="0"/>
    </xf>
    <xf numFmtId="3" fontId="5" fillId="0" borderId="12" xfId="1" applyNumberFormat="1" applyFont="1" applyFill="1" applyBorder="1" applyAlignment="1" applyProtection="1">
      <alignment horizontal="center" vertical="center"/>
      <protection locked="0"/>
    </xf>
    <xf numFmtId="3" fontId="3" fillId="0" borderId="12" xfId="1" applyNumberFormat="1" applyFont="1" applyFill="1" applyBorder="1" applyAlignment="1" applyProtection="1">
      <alignment horizontal="center" vertical="center"/>
      <protection locked="0"/>
    </xf>
    <xf numFmtId="3" fontId="5" fillId="3" borderId="12" xfId="1" applyNumberFormat="1" applyFont="1" applyFill="1" applyBorder="1" applyAlignment="1" applyProtection="1">
      <alignment horizontal="center" vertical="center"/>
      <protection locked="0"/>
    </xf>
    <xf numFmtId="0" fontId="13" fillId="0" borderId="12" xfId="1" applyFont="1" applyFill="1" applyBorder="1" applyAlignment="1" applyProtection="1">
      <alignment horizontal="center"/>
      <protection locked="0"/>
    </xf>
    <xf numFmtId="2" fontId="5" fillId="0" borderId="12" xfId="0" applyNumberFormat="1" applyFont="1" applyBorder="1" applyAlignment="1" applyProtection="1">
      <alignment horizontal="center" vertical="center"/>
      <protection locked="0"/>
    </xf>
    <xf numFmtId="2" fontId="5" fillId="0" borderId="12" xfId="0" applyNumberFormat="1" applyFont="1" applyBorder="1" applyProtection="1">
      <protection locked="0"/>
    </xf>
    <xf numFmtId="2" fontId="5" fillId="0" borderId="13" xfId="0" applyNumberFormat="1" applyFont="1" applyBorder="1" applyAlignment="1" applyProtection="1">
      <alignment horizontal="center" vertical="center"/>
      <protection locked="0"/>
    </xf>
    <xf numFmtId="4" fontId="12" fillId="0" borderId="0" xfId="0" applyNumberFormat="1" applyFont="1"/>
    <xf numFmtId="0" fontId="4" fillId="3" borderId="14" xfId="1" applyFont="1" applyFill="1" applyBorder="1" applyAlignment="1" applyProtection="1">
      <alignment horizontal="center" vertical="center"/>
      <protection locked="0"/>
    </xf>
    <xf numFmtId="164" fontId="4" fillId="0" borderId="2" xfId="1" applyNumberFormat="1" applyFont="1" applyFill="1" applyBorder="1" applyAlignment="1" applyProtection="1">
      <alignment horizontal="center" vertical="center"/>
      <protection locked="0"/>
    </xf>
    <xf numFmtId="165" fontId="5" fillId="0" borderId="2" xfId="1" applyNumberFormat="1" applyFont="1" applyFill="1" applyBorder="1" applyAlignment="1" applyProtection="1">
      <alignment horizontal="center" vertical="center"/>
      <protection locked="0"/>
    </xf>
    <xf numFmtId="165" fontId="3" fillId="0" borderId="2" xfId="1" applyNumberFormat="1" applyFont="1" applyFill="1" applyBorder="1" applyAlignment="1" applyProtection="1">
      <alignment horizontal="center" vertical="center"/>
      <protection locked="0"/>
    </xf>
    <xf numFmtId="165" fontId="5" fillId="3" borderId="2" xfId="1" applyNumberFormat="1" applyFont="1" applyFill="1" applyBorder="1" applyAlignment="1" applyProtection="1">
      <alignment horizontal="center" vertical="center"/>
      <protection locked="0"/>
    </xf>
    <xf numFmtId="165" fontId="5" fillId="0" borderId="2" xfId="1" applyNumberFormat="1" applyFont="1" applyFill="1" applyBorder="1" applyAlignment="1" applyProtection="1">
      <alignment horizontal="center"/>
      <protection locked="0"/>
    </xf>
    <xf numFmtId="3" fontId="5" fillId="0" borderId="2" xfId="1" applyNumberFormat="1" applyFont="1" applyFill="1" applyBorder="1" applyAlignment="1" applyProtection="1">
      <alignment horizontal="center"/>
      <protection locked="0"/>
    </xf>
    <xf numFmtId="2" fontId="5" fillId="0" borderId="2" xfId="0" applyNumberFormat="1" applyFont="1" applyBorder="1" applyProtection="1">
      <protection locked="0"/>
    </xf>
    <xf numFmtId="2" fontId="5" fillId="0" borderId="15" xfId="0" applyNumberFormat="1" applyFont="1" applyBorder="1" applyAlignment="1" applyProtection="1">
      <alignment horizontal="center" vertical="center"/>
      <protection locked="0"/>
    </xf>
    <xf numFmtId="3" fontId="5" fillId="0" borderId="2" xfId="1" applyNumberFormat="1" applyFont="1" applyFill="1" applyBorder="1" applyAlignment="1" applyProtection="1">
      <alignment horizontal="center" vertical="center"/>
      <protection locked="0"/>
    </xf>
    <xf numFmtId="3" fontId="3" fillId="0" borderId="2" xfId="1" applyNumberFormat="1" applyFont="1" applyFill="1" applyBorder="1" applyAlignment="1" applyProtection="1">
      <alignment horizontal="center" vertical="center"/>
      <protection locked="0"/>
    </xf>
    <xf numFmtId="3" fontId="5" fillId="3" borderId="2" xfId="1" applyNumberFormat="1" applyFont="1" applyFill="1" applyBorder="1" applyAlignment="1" applyProtection="1">
      <alignment horizontal="center" vertical="center"/>
      <protection locked="0"/>
    </xf>
    <xf numFmtId="3" fontId="6" fillId="0" borderId="2" xfId="1" applyNumberFormat="1" applyFont="1" applyFill="1" applyBorder="1" applyAlignment="1" applyProtection="1">
      <alignment horizontal="center" vertical="center"/>
      <protection locked="0"/>
    </xf>
    <xf numFmtId="0" fontId="4" fillId="3" borderId="16" xfId="1" applyFont="1" applyFill="1" applyBorder="1" applyAlignment="1" applyProtection="1">
      <alignment horizontal="center" vertical="center"/>
      <protection locked="0"/>
    </xf>
    <xf numFmtId="0" fontId="5" fillId="0" borderId="17" xfId="1" applyFont="1" applyFill="1" applyBorder="1" applyAlignment="1" applyProtection="1">
      <alignment horizontal="center" vertical="center"/>
      <protection locked="0"/>
    </xf>
    <xf numFmtId="0" fontId="4" fillId="0" borderId="17" xfId="1" applyFont="1" applyFill="1" applyBorder="1" applyAlignment="1" applyProtection="1">
      <alignment horizontal="center" vertical="center"/>
      <protection locked="0"/>
    </xf>
    <xf numFmtId="3" fontId="5" fillId="0" borderId="17" xfId="1" applyNumberFormat="1" applyFont="1" applyFill="1" applyBorder="1" applyAlignment="1" applyProtection="1">
      <alignment horizontal="center" vertical="center"/>
      <protection locked="0"/>
    </xf>
    <xf numFmtId="3" fontId="3" fillId="0" borderId="17" xfId="1" applyNumberFormat="1" applyFont="1" applyFill="1" applyBorder="1" applyAlignment="1" applyProtection="1">
      <alignment horizontal="center" vertical="center"/>
      <protection locked="0"/>
    </xf>
    <xf numFmtId="3" fontId="5" fillId="3" borderId="17" xfId="1" applyNumberFormat="1" applyFont="1" applyFill="1" applyBorder="1" applyAlignment="1" applyProtection="1">
      <alignment horizontal="center" vertical="center"/>
      <protection locked="0"/>
    </xf>
    <xf numFmtId="3" fontId="6" fillId="0" borderId="17" xfId="1" applyNumberFormat="1" applyFont="1" applyFill="1" applyBorder="1" applyAlignment="1" applyProtection="1">
      <alignment horizontal="center" vertical="center"/>
      <protection locked="0"/>
    </xf>
    <xf numFmtId="3" fontId="5" fillId="0" borderId="17" xfId="1" applyNumberFormat="1" applyFont="1" applyFill="1" applyBorder="1" applyAlignment="1" applyProtection="1">
      <alignment horizontal="center"/>
      <protection locked="0"/>
    </xf>
    <xf numFmtId="0" fontId="5" fillId="0" borderId="17" xfId="0" applyFont="1" applyBorder="1" applyProtection="1">
      <protection locked="0"/>
    </xf>
    <xf numFmtId="2" fontId="5" fillId="0" borderId="17" xfId="0" applyNumberFormat="1" applyFont="1" applyBorder="1" applyProtection="1">
      <protection locked="0"/>
    </xf>
    <xf numFmtId="0" fontId="5" fillId="0" borderId="18" xfId="0" applyFont="1" applyBorder="1" applyProtection="1">
      <protection locked="0"/>
    </xf>
    <xf numFmtId="0" fontId="12" fillId="3" borderId="0" xfId="0" applyFont="1" applyFill="1"/>
    <xf numFmtId="0" fontId="4" fillId="3" borderId="11" xfId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center" vertical="center"/>
    </xf>
    <xf numFmtId="0" fontId="4" fillId="0" borderId="12" xfId="1" applyFont="1" applyFill="1" applyBorder="1" applyAlignment="1">
      <alignment horizontal="center" vertical="center"/>
    </xf>
    <xf numFmtId="164" fontId="5" fillId="0" borderId="12" xfId="1" applyNumberFormat="1" applyFont="1" applyFill="1" applyBorder="1" applyAlignment="1">
      <alignment horizontal="center" vertical="center"/>
    </xf>
    <xf numFmtId="164" fontId="5" fillId="3" borderId="12" xfId="1" applyNumberFormat="1" applyFont="1" applyFill="1" applyBorder="1" applyAlignment="1">
      <alignment horizontal="center" vertical="center"/>
    </xf>
    <xf numFmtId="0" fontId="12" fillId="0" borderId="12" xfId="0" applyFont="1" applyBorder="1"/>
    <xf numFmtId="0" fontId="12" fillId="0" borderId="12" xfId="0" applyFont="1" applyBorder="1" applyProtection="1">
      <protection locked="0"/>
    </xf>
    <xf numFmtId="0" fontId="12" fillId="0" borderId="13" xfId="0" applyFont="1" applyBorder="1"/>
    <xf numFmtId="0" fontId="4" fillId="3" borderId="14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164" fontId="5" fillId="0" borderId="2" xfId="1" applyNumberFormat="1" applyFont="1" applyFill="1" applyBorder="1" applyAlignment="1">
      <alignment horizontal="center" vertical="center"/>
    </xf>
    <xf numFmtId="164" fontId="5" fillId="3" borderId="2" xfId="1" applyNumberFormat="1" applyFont="1" applyFill="1" applyBorder="1" applyAlignment="1">
      <alignment horizontal="center" vertical="center"/>
    </xf>
    <xf numFmtId="0" fontId="12" fillId="0" borderId="2" xfId="0" applyFont="1" applyBorder="1"/>
    <xf numFmtId="0" fontId="12" fillId="0" borderId="2" xfId="0" applyFont="1" applyBorder="1" applyProtection="1">
      <protection locked="0"/>
    </xf>
    <xf numFmtId="0" fontId="12" fillId="0" borderId="15" xfId="0" applyFont="1" applyBorder="1"/>
    <xf numFmtId="164" fontId="4" fillId="0" borderId="2" xfId="1" applyNumberFormat="1" applyFont="1" applyFill="1" applyBorder="1" applyAlignment="1">
      <alignment horizontal="center" vertical="center"/>
    </xf>
    <xf numFmtId="164" fontId="4" fillId="3" borderId="2" xfId="1" applyNumberFormat="1" applyFont="1" applyFill="1" applyBorder="1" applyAlignment="1">
      <alignment horizontal="center" vertical="center"/>
    </xf>
    <xf numFmtId="0" fontId="4" fillId="3" borderId="16" xfId="1" applyFont="1" applyFill="1" applyBorder="1" applyAlignment="1">
      <alignment horizontal="center" vertical="center"/>
    </xf>
    <xf numFmtId="0" fontId="5" fillId="0" borderId="17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164" fontId="5" fillId="0" borderId="17" xfId="1" applyNumberFormat="1" applyFont="1" applyFill="1" applyBorder="1" applyAlignment="1">
      <alignment horizontal="center" vertical="center"/>
    </xf>
    <xf numFmtId="164" fontId="5" fillId="3" borderId="17" xfId="1" applyNumberFormat="1" applyFont="1" applyFill="1" applyBorder="1" applyAlignment="1">
      <alignment horizontal="center" vertical="center"/>
    </xf>
    <xf numFmtId="0" fontId="12" fillId="0" borderId="17" xfId="0" applyFont="1" applyBorder="1"/>
    <xf numFmtId="0" fontId="12" fillId="0" borderId="17" xfId="0" applyFont="1" applyBorder="1" applyProtection="1">
      <protection locked="0"/>
    </xf>
    <xf numFmtId="0" fontId="12" fillId="0" borderId="18" xfId="0" applyFont="1" applyBorder="1"/>
    <xf numFmtId="0" fontId="4" fillId="3" borderId="0" xfId="1" applyFont="1" applyFill="1" applyAlignment="1">
      <alignment horizontal="center" vertical="center"/>
    </xf>
    <xf numFmtId="0" fontId="14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12" fillId="0" borderId="0" xfId="0" applyFont="1"/>
    <xf numFmtId="0" fontId="15" fillId="0" borderId="0" xfId="0" applyFont="1"/>
    <xf numFmtId="0" fontId="12" fillId="0" borderId="0" xfId="0" applyFont="1" applyProtection="1">
      <protection locked="0"/>
    </xf>
    <xf numFmtId="3" fontId="12" fillId="0" borderId="0" xfId="0" applyNumberFormat="1" applyFont="1"/>
    <xf numFmtId="0" fontId="4" fillId="3" borderId="0" xfId="0" applyFont="1" applyFill="1"/>
    <xf numFmtId="0" fontId="16" fillId="0" borderId="0" xfId="1" applyFont="1" applyFill="1" applyAlignment="1">
      <alignment horizontal="center" vertical="center"/>
    </xf>
    <xf numFmtId="0" fontId="16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left" vertical="top"/>
    </xf>
    <xf numFmtId="0" fontId="4" fillId="0" borderId="0" xfId="1" applyFont="1" applyFill="1" applyAlignment="1">
      <alignment horizontal="center" vertical="center"/>
    </xf>
    <xf numFmtId="0" fontId="14" fillId="3" borderId="0" xfId="1" applyFont="1" applyFill="1" applyAlignment="1">
      <alignment horizontal="left" vertical="center"/>
    </xf>
    <xf numFmtId="0" fontId="14" fillId="0" borderId="0" xfId="1" applyFont="1" applyFill="1" applyAlignment="1">
      <alignment horizontal="left" vertical="top"/>
    </xf>
    <xf numFmtId="0" fontId="16" fillId="3" borderId="0" xfId="1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2" fontId="5" fillId="0" borderId="0" xfId="0" applyNumberFormat="1" applyFont="1" applyAlignment="1">
      <alignment horizontal="center" vertical="center"/>
    </xf>
    <xf numFmtId="0" fontId="5" fillId="0" borderId="0" xfId="0" applyFont="1"/>
    <xf numFmtId="0" fontId="9" fillId="0" borderId="17" xfId="0" applyFont="1" applyBorder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center"/>
    </xf>
    <xf numFmtId="0" fontId="5" fillId="0" borderId="0" xfId="1" applyFont="1" applyFill="1" applyAlignment="1">
      <alignment horizontal="center"/>
    </xf>
    <xf numFmtId="0" fontId="5" fillId="0" borderId="20" xfId="0" applyFont="1" applyBorder="1" applyAlignment="1">
      <alignment horizontal="center" vertical="center"/>
    </xf>
    <xf numFmtId="0" fontId="20" fillId="0" borderId="0" xfId="0" applyFont="1"/>
    <xf numFmtId="0" fontId="4" fillId="0" borderId="17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3" borderId="0" xfId="1" applyFont="1" applyFill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20" fillId="0" borderId="26" xfId="0" applyFont="1" applyBorder="1" applyAlignment="1">
      <alignment horizontal="center"/>
    </xf>
    <xf numFmtId="0" fontId="5" fillId="0" borderId="2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4" fillId="3" borderId="19" xfId="0" applyFont="1" applyFill="1" applyBorder="1" applyAlignment="1">
      <alignment horizontal="left" vertical="top"/>
    </xf>
    <xf numFmtId="0" fontId="19" fillId="3" borderId="29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top"/>
    </xf>
    <xf numFmtId="0" fontId="5" fillId="3" borderId="31" xfId="0" applyFont="1" applyFill="1" applyBorder="1" applyAlignment="1">
      <alignment horizontal="center" vertical="top"/>
    </xf>
    <xf numFmtId="0" fontId="5" fillId="3" borderId="22" xfId="1" applyFont="1" applyFill="1" applyBorder="1" applyAlignment="1">
      <alignment horizontal="right" vertical="center"/>
    </xf>
    <xf numFmtId="0" fontId="5" fillId="0" borderId="0" xfId="0" applyFont="1" applyFill="1" applyAlignment="1" applyProtection="1">
      <alignment horizontal="center" vertical="center"/>
      <protection locked="0"/>
    </xf>
    <xf numFmtId="0" fontId="5" fillId="0" borderId="8" xfId="0" applyFont="1" applyFill="1" applyBorder="1" applyAlignment="1" applyProtection="1">
      <alignment horizontal="center" vertical="center"/>
      <protection locked="0"/>
    </xf>
    <xf numFmtId="0" fontId="5" fillId="0" borderId="8" xfId="0" applyFont="1" applyFill="1" applyBorder="1" applyAlignment="1" applyProtection="1">
      <alignment horizont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/>
      <protection locked="0"/>
    </xf>
    <xf numFmtId="0" fontId="5" fillId="0" borderId="10" xfId="0" applyFont="1" applyFill="1" applyBorder="1" applyAlignment="1" applyProtection="1">
      <alignment horizontal="center"/>
      <protection locked="0"/>
    </xf>
    <xf numFmtId="0" fontId="12" fillId="0" borderId="0" xfId="0" applyFont="1" applyFill="1"/>
    <xf numFmtId="0" fontId="1" fillId="0" borderId="0" xfId="0" applyFont="1" applyFill="1"/>
    <xf numFmtId="0" fontId="8" fillId="0" borderId="5" xfId="1" applyFont="1" applyFill="1" applyBorder="1" applyAlignment="1" applyProtection="1">
      <alignment horizontal="center" vertical="center"/>
      <protection locked="0"/>
    </xf>
    <xf numFmtId="49" fontId="8" fillId="0" borderId="8" xfId="1" applyNumberFormat="1" applyFont="1" applyFill="1" applyBorder="1" applyAlignment="1" applyProtection="1">
      <alignment horizontal="center" vertical="center"/>
      <protection locked="0"/>
    </xf>
    <xf numFmtId="0" fontId="22" fillId="0" borderId="2" xfId="0" applyFont="1" applyBorder="1"/>
    <xf numFmtId="0" fontId="10" fillId="0" borderId="2" xfId="1" applyFont="1" applyFill="1" applyBorder="1" applyAlignment="1" applyProtection="1">
      <alignment horizontal="center"/>
      <protection locked="0"/>
    </xf>
    <xf numFmtId="0" fontId="5" fillId="6" borderId="0" xfId="0" applyFont="1" applyFill="1" applyAlignment="1" applyProtection="1">
      <alignment horizontal="center" vertical="center"/>
      <protection locked="0"/>
    </xf>
    <xf numFmtId="0" fontId="5" fillId="6" borderId="0" xfId="1" applyFont="1" applyFill="1" applyAlignment="1" applyProtection="1">
      <alignment horizontal="center" vertical="center"/>
      <protection locked="0"/>
    </xf>
    <xf numFmtId="0" fontId="4" fillId="6" borderId="3" xfId="1" applyFont="1" applyFill="1" applyBorder="1" applyAlignment="1" applyProtection="1">
      <alignment horizontal="center" vertical="center"/>
      <protection locked="0"/>
    </xf>
    <xf numFmtId="0" fontId="4" fillId="6" borderId="5" xfId="1" applyFont="1" applyFill="1" applyBorder="1" applyAlignment="1" applyProtection="1">
      <alignment horizontal="center" vertical="center"/>
      <protection locked="0"/>
    </xf>
    <xf numFmtId="49" fontId="4" fillId="7" borderId="8" xfId="1" applyNumberFormat="1" applyFont="1" applyFill="1" applyBorder="1" applyAlignment="1" applyProtection="1">
      <alignment horizontal="center" vertical="center"/>
      <protection locked="0"/>
    </xf>
    <xf numFmtId="0" fontId="5" fillId="6" borderId="8" xfId="0" applyFont="1" applyFill="1" applyBorder="1" applyAlignment="1" applyProtection="1">
      <alignment horizontal="center" vertical="center"/>
      <protection locked="0"/>
    </xf>
    <xf numFmtId="0" fontId="5" fillId="6" borderId="8" xfId="0" applyFont="1" applyFill="1" applyBorder="1" applyAlignment="1" applyProtection="1">
      <alignment horizontal="center"/>
      <protection locked="0"/>
    </xf>
    <xf numFmtId="0" fontId="5" fillId="6" borderId="2" xfId="0" applyFont="1" applyFill="1" applyBorder="1" applyAlignment="1" applyProtection="1">
      <alignment horizontal="center" vertical="center"/>
      <protection locked="0"/>
    </xf>
    <xf numFmtId="0" fontId="5" fillId="6" borderId="2" xfId="0" applyFont="1" applyFill="1" applyBorder="1" applyAlignment="1" applyProtection="1">
      <alignment horizontal="center"/>
      <protection locked="0"/>
    </xf>
    <xf numFmtId="0" fontId="5" fillId="6" borderId="10" xfId="0" applyFont="1" applyFill="1" applyBorder="1" applyAlignment="1" applyProtection="1">
      <alignment horizontal="center"/>
      <protection locked="0"/>
    </xf>
    <xf numFmtId="3" fontId="5" fillId="6" borderId="12" xfId="1" applyNumberFormat="1" applyFont="1" applyFill="1" applyBorder="1" applyAlignment="1" applyProtection="1">
      <alignment horizontal="center" vertical="center"/>
      <protection locked="0"/>
    </xf>
    <xf numFmtId="165" fontId="5" fillId="6" borderId="2" xfId="1" applyNumberFormat="1" applyFont="1" applyFill="1" applyBorder="1" applyAlignment="1" applyProtection="1">
      <alignment horizontal="center" vertical="center"/>
      <protection locked="0"/>
    </xf>
    <xf numFmtId="3" fontId="5" fillId="6" borderId="2" xfId="1" applyNumberFormat="1" applyFont="1" applyFill="1" applyBorder="1" applyAlignment="1" applyProtection="1">
      <alignment horizontal="center" vertical="center"/>
      <protection locked="0"/>
    </xf>
    <xf numFmtId="3" fontId="5" fillId="6" borderId="17" xfId="1" applyNumberFormat="1" applyFont="1" applyFill="1" applyBorder="1" applyAlignment="1" applyProtection="1">
      <alignment horizontal="center" vertical="center"/>
      <protection locked="0"/>
    </xf>
    <xf numFmtId="0" fontId="12" fillId="6" borderId="0" xfId="0" applyFont="1" applyFill="1"/>
    <xf numFmtId="164" fontId="5" fillId="6" borderId="12" xfId="1" applyNumberFormat="1" applyFont="1" applyFill="1" applyBorder="1" applyAlignment="1">
      <alignment horizontal="center" vertical="center"/>
    </xf>
    <xf numFmtId="164" fontId="5" fillId="6" borderId="2" xfId="1" applyNumberFormat="1" applyFont="1" applyFill="1" applyBorder="1" applyAlignment="1">
      <alignment horizontal="center" vertical="center"/>
    </xf>
    <xf numFmtId="164" fontId="4" fillId="6" borderId="2" xfId="1" applyNumberFormat="1" applyFont="1" applyFill="1" applyBorder="1" applyAlignment="1">
      <alignment horizontal="center" vertical="center"/>
    </xf>
    <xf numFmtId="164" fontId="5" fillId="6" borderId="17" xfId="1" applyNumberFormat="1" applyFont="1" applyFill="1" applyBorder="1" applyAlignment="1">
      <alignment horizontal="center" vertical="center"/>
    </xf>
    <xf numFmtId="0" fontId="1" fillId="6" borderId="0" xfId="0" applyFont="1" applyFill="1"/>
    <xf numFmtId="0" fontId="5" fillId="3" borderId="31" xfId="1" applyFont="1" applyFill="1" applyBorder="1" applyAlignment="1">
      <alignment horizontal="center" vertical="center"/>
    </xf>
    <xf numFmtId="0" fontId="5" fillId="3" borderId="32" xfId="0" applyFont="1" applyFill="1" applyBorder="1" applyAlignment="1">
      <alignment horizontal="center" vertical="top"/>
    </xf>
    <xf numFmtId="0" fontId="4" fillId="8" borderId="18" xfId="0" applyFont="1" applyFill="1" applyBorder="1" applyAlignment="1">
      <alignment horizontal="center" vertical="center"/>
    </xf>
    <xf numFmtId="0" fontId="5" fillId="5" borderId="23" xfId="0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/>
    </xf>
    <xf numFmtId="0" fontId="5" fillId="5" borderId="24" xfId="0" applyFont="1" applyFill="1" applyBorder="1" applyAlignment="1">
      <alignment horizontal="center" vertical="center"/>
    </xf>
    <xf numFmtId="0" fontId="5" fillId="5" borderId="21" xfId="0" applyFont="1" applyFill="1" applyBorder="1" applyAlignment="1">
      <alignment horizontal="center" vertical="center"/>
    </xf>
    <xf numFmtId="0" fontId="5" fillId="3" borderId="3" xfId="1" applyFont="1" applyFill="1" applyBorder="1" applyAlignment="1" applyProtection="1">
      <alignment horizontal="left" vertical="center"/>
      <protection locked="0"/>
    </xf>
    <xf numFmtId="0" fontId="5" fillId="0" borderId="3" xfId="1" applyFont="1" applyFill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6" fillId="0" borderId="3" xfId="1" applyFont="1" applyFill="1" applyBorder="1" applyAlignment="1">
      <alignment horizontal="center" vertical="center"/>
    </xf>
    <xf numFmtId="0" fontId="22" fillId="0" borderId="0" xfId="0" applyFont="1" applyBorder="1"/>
    <xf numFmtId="0" fontId="5" fillId="0" borderId="0" xfId="1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3" fillId="0" borderId="0" xfId="1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3" borderId="0" xfId="0" applyFont="1" applyFill="1" applyBorder="1" applyAlignment="1" applyProtection="1">
      <alignment horizontal="center" vertical="center"/>
      <protection locked="0"/>
    </xf>
    <xf numFmtId="0" fontId="10" fillId="0" borderId="0" xfId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6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6" fillId="0" borderId="0" xfId="1" applyFont="1" applyFill="1" applyBorder="1" applyAlignment="1">
      <alignment horizontal="center" vertical="center"/>
    </xf>
    <xf numFmtId="2" fontId="5" fillId="0" borderId="0" xfId="0" applyNumberFormat="1" applyFont="1" applyBorder="1" applyAlignment="1" applyProtection="1">
      <alignment horizontal="center" vertical="center"/>
      <protection locked="0"/>
    </xf>
    <xf numFmtId="1" fontId="5" fillId="0" borderId="0" xfId="1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3" fillId="0" borderId="10" xfId="1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5" fillId="6" borderId="10" xfId="0" applyFont="1" applyFill="1" applyBorder="1" applyAlignment="1" applyProtection="1">
      <alignment horizontal="center" vertical="center"/>
      <protection locked="0"/>
    </xf>
    <xf numFmtId="3" fontId="12" fillId="0" borderId="0" xfId="0" applyNumberFormat="1" applyFont="1" applyProtection="1">
      <protection locked="0"/>
    </xf>
    <xf numFmtId="0" fontId="5" fillId="9" borderId="2" xfId="0" applyFont="1" applyFill="1" applyBorder="1" applyAlignment="1" applyProtection="1">
      <alignment horizontal="center"/>
      <protection locked="0"/>
    </xf>
    <xf numFmtId="0" fontId="5" fillId="9" borderId="2" xfId="1" applyFont="1" applyFill="1" applyBorder="1" applyAlignment="1" applyProtection="1">
      <alignment horizontal="center"/>
      <protection locked="0"/>
    </xf>
    <xf numFmtId="0" fontId="0" fillId="9" borderId="0" xfId="0" applyFill="1"/>
    <xf numFmtId="0" fontId="4" fillId="3" borderId="0" xfId="0" applyFont="1" applyFill="1" applyBorder="1" applyAlignment="1" applyProtection="1">
      <alignment horizontal="left" vertical="top"/>
      <protection locked="0"/>
    </xf>
    <xf numFmtId="0" fontId="4" fillId="3" borderId="0" xfId="1" applyFont="1" applyFill="1" applyBorder="1" applyAlignment="1" applyProtection="1">
      <alignment horizontal="center" vertical="center"/>
      <protection locked="0"/>
    </xf>
    <xf numFmtId="0" fontId="4" fillId="0" borderId="0" xfId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4" fillId="0" borderId="0" xfId="1" applyFont="1" applyFill="1" applyBorder="1" applyAlignment="1" applyProtection="1">
      <alignment horizontal="center"/>
      <protection locked="0"/>
    </xf>
    <xf numFmtId="0" fontId="5" fillId="0" borderId="0" xfId="1" applyFont="1" applyFill="1" applyBorder="1" applyAlignment="1" applyProtection="1">
      <alignment horizontal="center"/>
      <protection locked="0"/>
    </xf>
    <xf numFmtId="0" fontId="5" fillId="0" borderId="0" xfId="1" applyFont="1" applyFill="1" applyBorder="1" applyAlignment="1">
      <alignment vertical="center"/>
    </xf>
    <xf numFmtId="0" fontId="19" fillId="0" borderId="25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5" fillId="3" borderId="32" xfId="1" applyFont="1" applyFill="1" applyBorder="1" applyAlignment="1">
      <alignment horizontal="center" vertical="center"/>
    </xf>
    <xf numFmtId="0" fontId="23" fillId="0" borderId="33" xfId="0" applyFont="1" applyBorder="1"/>
    <xf numFmtId="0" fontId="23" fillId="0" borderId="34" xfId="0" applyFont="1" applyBorder="1"/>
    <xf numFmtId="0" fontId="1" fillId="0" borderId="35" xfId="0" applyFont="1" applyBorder="1"/>
    <xf numFmtId="0" fontId="23" fillId="0" borderId="36" xfId="0" applyFont="1" applyBorder="1"/>
    <xf numFmtId="0" fontId="23" fillId="0" borderId="0" xfId="0" applyFont="1" applyBorder="1"/>
    <xf numFmtId="0" fontId="0" fillId="0" borderId="37" xfId="0" applyBorder="1"/>
    <xf numFmtId="0" fontId="23" fillId="0" borderId="38" xfId="0" applyFont="1" applyBorder="1"/>
    <xf numFmtId="0" fontId="23" fillId="0" borderId="39" xfId="0" applyFont="1" applyBorder="1"/>
    <xf numFmtId="0" fontId="0" fillId="0" borderId="40" xfId="0" applyBorder="1"/>
    <xf numFmtId="6" fontId="0" fillId="0" borderId="0" xfId="0" applyNumberFormat="1"/>
  </cellXfs>
  <cellStyles count="2">
    <cellStyle name="Explanatory Text" xfId="1" builtinId="53" customBuiltin="1"/>
    <cellStyle name="Normal" xfId="0" builtinId="0"/>
  </cellStyles>
  <dxfs count="129">
    <dxf>
      <font>
        <b/>
        <i val="0"/>
        <u/>
        <color rgb="FFFF0000"/>
      </font>
      <fill>
        <patternFill>
          <bgColor rgb="FFFFFF0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color rgb="FF008000"/>
      </font>
      <fill>
        <patternFill>
          <bgColor rgb="FFCCFFCC"/>
        </patternFill>
      </fill>
    </dxf>
    <dxf>
      <font>
        <b val="0"/>
        <color rgb="FF008000"/>
      </font>
      <fill>
        <patternFill>
          <bgColor rgb="FFCCFFCC"/>
        </patternFill>
      </fill>
    </dxf>
    <dxf>
      <font>
        <b val="0"/>
        <color rgb="FF993300"/>
      </font>
      <fill>
        <patternFill>
          <bgColor rgb="FFFFFFCC"/>
        </patternFill>
      </fill>
    </dxf>
    <dxf>
      <font>
        <b/>
        <i val="0"/>
        <u/>
        <color rgb="FFFF0000"/>
      </font>
      <fill>
        <patternFill>
          <bgColor rgb="FFFFFF0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color rgb="FF008000"/>
      </font>
      <fill>
        <patternFill>
          <bgColor rgb="FFCCFFCC"/>
        </patternFill>
      </fill>
    </dxf>
    <dxf>
      <font>
        <b val="0"/>
        <color rgb="FF008000"/>
      </font>
      <fill>
        <patternFill>
          <bgColor rgb="FFCCFFCC"/>
        </patternFill>
      </fill>
    </dxf>
    <dxf>
      <font>
        <b val="0"/>
        <color rgb="FF99330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u/>
        <color rgb="FFFF0000"/>
      </font>
      <fill>
        <patternFill>
          <bgColor rgb="FFFFFF0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color rgb="FFFFFFFF"/>
      </font>
    </dxf>
    <dxf>
      <font>
        <b val="0"/>
        <color rgb="FFFFFFFF"/>
      </font>
      <fill>
        <patternFill>
          <bgColor rgb="FFFFFFFF"/>
        </patternFill>
      </fill>
    </dxf>
    <dxf>
      <font>
        <b val="0"/>
        <i val="0"/>
        <color rgb="FF000000"/>
      </font>
    </dxf>
    <dxf>
      <font>
        <b/>
        <i val="0"/>
        <u/>
        <color rgb="FFFF0000"/>
      </font>
      <fill>
        <patternFill>
          <bgColor rgb="FFFFFF0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color rgb="FFFFFFFF"/>
      </font>
    </dxf>
    <dxf>
      <font>
        <b val="0"/>
        <color rgb="FFFFFFFF"/>
      </font>
      <fill>
        <patternFill>
          <bgColor rgb="FFFFFFFF"/>
        </patternFill>
      </fill>
    </dxf>
    <dxf>
      <font>
        <b val="0"/>
        <i val="0"/>
        <color rgb="FF000000"/>
      </font>
    </dxf>
    <dxf>
      <font>
        <b val="0"/>
        <color rgb="FFFFFFFF"/>
      </font>
      <fill>
        <patternFill>
          <bgColor rgb="FFFFFFFF"/>
        </patternFill>
      </fill>
    </dxf>
    <dxf>
      <font>
        <b val="0"/>
        <color rgb="FFFFFFFF"/>
      </font>
      <fill>
        <patternFill>
          <bgColor rgb="FFFFFFFF"/>
        </patternFill>
      </fill>
    </dxf>
    <dxf>
      <font>
        <b val="0"/>
        <color rgb="FFFFFFFF"/>
      </font>
      <fill>
        <patternFill>
          <bgColor rgb="FFFFFFFF"/>
        </patternFill>
      </fill>
    </dxf>
    <dxf>
      <font>
        <b val="0"/>
        <color rgb="FFFFFFFF"/>
      </font>
      <fill>
        <patternFill>
          <bgColor rgb="FFFFFFFF"/>
        </patternFill>
      </fill>
    </dxf>
    <dxf>
      <font>
        <b/>
        <i val="0"/>
        <u/>
        <color rgb="FFFF0000"/>
      </font>
      <fill>
        <patternFill>
          <bgColor rgb="FFFFFF0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color rgb="FF008000"/>
      </font>
      <fill>
        <patternFill>
          <bgColor rgb="FFCCFFCC"/>
        </patternFill>
      </fill>
    </dxf>
    <dxf>
      <font>
        <b val="0"/>
        <color rgb="FF008000"/>
      </font>
      <fill>
        <patternFill>
          <bgColor rgb="FFCCFFCC"/>
        </patternFill>
      </fill>
    </dxf>
    <dxf>
      <font>
        <b val="0"/>
        <color rgb="FF993300"/>
      </font>
      <fill>
        <patternFill>
          <bgColor rgb="FFFFFFCC"/>
        </patternFill>
      </fill>
    </dxf>
    <dxf>
      <font>
        <b/>
        <i val="0"/>
        <u/>
        <color rgb="FFFF0000"/>
      </font>
      <fill>
        <patternFill>
          <bgColor rgb="FFFFFF0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color rgb="FF008000"/>
      </font>
      <fill>
        <patternFill>
          <bgColor rgb="FFCCFFCC"/>
        </patternFill>
      </fill>
    </dxf>
    <dxf>
      <font>
        <b val="0"/>
        <color rgb="FF008000"/>
      </font>
      <fill>
        <patternFill>
          <bgColor rgb="FFCCFFCC"/>
        </patternFill>
      </fill>
    </dxf>
    <dxf>
      <font>
        <b val="0"/>
        <color rgb="FF99330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u/>
        <color rgb="FFFF0000"/>
      </font>
      <fill>
        <patternFill>
          <bgColor rgb="FFFFFF0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color rgb="FFFFFFFF"/>
      </font>
    </dxf>
    <dxf>
      <font>
        <b val="0"/>
        <color rgb="FFFFFFFF"/>
      </font>
      <fill>
        <patternFill>
          <bgColor rgb="FFFFFFFF"/>
        </patternFill>
      </fill>
    </dxf>
    <dxf>
      <font>
        <b val="0"/>
        <i val="0"/>
        <color rgb="FF000000"/>
      </font>
    </dxf>
    <dxf>
      <font>
        <b/>
        <i val="0"/>
        <u/>
        <color rgb="FFFF0000"/>
      </font>
      <fill>
        <patternFill>
          <bgColor rgb="FFFFFF0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color rgb="FFFFFFFF"/>
      </font>
    </dxf>
    <dxf>
      <font>
        <b val="0"/>
        <color rgb="FFFFFFFF"/>
      </font>
      <fill>
        <patternFill>
          <bgColor rgb="FFFFFFFF"/>
        </patternFill>
      </fill>
    </dxf>
    <dxf>
      <font>
        <b val="0"/>
        <i val="0"/>
        <color rgb="FF000000"/>
      </font>
    </dxf>
    <dxf>
      <font>
        <b val="0"/>
        <color rgb="FFFFFFFF"/>
      </font>
      <fill>
        <patternFill>
          <bgColor rgb="FFFFFFFF"/>
        </patternFill>
      </fill>
    </dxf>
    <dxf>
      <font>
        <b/>
        <i val="0"/>
        <u/>
        <color rgb="FFFF0000"/>
      </font>
      <fill>
        <patternFill>
          <bgColor rgb="FFFFFF0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color rgb="FF008000"/>
      </font>
      <fill>
        <patternFill>
          <bgColor rgb="FFCCFFCC"/>
        </patternFill>
      </fill>
    </dxf>
    <dxf>
      <font>
        <b val="0"/>
        <color rgb="FF008000"/>
      </font>
      <fill>
        <patternFill>
          <bgColor rgb="FFCCFFCC"/>
        </patternFill>
      </fill>
    </dxf>
    <dxf>
      <font>
        <b val="0"/>
        <color rgb="FF993300"/>
      </font>
      <fill>
        <patternFill>
          <bgColor rgb="FFFFFFCC"/>
        </patternFill>
      </fill>
    </dxf>
    <dxf>
      <font>
        <b/>
        <i val="0"/>
        <u/>
        <color rgb="FFFF0000"/>
      </font>
      <fill>
        <patternFill>
          <bgColor rgb="FFFFFF0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color rgb="FF008000"/>
      </font>
      <fill>
        <patternFill>
          <bgColor rgb="FFCCFFCC"/>
        </patternFill>
      </fill>
    </dxf>
    <dxf>
      <font>
        <b val="0"/>
        <color rgb="FF008000"/>
      </font>
      <fill>
        <patternFill>
          <bgColor rgb="FFCCFFCC"/>
        </patternFill>
      </fill>
    </dxf>
    <dxf>
      <font>
        <b val="0"/>
        <color rgb="FF99330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u/>
        <color rgb="FFFF0000"/>
      </font>
      <fill>
        <patternFill>
          <bgColor rgb="FFFFFF0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color rgb="FFFFFFFF"/>
      </font>
    </dxf>
    <dxf>
      <font>
        <b val="0"/>
        <color rgb="FFFFFFFF"/>
      </font>
      <fill>
        <patternFill>
          <bgColor rgb="FFFFFFFF"/>
        </patternFill>
      </fill>
    </dxf>
    <dxf>
      <font>
        <b val="0"/>
        <i val="0"/>
        <color rgb="FF000000"/>
      </font>
    </dxf>
    <dxf>
      <font>
        <b val="0"/>
        <color rgb="FF008000"/>
      </font>
      <fill>
        <patternFill>
          <bgColor rgb="FFCCFFCC"/>
        </patternFill>
      </fill>
    </dxf>
    <dxf>
      <font>
        <b val="0"/>
        <color rgb="FF008000"/>
      </font>
      <fill>
        <patternFill>
          <bgColor rgb="FFCCFFCC"/>
        </patternFill>
      </fill>
    </dxf>
    <dxf>
      <font>
        <b val="0"/>
        <color rgb="FF993300"/>
      </font>
      <fill>
        <patternFill>
          <bgColor rgb="FFFFFFCC"/>
        </patternFill>
      </fill>
    </dxf>
    <dxf>
      <font>
        <b/>
        <i val="0"/>
        <u/>
        <color rgb="FFFF0000"/>
      </font>
      <fill>
        <patternFill>
          <bgColor rgb="FFFFFF0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color rgb="FFFFFFFF"/>
      </font>
    </dxf>
    <dxf>
      <font>
        <b val="0"/>
        <color rgb="FFFFFFFF"/>
      </font>
      <fill>
        <patternFill>
          <bgColor rgb="FFFFFFFF"/>
        </patternFill>
      </fill>
    </dxf>
    <dxf>
      <font>
        <b val="0"/>
        <i val="0"/>
        <color rgb="FF000000"/>
      </font>
    </dxf>
    <dxf>
      <font>
        <b val="0"/>
        <color rgb="FF008000"/>
      </font>
      <fill>
        <patternFill>
          <bgColor rgb="FFCCFFCC"/>
        </patternFill>
      </fill>
    </dxf>
    <dxf>
      <font>
        <b val="0"/>
        <color rgb="FF008000"/>
      </font>
      <fill>
        <patternFill>
          <bgColor rgb="FFCCFFCC"/>
        </patternFill>
      </fill>
    </dxf>
    <dxf>
      <font>
        <b val="0"/>
        <color rgb="FF993300"/>
      </font>
      <fill>
        <patternFill>
          <bgColor rgb="FFFFFFCC"/>
        </patternFill>
      </fill>
    </dxf>
    <dxf>
      <font>
        <b/>
        <i val="0"/>
        <u/>
        <color rgb="FFFF0000"/>
      </font>
      <fill>
        <patternFill>
          <bgColor rgb="FFFFFF0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color rgb="FFFFFFFF"/>
      </font>
    </dxf>
    <dxf>
      <font>
        <b val="0"/>
        <color rgb="FFFFFFFF"/>
      </font>
      <fill>
        <patternFill>
          <bgColor rgb="FFFFFFFF"/>
        </patternFill>
      </fill>
    </dxf>
    <dxf>
      <font>
        <b val="0"/>
        <i val="0"/>
        <color rgb="FF000000"/>
      </font>
    </dxf>
    <dxf>
      <font>
        <b val="0"/>
        <color rgb="FFFFFFFF"/>
      </font>
      <fill>
        <patternFill>
          <bgColor rgb="FFFFFFFF"/>
        </patternFill>
      </fill>
    </dxf>
    <dxf>
      <font>
        <b/>
        <i val="0"/>
        <u/>
        <color rgb="FFFF0000"/>
      </font>
      <fill>
        <patternFill>
          <bgColor rgb="FFFFFF0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color rgb="FF008000"/>
      </font>
      <fill>
        <patternFill>
          <bgColor rgb="FFCCFFCC"/>
        </patternFill>
      </fill>
    </dxf>
    <dxf>
      <font>
        <b val="0"/>
        <color rgb="FF008000"/>
      </font>
      <fill>
        <patternFill>
          <bgColor rgb="FFCCFFCC"/>
        </patternFill>
      </fill>
    </dxf>
    <dxf>
      <font>
        <b val="0"/>
        <color rgb="FF993300"/>
      </font>
      <fill>
        <patternFill>
          <bgColor rgb="FFFFFFCC"/>
        </patternFill>
      </fill>
    </dxf>
    <dxf>
      <font>
        <b/>
        <i val="0"/>
        <u/>
        <color rgb="FFFF0000"/>
      </font>
      <fill>
        <patternFill>
          <bgColor rgb="FFFFFF0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color rgb="FF008000"/>
      </font>
      <fill>
        <patternFill>
          <bgColor rgb="FFCCFFCC"/>
        </patternFill>
      </fill>
    </dxf>
    <dxf>
      <font>
        <b val="0"/>
        <color rgb="FF008000"/>
      </font>
      <fill>
        <patternFill>
          <bgColor rgb="FFCCFFCC"/>
        </patternFill>
      </fill>
    </dxf>
    <dxf>
      <font>
        <b val="0"/>
        <color rgb="FF99330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u/>
        <color rgb="FFFF0000"/>
      </font>
      <fill>
        <patternFill>
          <bgColor rgb="FFFFFF0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color rgb="FFFFFFFF"/>
      </font>
    </dxf>
    <dxf>
      <font>
        <b val="0"/>
        <color rgb="FFFFFFFF"/>
      </font>
      <fill>
        <patternFill>
          <bgColor rgb="FFFFFFFF"/>
        </patternFill>
      </fill>
    </dxf>
    <dxf>
      <font>
        <b val="0"/>
        <i val="0"/>
        <color rgb="FF000000"/>
      </font>
    </dxf>
    <dxf>
      <font>
        <b val="0"/>
        <color rgb="FF008000"/>
      </font>
      <fill>
        <patternFill>
          <bgColor rgb="FFCCFFCC"/>
        </patternFill>
      </fill>
    </dxf>
    <dxf>
      <font>
        <b val="0"/>
        <color rgb="FF008000"/>
      </font>
      <fill>
        <patternFill>
          <bgColor rgb="FFCCFFCC"/>
        </patternFill>
      </fill>
    </dxf>
    <dxf>
      <font>
        <b val="0"/>
        <color rgb="FF993300"/>
      </font>
      <fill>
        <patternFill>
          <bgColor rgb="FFFFFFCC"/>
        </patternFill>
      </fill>
    </dxf>
    <dxf>
      <font>
        <b/>
        <i val="0"/>
        <u/>
        <color rgb="FFFF0000"/>
      </font>
      <fill>
        <patternFill>
          <bgColor rgb="FFFFFF0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color rgb="FFFFFFFF"/>
      </font>
    </dxf>
    <dxf>
      <font>
        <b val="0"/>
        <color rgb="FFFFFFFF"/>
      </font>
      <fill>
        <patternFill>
          <bgColor rgb="FFFFFFFF"/>
        </patternFill>
      </fill>
    </dxf>
    <dxf>
      <font>
        <b val="0"/>
        <i val="0"/>
        <color rgb="FF000000"/>
      </font>
    </dxf>
    <dxf>
      <font>
        <b val="0"/>
        <color rgb="FFFFFFFF"/>
      </font>
      <fill>
        <patternFill>
          <bgColor rgb="FFFFFFFF"/>
        </patternFill>
      </fill>
    </dxf>
    <dxf>
      <font>
        <b val="0"/>
        <color rgb="FF660066"/>
      </font>
    </dxf>
    <dxf>
      <font>
        <b val="0"/>
        <color rgb="FF66006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u/>
        <color rgb="FFFF0000"/>
      </font>
      <fill>
        <patternFill>
          <bgColor rgb="FFFFFF0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color rgb="FF008000"/>
      </font>
      <fill>
        <patternFill>
          <bgColor rgb="FFCCFFCC"/>
        </patternFill>
      </fill>
    </dxf>
    <dxf>
      <font>
        <b val="0"/>
        <color rgb="FF008000"/>
      </font>
      <fill>
        <patternFill>
          <bgColor rgb="FFCCFFCC"/>
        </patternFill>
      </fill>
    </dxf>
    <dxf>
      <font>
        <b val="0"/>
        <color rgb="FF99330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u/>
        <color rgb="FFFF0000"/>
      </font>
      <fill>
        <patternFill>
          <bgColor rgb="FFFFFF0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color rgb="FF008000"/>
      </font>
      <fill>
        <patternFill>
          <bgColor rgb="FFCCFFCC"/>
        </patternFill>
      </fill>
    </dxf>
    <dxf>
      <font>
        <b val="0"/>
        <color rgb="FF008000"/>
      </font>
      <fill>
        <patternFill>
          <bgColor rgb="FFCCFFCC"/>
        </patternFill>
      </fill>
    </dxf>
    <dxf>
      <font>
        <b val="0"/>
        <color rgb="FF993300"/>
      </font>
      <fill>
        <patternFill>
          <bgColor rgb="FFFFFFCC"/>
        </patternFill>
      </fill>
    </dxf>
    <dxf>
      <font>
        <b val="0"/>
        <color rgb="FF660066"/>
      </font>
    </dxf>
    <dxf>
      <font>
        <b val="0"/>
        <color rgb="FF660066"/>
      </font>
    </dxf>
    <dxf>
      <font>
        <b val="0"/>
        <color rgb="FF660066"/>
      </font>
    </dxf>
    <dxf>
      <font>
        <b val="0"/>
        <color rgb="FF660066"/>
      </font>
    </dxf>
    <dxf>
      <font>
        <b val="0"/>
        <color rgb="FF660066"/>
      </font>
    </dxf>
    <dxf>
      <font>
        <b val="0"/>
        <color rgb="FF660066"/>
      </font>
    </dxf>
    <dxf>
      <font>
        <b val="0"/>
        <color rgb="FF660066"/>
      </font>
    </dxf>
    <dxf>
      <font>
        <b val="0"/>
        <color rgb="FF660066"/>
      </font>
    </dxf>
    <dxf>
      <font>
        <b val="0"/>
        <color rgb="FF660066"/>
      </font>
    </dxf>
    <dxf>
      <font>
        <b val="0"/>
        <color rgb="FF660066"/>
      </font>
    </dxf>
    <dxf>
      <font>
        <b val="0"/>
        <color rgb="FF660066"/>
      </font>
    </dxf>
    <dxf>
      <font>
        <b val="0"/>
        <color rgb="FF660066"/>
      </font>
    </dxf>
    <dxf>
      <font>
        <b val="0"/>
        <color rgb="FF660066"/>
      </font>
    </dxf>
    <dxf>
      <font>
        <b val="0"/>
        <color rgb="FF660066"/>
      </font>
    </dxf>
    <dxf>
      <font>
        <b val="0"/>
        <color rgb="FF660066"/>
      </font>
    </dxf>
    <dxf>
      <font>
        <b val="0"/>
        <color rgb="FF660066"/>
      </font>
    </dxf>
    <dxf>
      <font>
        <b val="0"/>
        <color rgb="FF660066"/>
      </font>
    </dxf>
    <dxf>
      <font>
        <b val="0"/>
        <color rgb="FF66006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color rgb="FF660066"/>
      </font>
    </dxf>
    <dxf>
      <font>
        <b/>
        <i val="0"/>
        <u/>
        <color rgb="FFFF0000"/>
      </font>
      <fill>
        <patternFill>
          <bgColor rgb="FFFFFF0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color rgb="FFFFFFFF"/>
      </font>
    </dxf>
    <dxf>
      <font>
        <b val="0"/>
        <color rgb="FFFFFFFF"/>
      </font>
      <fill>
        <patternFill>
          <bgColor rgb="FFFFFFFF"/>
        </patternFill>
      </fill>
    </dxf>
    <dxf>
      <font>
        <b val="0"/>
        <i val="0"/>
        <color rgb="FF000000"/>
      </font>
    </dxf>
    <dxf>
      <font>
        <b val="0"/>
        <color rgb="FF008000"/>
      </font>
      <fill>
        <patternFill>
          <bgColor rgb="FFCCFFCC"/>
        </patternFill>
      </fill>
    </dxf>
    <dxf>
      <font>
        <b val="0"/>
        <color rgb="FF008000"/>
      </font>
      <fill>
        <patternFill>
          <bgColor rgb="FFCCFFCC"/>
        </patternFill>
      </fill>
    </dxf>
    <dxf>
      <font>
        <b val="0"/>
        <color rgb="FF993300"/>
      </font>
      <fill>
        <patternFill>
          <bgColor rgb="FFFFFFCC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4F81BD"/>
      <rgbColor rgb="FF9999FF"/>
      <rgbColor rgb="FF993366"/>
      <rgbColor rgb="FFFFFFCC"/>
      <rgbColor rgb="FFC6EFCE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F2F2F2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595959"/>
      <rgbColor rgb="FF969696"/>
      <rgbColor rgb="FF003366"/>
      <rgbColor rgb="FF339966"/>
      <rgbColor rgb="FF0061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'Score Dist'!$U$1</c:f>
              <c:strCache>
                <c:ptCount val="1"/>
                <c:pt idx="0">
                  <c:v>NS</c:v>
                </c:pt>
              </c:strCache>
            </c:strRef>
          </c:tx>
          <c:spPr>
            <a:solidFill>
              <a:srgbClr val="4F81BD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'Score Dist'!$U$2:$U$51</c:f>
              <c:numCache>
                <c:formatCode>General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3</c:v>
                </c:pt>
                <c:pt idx="28">
                  <c:v>2</c:v>
                </c:pt>
                <c:pt idx="29">
                  <c:v>4</c:v>
                </c:pt>
                <c:pt idx="30">
                  <c:v>4</c:v>
                </c:pt>
                <c:pt idx="31">
                  <c:v>1</c:v>
                </c:pt>
                <c:pt idx="32">
                  <c:v>4</c:v>
                </c:pt>
                <c:pt idx="33">
                  <c:v>4</c:v>
                </c:pt>
                <c:pt idx="34">
                  <c:v>3</c:v>
                </c:pt>
                <c:pt idx="35">
                  <c:v>10</c:v>
                </c:pt>
                <c:pt idx="36">
                  <c:v>5</c:v>
                </c:pt>
                <c:pt idx="37">
                  <c:v>5</c:v>
                </c:pt>
                <c:pt idx="38">
                  <c:v>5</c:v>
                </c:pt>
                <c:pt idx="39">
                  <c:v>7</c:v>
                </c:pt>
                <c:pt idx="40">
                  <c:v>7</c:v>
                </c:pt>
                <c:pt idx="41">
                  <c:v>5</c:v>
                </c:pt>
                <c:pt idx="42">
                  <c:v>4</c:v>
                </c:pt>
                <c:pt idx="43">
                  <c:v>1</c:v>
                </c:pt>
                <c:pt idx="44">
                  <c:v>2</c:v>
                </c:pt>
                <c:pt idx="45">
                  <c:v>0</c:v>
                </c:pt>
                <c:pt idx="46">
                  <c:v>1</c:v>
                </c:pt>
                <c:pt idx="47">
                  <c:v>1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9D-425A-A05C-B030F53FE3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210624512"/>
        <c:axId val="210626432"/>
      </c:barChart>
      <c:catAx>
        <c:axId val="210624512"/>
        <c:scaling>
          <c:orientation val="minMax"/>
        </c:scaling>
        <c:delete val="0"/>
        <c:axPos val="b"/>
        <c:title>
          <c:tx>
            <c:rich>
              <a:bodyPr rot="0"/>
              <a:lstStyle/>
              <a:p>
                <a:pPr>
                  <a:defRPr sz="1000" b="0" strike="noStrike" spc="-1">
                    <a:solidFill>
                      <a:srgbClr val="595959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defRPr>
                </a:pPr>
                <a:r>
                  <a:rPr lang="en-US" sz="1000" b="0" strike="noStrike" spc="-1">
                    <a:solidFill>
                      <a:srgbClr val="595959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rPr>
                  <a:t>Score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210626432"/>
        <c:crosses val="autoZero"/>
        <c:auto val="1"/>
        <c:lblAlgn val="ctr"/>
        <c:lblOffset val="100"/>
        <c:noMultiLvlLbl val="1"/>
      </c:catAx>
      <c:valAx>
        <c:axId val="210626432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minorGridlines>
          <c:spPr>
            <a:ln w="9360">
              <a:solidFill>
                <a:srgbClr val="F2F2F2"/>
              </a:solidFill>
              <a:round/>
            </a:ln>
          </c:spPr>
        </c:minorGridlines>
        <c:title>
          <c:tx>
            <c:rich>
              <a:bodyPr rot="-5400000"/>
              <a:lstStyle/>
              <a:p>
                <a:pPr>
                  <a:defRPr sz="1000" b="0" strike="noStrike" spc="-1">
                    <a:solidFill>
                      <a:srgbClr val="595959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defRPr>
                </a:pPr>
                <a:r>
                  <a:rPr lang="en-US" sz="1000" b="0" strike="noStrike" spc="-1">
                    <a:solidFill>
                      <a:srgbClr val="595959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rPr>
                  <a:t>Axis Title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spPr>
          <a:ln w="9360">
            <a:noFill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210624512"/>
        <c:crosses val="autoZero"/>
        <c:crossBetween val="between"/>
      </c:valAx>
      <c:spPr>
        <a:noFill/>
        <a:ln>
          <a:noFill/>
        </a:ln>
      </c:spPr>
    </c:plotArea>
    <c:legend>
      <c:legendPos val="r"/>
      <c:overlay val="0"/>
      <c:spPr>
        <a:noFill/>
        <a:ln>
          <a:noFill/>
        </a:ln>
      </c:spPr>
    </c:legend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95040</xdr:colOff>
      <xdr:row>35</xdr:row>
      <xdr:rowOff>2263</xdr:rowOff>
    </xdr:to>
    <xdr:sp macro="" textlink="">
      <xdr:nvSpPr>
        <xdr:cNvPr id="2" name="CustomShape 1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0"/>
          <a:ext cx="9487080" cy="6666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15</xdr:col>
      <xdr:colOff>95040</xdr:colOff>
      <xdr:row>35</xdr:row>
      <xdr:rowOff>2263</xdr:rowOff>
    </xdr:to>
    <xdr:sp macro="" textlink="">
      <xdr:nvSpPr>
        <xdr:cNvPr id="3" name="CustomShape 1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0" y="0"/>
          <a:ext cx="9487080" cy="6666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15</xdr:col>
      <xdr:colOff>95040</xdr:colOff>
      <xdr:row>35</xdr:row>
      <xdr:rowOff>2263</xdr:rowOff>
    </xdr:to>
    <xdr:sp macro="" textlink="">
      <xdr:nvSpPr>
        <xdr:cNvPr id="4" name="CustomShape 1" hidden="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0" y="0"/>
          <a:ext cx="9487080" cy="6666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15</xdr:col>
      <xdr:colOff>95040</xdr:colOff>
      <xdr:row>35</xdr:row>
      <xdr:rowOff>2263</xdr:rowOff>
    </xdr:to>
    <xdr:sp macro="" textlink="">
      <xdr:nvSpPr>
        <xdr:cNvPr id="5" name="CustomShape 1" hidden="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0" y="0"/>
          <a:ext cx="9487080" cy="6666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133350</xdr:colOff>
      <xdr:row>41</xdr:row>
      <xdr:rowOff>0</xdr:rowOff>
    </xdr:to>
    <xdr:sp macro="" textlink="">
      <xdr:nvSpPr>
        <xdr:cNvPr id="1030" name="shapetype_202" hidden="1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133350</xdr:colOff>
      <xdr:row>41</xdr:row>
      <xdr:rowOff>0</xdr:rowOff>
    </xdr:to>
    <xdr:sp macro="" textlink="">
      <xdr:nvSpPr>
        <xdr:cNvPr id="1028" name="shapetype_202" hidden="1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133350</xdr:colOff>
      <xdr:row>41</xdr:row>
      <xdr:rowOff>0</xdr:rowOff>
    </xdr:to>
    <xdr:sp macro="" textlink="">
      <xdr:nvSpPr>
        <xdr:cNvPr id="1026" name="shapetype_202" hidden="1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152400</xdr:colOff>
      <xdr:row>5</xdr:row>
      <xdr:rowOff>0</xdr:rowOff>
    </xdr:to>
    <xdr:sp macro="" textlink="">
      <xdr:nvSpPr>
        <xdr:cNvPr id="2050" name="shapetype_202" hidden="1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152400</xdr:colOff>
      <xdr:row>19</xdr:row>
      <xdr:rowOff>0</xdr:rowOff>
    </xdr:to>
    <xdr:sp macro="" textlink="">
      <xdr:nvSpPr>
        <xdr:cNvPr id="3074" name="shapetype_202" hidden="1">
          <a:extLst>
            <a:ext uri="{FF2B5EF4-FFF2-40B4-BE49-F238E27FC236}">
              <a16:creationId xmlns:a16="http://schemas.microsoft.com/office/drawing/2014/main" id="{00000000-0008-0000-0200-000002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276840</xdr:colOff>
      <xdr:row>38</xdr:row>
      <xdr:rowOff>115560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C399"/>
  <sheetViews>
    <sheetView tabSelected="1" zoomScale="85" zoomScaleNormal="85" workbookViewId="0">
      <pane ySplit="5" topLeftCell="A312" activePane="bottomLeft" state="frozen"/>
      <selection pane="bottomLeft" activeCell="AA362" sqref="AA362"/>
    </sheetView>
  </sheetViews>
  <sheetFormatPr baseColWidth="10" defaultColWidth="8.83203125" defaultRowHeight="24" x14ac:dyDescent="0.3"/>
  <cols>
    <col min="1" max="1" width="19.6640625" style="1" customWidth="1"/>
    <col min="2" max="2" width="10.83203125" style="1" customWidth="1"/>
    <col min="3" max="3" width="10" style="2" customWidth="1"/>
    <col min="4" max="4" width="7.6640625" style="1" customWidth="1"/>
    <col min="5" max="5" width="7.6640625" style="3" customWidth="1"/>
    <col min="6" max="6" width="7.6640625" style="1" customWidth="1"/>
    <col min="7" max="7" width="7.6640625" style="4" customWidth="1"/>
    <col min="8" max="9" width="7.6640625" style="1" customWidth="1"/>
    <col min="10" max="10" width="7.6640625" style="4" customWidth="1"/>
    <col min="11" max="11" width="7.6640625" style="5" customWidth="1"/>
    <col min="12" max="12" width="7.6640625" style="3" customWidth="1"/>
    <col min="13" max="13" width="7.6640625" style="4" customWidth="1"/>
    <col min="14" max="15" width="7.6640625" style="241" customWidth="1"/>
    <col min="16" max="18" width="7.6640625" style="1" customWidth="1"/>
    <col min="19" max="19" width="7.83203125" style="2" customWidth="1"/>
    <col min="20" max="20" width="7.6640625" style="3" customWidth="1"/>
    <col min="21" max="21" width="7.6640625" style="1" customWidth="1"/>
    <col min="22" max="22" width="7.6640625" style="265" customWidth="1"/>
    <col min="23" max="23" width="7.6640625" style="1" customWidth="1"/>
    <col min="24" max="24" width="7" style="1" customWidth="1"/>
    <col min="25" max="26" width="7.1640625" style="1" customWidth="1"/>
    <col min="27" max="27" width="6.6640625" style="1" customWidth="1"/>
    <col min="28" max="28" width="7.6640625" style="6" customWidth="1"/>
    <col min="29" max="29" width="8.6640625" style="1" customWidth="1"/>
    <col min="30" max="30" width="11.33203125" style="1" bestFit="1" customWidth="1"/>
    <col min="31" max="31" width="10.83203125" style="1" bestFit="1" customWidth="1"/>
    <col min="32" max="33" width="8.6640625" style="1" customWidth="1"/>
    <col min="34" max="123" width="5.6640625" style="1" customWidth="1"/>
    <col min="124" max="1017" width="53" style="1" customWidth="1"/>
    <col min="1018" max="1025" width="8.83203125" customWidth="1"/>
  </cols>
  <sheetData>
    <row r="1" spans="1:37" ht="15" customHeight="1" x14ac:dyDescent="0.3">
      <c r="A1" s="7" t="s">
        <v>0</v>
      </c>
      <c r="B1" s="8"/>
      <c r="C1" s="9"/>
      <c r="D1" s="8"/>
      <c r="E1" s="10"/>
      <c r="F1" s="8"/>
      <c r="G1" s="11"/>
      <c r="H1" s="8"/>
      <c r="I1" s="8"/>
      <c r="J1" s="11"/>
      <c r="K1" s="12"/>
      <c r="L1" s="10"/>
      <c r="M1" s="11"/>
      <c r="N1" s="234"/>
      <c r="O1" s="234"/>
      <c r="P1" s="8"/>
      <c r="Q1" s="8"/>
      <c r="R1" s="8"/>
      <c r="S1" s="9"/>
      <c r="T1" s="10"/>
      <c r="U1" s="8"/>
      <c r="V1" s="246"/>
      <c r="W1" s="8"/>
      <c r="X1" s="13"/>
      <c r="Y1" s="8"/>
      <c r="Z1" s="8"/>
      <c r="AA1" s="14" t="s">
        <v>1</v>
      </c>
      <c r="AB1" s="15"/>
      <c r="AC1" s="15"/>
      <c r="AD1" s="16"/>
      <c r="AE1" s="17"/>
      <c r="AF1" s="17"/>
    </row>
    <row r="2" spans="1:37" ht="15" customHeight="1" x14ac:dyDescent="0.3">
      <c r="A2" s="18"/>
      <c r="B2" s="19"/>
      <c r="C2" s="19"/>
      <c r="D2" s="20"/>
      <c r="E2" s="21"/>
      <c r="F2" s="22"/>
      <c r="G2" s="11"/>
      <c r="H2" s="20"/>
      <c r="I2" s="20"/>
      <c r="J2" s="11"/>
      <c r="K2" s="23"/>
      <c r="L2" s="24"/>
      <c r="M2" s="11"/>
      <c r="N2" s="24"/>
      <c r="O2" s="24"/>
      <c r="P2" s="20"/>
      <c r="Q2" s="20"/>
      <c r="R2" s="20"/>
      <c r="S2" s="19"/>
      <c r="T2" s="24"/>
      <c r="U2" s="20"/>
      <c r="V2" s="247"/>
      <c r="W2" s="20"/>
      <c r="X2" s="25"/>
      <c r="Y2" s="20"/>
      <c r="Z2" s="20"/>
      <c r="AA2" s="26" t="s">
        <v>2</v>
      </c>
      <c r="AB2" s="27"/>
      <c r="AC2" s="27"/>
      <c r="AD2" s="16"/>
      <c r="AE2" s="17"/>
      <c r="AF2" s="17"/>
    </row>
    <row r="3" spans="1:37" ht="15" customHeight="1" x14ac:dyDescent="0.3">
      <c r="A3" s="28"/>
      <c r="B3" s="29"/>
      <c r="C3" s="29"/>
      <c r="D3" s="35" t="s">
        <v>3</v>
      </c>
      <c r="E3" s="43" t="s">
        <v>4</v>
      </c>
      <c r="F3" s="35" t="s">
        <v>5</v>
      </c>
      <c r="G3" s="36" t="s">
        <v>6</v>
      </c>
      <c r="H3" s="32" t="s">
        <v>7</v>
      </c>
      <c r="I3" s="35" t="s">
        <v>8</v>
      </c>
      <c r="J3" s="242" t="s">
        <v>9</v>
      </c>
      <c r="K3" s="34" t="s">
        <v>10</v>
      </c>
      <c r="L3" s="35" t="s">
        <v>11</v>
      </c>
      <c r="M3" s="36" t="s">
        <v>12</v>
      </c>
      <c r="N3" s="35" t="s">
        <v>6</v>
      </c>
      <c r="O3" s="35" t="s">
        <v>4</v>
      </c>
      <c r="P3" s="32" t="s">
        <v>9</v>
      </c>
      <c r="Q3" s="35" t="s">
        <v>8</v>
      </c>
      <c r="R3" s="37" t="s">
        <v>5</v>
      </c>
      <c r="S3" s="35" t="s">
        <v>7</v>
      </c>
      <c r="T3" s="35" t="s">
        <v>12</v>
      </c>
      <c r="U3" s="35" t="s">
        <v>3</v>
      </c>
      <c r="V3" s="248" t="s">
        <v>10</v>
      </c>
      <c r="W3" s="35" t="s">
        <v>11</v>
      </c>
      <c r="X3" s="38" t="s">
        <v>13</v>
      </c>
      <c r="Y3" s="29" t="s">
        <v>14</v>
      </c>
      <c r="Z3" s="29" t="s">
        <v>15</v>
      </c>
      <c r="AA3" s="39" t="s">
        <v>3</v>
      </c>
      <c r="AB3" s="39" t="s">
        <v>16</v>
      </c>
      <c r="AC3" s="40"/>
      <c r="AD3" s="41" t="s">
        <v>17</v>
      </c>
      <c r="AE3" s="17"/>
      <c r="AF3" s="17"/>
    </row>
    <row r="4" spans="1:37" ht="15" customHeight="1" x14ac:dyDescent="0.3">
      <c r="A4" s="28"/>
      <c r="B4" s="29"/>
      <c r="C4" s="42"/>
      <c r="D4" s="35" t="s">
        <v>18</v>
      </c>
      <c r="E4" s="43" t="s">
        <v>19</v>
      </c>
      <c r="F4" s="43" t="s">
        <v>19</v>
      </c>
      <c r="G4" s="36" t="s">
        <v>20</v>
      </c>
      <c r="H4" s="35" t="s">
        <v>20</v>
      </c>
      <c r="I4" s="35" t="s">
        <v>20</v>
      </c>
      <c r="J4" s="36" t="s">
        <v>21</v>
      </c>
      <c r="K4" s="34" t="s">
        <v>21</v>
      </c>
      <c r="L4" s="35" t="s">
        <v>22</v>
      </c>
      <c r="M4" s="36" t="s">
        <v>22</v>
      </c>
      <c r="N4" s="35" t="s">
        <v>23</v>
      </c>
      <c r="O4" s="35" t="s">
        <v>23</v>
      </c>
      <c r="P4" s="35" t="s">
        <v>24</v>
      </c>
      <c r="Q4" s="35" t="s">
        <v>25</v>
      </c>
      <c r="R4" s="35" t="s">
        <v>25</v>
      </c>
      <c r="S4" s="35" t="s">
        <v>26</v>
      </c>
      <c r="T4" s="35" t="s">
        <v>26</v>
      </c>
      <c r="U4" s="37" t="s">
        <v>26</v>
      </c>
      <c r="V4" s="249" t="s">
        <v>26</v>
      </c>
      <c r="W4" s="37" t="s">
        <v>27</v>
      </c>
      <c r="X4" s="45"/>
      <c r="Y4" s="35"/>
      <c r="Z4" s="35"/>
      <c r="AA4" s="35" t="s">
        <v>28</v>
      </c>
      <c r="AB4" s="39" t="s">
        <v>29</v>
      </c>
      <c r="AC4" s="40"/>
      <c r="AD4" s="41" t="s">
        <v>30</v>
      </c>
      <c r="AE4" s="9" t="s">
        <v>30</v>
      </c>
      <c r="AF4" s="17"/>
    </row>
    <row r="5" spans="1:37" ht="15" customHeight="1" x14ac:dyDescent="0.3">
      <c r="A5" s="46" t="s">
        <v>31</v>
      </c>
      <c r="B5" s="29" t="s">
        <v>32</v>
      </c>
      <c r="C5" s="47" t="s">
        <v>33</v>
      </c>
      <c r="D5" s="48" t="s">
        <v>34</v>
      </c>
      <c r="E5" s="48" t="s">
        <v>35</v>
      </c>
      <c r="F5" s="48" t="s">
        <v>36</v>
      </c>
      <c r="G5" s="243" t="s">
        <v>37</v>
      </c>
      <c r="H5" s="48" t="s">
        <v>38</v>
      </c>
      <c r="I5" s="48" t="s">
        <v>39</v>
      </c>
      <c r="J5" s="243" t="s">
        <v>40</v>
      </c>
      <c r="K5" s="50" t="s">
        <v>41</v>
      </c>
      <c r="L5" s="48" t="s">
        <v>42</v>
      </c>
      <c r="M5" s="243" t="s">
        <v>36</v>
      </c>
      <c r="N5" s="48" t="s">
        <v>43</v>
      </c>
      <c r="O5" s="48" t="s">
        <v>44</v>
      </c>
      <c r="P5" s="48" t="s">
        <v>45</v>
      </c>
      <c r="Q5" s="51" t="s">
        <v>46</v>
      </c>
      <c r="R5" s="48" t="s">
        <v>45</v>
      </c>
      <c r="S5" s="48" t="s">
        <v>37</v>
      </c>
      <c r="T5" s="48" t="s">
        <v>38</v>
      </c>
      <c r="U5" s="52" t="s">
        <v>39</v>
      </c>
      <c r="V5" s="250" t="s">
        <v>47</v>
      </c>
      <c r="W5" s="53" t="s">
        <v>48</v>
      </c>
      <c r="X5" s="54"/>
      <c r="Y5" s="53"/>
      <c r="Z5" s="53"/>
      <c r="AA5" s="55" t="s">
        <v>42</v>
      </c>
      <c r="AB5" s="39" t="s">
        <v>49</v>
      </c>
      <c r="AC5" s="40" t="s">
        <v>50</v>
      </c>
      <c r="AD5" s="41" t="s">
        <v>51</v>
      </c>
      <c r="AE5" s="9" t="s">
        <v>52</v>
      </c>
      <c r="AF5" s="17"/>
      <c r="AH5" s="56"/>
      <c r="AI5" s="56"/>
      <c r="AJ5" s="56"/>
      <c r="AK5" s="56"/>
    </row>
    <row r="6" spans="1:37" ht="15" customHeight="1" x14ac:dyDescent="0.3">
      <c r="A6" s="57" t="s">
        <v>53</v>
      </c>
      <c r="B6" s="58" t="s">
        <v>5</v>
      </c>
      <c r="C6" s="58" t="s">
        <v>54</v>
      </c>
      <c r="D6" s="59">
        <v>31</v>
      </c>
      <c r="E6" s="60"/>
      <c r="F6" s="59">
        <v>39</v>
      </c>
      <c r="G6" s="61">
        <v>36</v>
      </c>
      <c r="H6" s="62">
        <v>33</v>
      </c>
      <c r="I6" s="62">
        <v>37</v>
      </c>
      <c r="J6" s="61">
        <v>34</v>
      </c>
      <c r="K6" s="63">
        <v>36</v>
      </c>
      <c r="L6" s="64">
        <v>30</v>
      </c>
      <c r="M6" s="65">
        <v>26</v>
      </c>
      <c r="N6" s="235">
        <v>29</v>
      </c>
      <c r="O6" s="235">
        <v>23</v>
      </c>
      <c r="P6" s="62"/>
      <c r="Q6" s="62"/>
      <c r="R6" s="62">
        <v>30</v>
      </c>
      <c r="S6" s="64"/>
      <c r="T6" s="64">
        <v>37</v>
      </c>
      <c r="U6" s="62">
        <v>39</v>
      </c>
      <c r="V6" s="251"/>
      <c r="W6" s="62"/>
      <c r="X6" s="59">
        <v>28</v>
      </c>
      <c r="Y6" s="59"/>
      <c r="Z6" s="59"/>
      <c r="AA6" s="66">
        <v>44</v>
      </c>
      <c r="AB6" s="67">
        <f>COUNT(D6:Z6)</f>
        <v>15</v>
      </c>
      <c r="AC6" s="68">
        <f>IF(AB6=0,0,AVERAGE(D6:Z6))</f>
        <v>32.533333333333331</v>
      </c>
      <c r="AD6" s="68">
        <f t="array" ref="AD6">IF(AB6=0,0,IF(AB6&gt;9,AVERAGE(LARGE(D6:Z6,{1,2,3,4,5,6,7,8,9,10})),0))</f>
        <v>35.200000000000003</v>
      </c>
      <c r="AE6" s="68">
        <f t="array" ref="AE6">IF(AB6=0,0,IF(AB6&gt;9,SUM(LARGE(D6:Z6,{1,2,3,4,5,6,7,8,9,10})),0))</f>
        <v>352</v>
      </c>
      <c r="AF6" s="17"/>
      <c r="AH6" s="56"/>
      <c r="AI6" s="69"/>
      <c r="AJ6" s="56"/>
      <c r="AK6" s="56"/>
    </row>
    <row r="7" spans="1:37" ht="15" customHeight="1" x14ac:dyDescent="0.3">
      <c r="A7" s="70" t="s">
        <v>53</v>
      </c>
      <c r="B7" s="86" t="s">
        <v>5</v>
      </c>
      <c r="C7" s="86" t="s">
        <v>55</v>
      </c>
      <c r="D7" s="59">
        <v>40</v>
      </c>
      <c r="E7" s="60"/>
      <c r="F7" s="59">
        <v>43</v>
      </c>
      <c r="G7" s="61">
        <v>35</v>
      </c>
      <c r="H7" s="62">
        <v>36</v>
      </c>
      <c r="I7" s="62">
        <v>36</v>
      </c>
      <c r="J7" s="61">
        <v>35</v>
      </c>
      <c r="K7" s="63">
        <v>40</v>
      </c>
      <c r="L7" s="64">
        <v>31</v>
      </c>
      <c r="M7" s="65">
        <v>35</v>
      </c>
      <c r="N7" s="235">
        <v>33</v>
      </c>
      <c r="O7" s="235"/>
      <c r="P7" s="62"/>
      <c r="Q7" s="62"/>
      <c r="R7" s="62">
        <v>19</v>
      </c>
      <c r="S7" s="64"/>
      <c r="T7" s="64">
        <v>34</v>
      </c>
      <c r="U7" s="62">
        <v>41</v>
      </c>
      <c r="V7" s="251"/>
      <c r="W7" s="62"/>
      <c r="X7" s="59"/>
      <c r="Y7" s="59"/>
      <c r="Z7" s="59"/>
      <c r="AA7" s="66">
        <v>33</v>
      </c>
      <c r="AB7" s="67">
        <f t="shared" ref="AB7:AB70" si="0">COUNT(D7:Z7)</f>
        <v>13</v>
      </c>
      <c r="AC7" s="68">
        <f t="shared" ref="AC7:AC70" si="1">IF(AB7=0,0,AVERAGE(D7:Z7))</f>
        <v>35.230769230769234</v>
      </c>
      <c r="AD7" s="68">
        <f t="array" ref="AD7">IF(AB7=0,0,IF(AB7&gt;9,AVERAGE(LARGE(D7:Z7,{1,2,3,4,5,6,7,8,9,10})),0))</f>
        <v>37.5</v>
      </c>
      <c r="AE7" s="68">
        <f t="array" ref="AE7">IF(AB7=0,0,IF(AB7&gt;9,SUM(LARGE(D7:Z7,{1,2,3,4,5,6,7,8,9,10})),0))</f>
        <v>375</v>
      </c>
      <c r="AF7" s="17"/>
      <c r="AH7" s="56"/>
      <c r="AI7" s="72"/>
      <c r="AJ7" s="56"/>
      <c r="AK7" s="56"/>
    </row>
    <row r="8" spans="1:37" ht="15" customHeight="1" x14ac:dyDescent="0.3">
      <c r="A8" s="82" t="s">
        <v>56</v>
      </c>
      <c r="B8" s="83" t="s">
        <v>11</v>
      </c>
      <c r="C8" s="83" t="s">
        <v>54</v>
      </c>
      <c r="D8" s="60"/>
      <c r="E8" s="60"/>
      <c r="F8" s="60">
        <v>26</v>
      </c>
      <c r="G8" s="61">
        <v>30</v>
      </c>
      <c r="H8" s="64"/>
      <c r="I8" s="64">
        <v>26</v>
      </c>
      <c r="J8" s="61"/>
      <c r="K8" s="63"/>
      <c r="L8" s="64">
        <v>35</v>
      </c>
      <c r="M8" s="65">
        <v>32</v>
      </c>
      <c r="N8" s="235"/>
      <c r="O8" s="235"/>
      <c r="P8" s="64"/>
      <c r="Q8" s="64"/>
      <c r="R8" s="64"/>
      <c r="S8" s="64">
        <v>39</v>
      </c>
      <c r="T8" s="64">
        <v>30</v>
      </c>
      <c r="U8" s="64"/>
      <c r="V8" s="251"/>
      <c r="W8" s="64">
        <v>36</v>
      </c>
      <c r="X8" s="60"/>
      <c r="Y8" s="60"/>
      <c r="Z8" s="60"/>
      <c r="AA8" s="75"/>
      <c r="AB8" s="67">
        <f t="shared" si="0"/>
        <v>8</v>
      </c>
      <c r="AC8" s="68">
        <f t="shared" si="1"/>
        <v>31.75</v>
      </c>
      <c r="AD8" s="68">
        <f t="array" ref="AD8">IF(AB8=0,0,IF(AB8&gt;9,AVERAGE(LARGE(D8:Z8,{1,2,3,4,5,6,7,8,9,10})),0))</f>
        <v>0</v>
      </c>
      <c r="AE8" s="68">
        <f t="array" ref="AE8">IF(AB8=0,0,IF(AB8&gt;9,SUM(LARGE(D8:Z8,{1,2,3,4,5,6,7,8,9,10})),0))</f>
        <v>0</v>
      </c>
      <c r="AF8" s="17"/>
      <c r="AH8" s="56"/>
      <c r="AI8" s="81"/>
      <c r="AJ8" s="56"/>
      <c r="AK8" s="56"/>
    </row>
    <row r="9" spans="1:37" ht="15" customHeight="1" x14ac:dyDescent="0.3">
      <c r="A9" s="57" t="s">
        <v>57</v>
      </c>
      <c r="B9" s="58" t="s">
        <v>11</v>
      </c>
      <c r="C9" s="58" t="s">
        <v>54</v>
      </c>
      <c r="D9" s="59">
        <v>34</v>
      </c>
      <c r="E9" s="60"/>
      <c r="F9" s="59">
        <v>32</v>
      </c>
      <c r="G9" s="61"/>
      <c r="H9" s="62"/>
      <c r="I9" s="62">
        <v>31</v>
      </c>
      <c r="J9" s="61">
        <v>29</v>
      </c>
      <c r="K9" s="63"/>
      <c r="L9" s="64">
        <v>35</v>
      </c>
      <c r="M9" s="65">
        <v>33</v>
      </c>
      <c r="N9" s="235">
        <v>28</v>
      </c>
      <c r="O9" s="235"/>
      <c r="P9" s="62">
        <v>27</v>
      </c>
      <c r="Q9" s="62">
        <v>21</v>
      </c>
      <c r="R9" s="62">
        <v>26</v>
      </c>
      <c r="S9" s="64"/>
      <c r="T9" s="64">
        <v>41</v>
      </c>
      <c r="U9" s="62"/>
      <c r="V9" s="251">
        <v>37</v>
      </c>
      <c r="W9" s="62">
        <v>28</v>
      </c>
      <c r="X9" s="59">
        <v>32</v>
      </c>
      <c r="Y9" s="59">
        <v>35</v>
      </c>
      <c r="Z9" s="59">
        <v>40</v>
      </c>
      <c r="AA9" s="66">
        <v>36</v>
      </c>
      <c r="AB9" s="67">
        <f t="shared" si="0"/>
        <v>16</v>
      </c>
      <c r="AC9" s="68">
        <f t="shared" si="1"/>
        <v>31.8125</v>
      </c>
      <c r="AD9" s="68">
        <f t="array" ref="AD9">IF(AB9=0,0,IF(AB9&gt;9,AVERAGE(LARGE(D9:Z9,{1,2,3,4,5,6,7,8,9,10})),0))</f>
        <v>35</v>
      </c>
      <c r="AE9" s="68">
        <f t="array" ref="AE9">IF(AB9=0,0,IF(AB9&gt;9,SUM(LARGE(D9:Z9,{1,2,3,4,5,6,7,8,9,10})),0))</f>
        <v>350</v>
      </c>
      <c r="AF9" s="17"/>
      <c r="AH9" s="56"/>
      <c r="AI9" s="84"/>
      <c r="AJ9" s="56"/>
      <c r="AK9" s="56"/>
    </row>
    <row r="10" spans="1:37" ht="15" customHeight="1" x14ac:dyDescent="0.3">
      <c r="A10" s="57" t="s">
        <v>57</v>
      </c>
      <c r="B10" s="58" t="s">
        <v>11</v>
      </c>
      <c r="C10" s="58" t="s">
        <v>58</v>
      </c>
      <c r="D10" s="59">
        <v>35</v>
      </c>
      <c r="E10" s="60"/>
      <c r="F10" s="59">
        <v>28</v>
      </c>
      <c r="G10" s="61"/>
      <c r="H10" s="62"/>
      <c r="I10" s="62">
        <v>21</v>
      </c>
      <c r="J10" s="61">
        <v>18</v>
      </c>
      <c r="K10" s="63"/>
      <c r="L10" s="64"/>
      <c r="M10" s="65"/>
      <c r="N10" s="235">
        <v>31</v>
      </c>
      <c r="O10" s="235"/>
      <c r="P10" s="62">
        <v>19</v>
      </c>
      <c r="Q10" s="62">
        <v>30</v>
      </c>
      <c r="R10" s="62">
        <v>20</v>
      </c>
      <c r="S10" s="64"/>
      <c r="T10" s="64">
        <v>33</v>
      </c>
      <c r="U10" s="62"/>
      <c r="V10" s="251">
        <v>31</v>
      </c>
      <c r="W10" s="62">
        <v>21</v>
      </c>
      <c r="X10" s="59">
        <v>35</v>
      </c>
      <c r="Y10" s="59">
        <v>26</v>
      </c>
      <c r="Z10" s="59"/>
      <c r="AA10" s="75">
        <v>27</v>
      </c>
      <c r="AB10" s="67">
        <f t="shared" si="0"/>
        <v>13</v>
      </c>
      <c r="AC10" s="68">
        <f t="shared" si="1"/>
        <v>26.76923076923077</v>
      </c>
      <c r="AD10" s="68">
        <f t="array" ref="AD10">IF(AB10=0,0,IF(AB10&gt;9,AVERAGE(LARGE(D10:Z10,{1,2,3,4,5,6,7,8,9,10})),0))</f>
        <v>29.1</v>
      </c>
      <c r="AE10" s="68">
        <f t="array" ref="AE10">IF(AB10=0,0,IF(AB10&gt;9,SUM(LARGE(D10:Z10,{1,2,3,4,5,6,7,8,9,10})),0))</f>
        <v>291</v>
      </c>
      <c r="AF10" s="17"/>
      <c r="AH10" s="56"/>
      <c r="AI10" s="69"/>
      <c r="AJ10" s="56"/>
      <c r="AK10" s="56"/>
    </row>
    <row r="11" spans="1:37" ht="15" customHeight="1" x14ac:dyDescent="0.3">
      <c r="A11" s="57" t="s">
        <v>60</v>
      </c>
      <c r="B11" s="58" t="s">
        <v>5</v>
      </c>
      <c r="C11" s="58" t="s">
        <v>54</v>
      </c>
      <c r="D11" s="59">
        <v>32</v>
      </c>
      <c r="E11" s="60"/>
      <c r="F11" s="59"/>
      <c r="G11" s="61"/>
      <c r="H11" s="62"/>
      <c r="I11" s="62"/>
      <c r="J11" s="61"/>
      <c r="K11" s="63"/>
      <c r="L11" s="64"/>
      <c r="M11" s="65"/>
      <c r="N11" s="235"/>
      <c r="O11" s="235"/>
      <c r="P11" s="62"/>
      <c r="Q11" s="62"/>
      <c r="R11" s="62"/>
      <c r="S11" s="64"/>
      <c r="T11" s="64"/>
      <c r="U11" s="62"/>
      <c r="V11" s="251"/>
      <c r="W11" s="62"/>
      <c r="X11" s="59"/>
      <c r="Y11" s="59"/>
      <c r="Z11" s="59"/>
      <c r="AA11" s="66"/>
      <c r="AB11" s="67">
        <f t="shared" si="0"/>
        <v>1</v>
      </c>
      <c r="AC11" s="68">
        <f t="shared" si="1"/>
        <v>32</v>
      </c>
      <c r="AD11" s="68">
        <f t="array" ref="AD11">IF(AB11=0,0,IF(AB11&gt;9,AVERAGE(LARGE(D11:Z11,{1,2,3,4,5,6,7,8,9,10})),0))</f>
        <v>0</v>
      </c>
      <c r="AE11" s="68">
        <f t="array" ref="AE11">IF(AB11=0,0,IF(AB11&gt;9,SUM(LARGE(D11:Z11,{1,2,3,4,5,6,7,8,9,10})),0))</f>
        <v>0</v>
      </c>
      <c r="AF11" s="17"/>
      <c r="AH11" s="56"/>
      <c r="AI11" s="69"/>
      <c r="AJ11" s="56"/>
      <c r="AK11" s="56"/>
    </row>
    <row r="12" spans="1:37" ht="15" customHeight="1" x14ac:dyDescent="0.3">
      <c r="A12" s="57" t="s">
        <v>61</v>
      </c>
      <c r="B12" s="58" t="s">
        <v>5</v>
      </c>
      <c r="C12" s="58" t="s">
        <v>54</v>
      </c>
      <c r="D12" s="59"/>
      <c r="E12" s="60"/>
      <c r="F12" s="59">
        <v>39</v>
      </c>
      <c r="G12" s="61"/>
      <c r="H12" s="62"/>
      <c r="I12" s="62"/>
      <c r="J12" s="61"/>
      <c r="K12" s="63"/>
      <c r="L12" s="64"/>
      <c r="M12" s="65"/>
      <c r="N12" s="235"/>
      <c r="O12" s="235"/>
      <c r="P12" s="62"/>
      <c r="Q12" s="62">
        <v>38</v>
      </c>
      <c r="R12" s="62">
        <v>39</v>
      </c>
      <c r="S12" s="64"/>
      <c r="T12" s="89">
        <v>40</v>
      </c>
      <c r="U12" s="62"/>
      <c r="V12" s="251"/>
      <c r="W12" s="62"/>
      <c r="X12" s="59">
        <v>36</v>
      </c>
      <c r="Y12" s="59"/>
      <c r="Z12" s="59"/>
      <c r="AA12" s="66"/>
      <c r="AB12" s="67">
        <f t="shared" si="0"/>
        <v>5</v>
      </c>
      <c r="AC12" s="68">
        <f t="shared" si="1"/>
        <v>38.4</v>
      </c>
      <c r="AD12" s="68">
        <f t="array" ref="AD12">IF(AB12=0,0,IF(AB12&gt;9,AVERAGE(LARGE(D12:Z12,{1,2,3,4,5,6,7,8,9,10})),0))</f>
        <v>0</v>
      </c>
      <c r="AE12" s="68">
        <f t="array" ref="AE12">IF(AB12=0,0,IF(AB12&gt;9,SUM(LARGE(D12:Z12,{1,2,3,4,5,6,7,8,9,10})),0))</f>
        <v>0</v>
      </c>
      <c r="AF12" s="17"/>
      <c r="AH12" s="56"/>
      <c r="AI12" s="69"/>
      <c r="AJ12" s="56"/>
      <c r="AK12" s="56"/>
    </row>
    <row r="13" spans="1:37" ht="15" customHeight="1" x14ac:dyDescent="0.3">
      <c r="A13" s="57" t="s">
        <v>62</v>
      </c>
      <c r="B13" s="58" t="s">
        <v>7</v>
      </c>
      <c r="C13" s="58" t="s">
        <v>54</v>
      </c>
      <c r="D13" s="59">
        <v>34</v>
      </c>
      <c r="E13" s="60"/>
      <c r="F13" s="59"/>
      <c r="G13" s="61"/>
      <c r="H13" s="62">
        <v>34</v>
      </c>
      <c r="I13" s="62">
        <v>31</v>
      </c>
      <c r="J13" s="61"/>
      <c r="K13" s="63"/>
      <c r="L13" s="64"/>
      <c r="M13" s="65">
        <v>38</v>
      </c>
      <c r="N13" s="235"/>
      <c r="O13" s="235">
        <v>35</v>
      </c>
      <c r="P13" s="62">
        <v>28</v>
      </c>
      <c r="Q13" s="62">
        <v>25</v>
      </c>
      <c r="R13" s="62">
        <v>30</v>
      </c>
      <c r="S13" s="64">
        <v>33</v>
      </c>
      <c r="T13" s="64">
        <v>32</v>
      </c>
      <c r="U13" s="62">
        <v>36</v>
      </c>
      <c r="V13" s="251"/>
      <c r="W13" s="62"/>
      <c r="X13" s="59"/>
      <c r="Y13" s="59"/>
      <c r="Z13" s="59"/>
      <c r="AA13" s="66">
        <v>36</v>
      </c>
      <c r="AB13" s="67">
        <f t="shared" si="0"/>
        <v>11</v>
      </c>
      <c r="AC13" s="68">
        <f t="shared" si="1"/>
        <v>32.363636363636367</v>
      </c>
      <c r="AD13" s="68">
        <f t="array" ref="AD13">IF(AB13=0,0,IF(AB13&gt;9,AVERAGE(LARGE(D13:Z13,{1,2,3,4,5,6,7,8,9,10})),0))</f>
        <v>33.1</v>
      </c>
      <c r="AE13" s="68">
        <f t="array" ref="AE13">IF(AB13=0,0,IF(AB13&gt;9,SUM(LARGE(D13:Z13,{1,2,3,4,5,6,7,8,9,10})),0))</f>
        <v>331</v>
      </c>
      <c r="AF13" s="17"/>
      <c r="AH13" s="56"/>
      <c r="AI13" s="69"/>
      <c r="AJ13" s="56"/>
      <c r="AK13" s="56"/>
    </row>
    <row r="14" spans="1:37" ht="15" customHeight="1" x14ac:dyDescent="0.3">
      <c r="A14" s="99" t="s">
        <v>62</v>
      </c>
      <c r="B14" s="58" t="s">
        <v>7</v>
      </c>
      <c r="C14" s="58" t="s">
        <v>58</v>
      </c>
      <c r="D14" s="60">
        <v>38</v>
      </c>
      <c r="E14" s="60"/>
      <c r="F14" s="60"/>
      <c r="G14" s="61"/>
      <c r="H14" s="64">
        <v>31</v>
      </c>
      <c r="I14" s="64">
        <v>34</v>
      </c>
      <c r="J14" s="61"/>
      <c r="K14" s="63"/>
      <c r="L14" s="64"/>
      <c r="M14" s="65">
        <v>30</v>
      </c>
      <c r="N14" s="235"/>
      <c r="O14" s="235">
        <v>30</v>
      </c>
      <c r="P14" s="64">
        <v>19</v>
      </c>
      <c r="Q14" s="64">
        <v>24</v>
      </c>
      <c r="R14" s="64">
        <v>28</v>
      </c>
      <c r="S14" s="64">
        <v>33</v>
      </c>
      <c r="T14" s="64">
        <v>25</v>
      </c>
      <c r="U14" s="64">
        <v>36</v>
      </c>
      <c r="V14" s="251"/>
      <c r="W14" s="64"/>
      <c r="X14" s="60"/>
      <c r="Y14" s="60"/>
      <c r="Z14" s="60"/>
      <c r="AA14" s="66">
        <v>40</v>
      </c>
      <c r="AB14" s="67">
        <f t="shared" si="0"/>
        <v>11</v>
      </c>
      <c r="AC14" s="68">
        <f t="shared" si="1"/>
        <v>29.818181818181817</v>
      </c>
      <c r="AD14" s="68">
        <f t="array" ref="AD14">IF(AB14=0,0,IF(AB14&gt;9,AVERAGE(LARGE(D14:Z14,{1,2,3,4,5,6,7,8,9,10})),0))</f>
        <v>30.9</v>
      </c>
      <c r="AE14" s="68">
        <f t="array" ref="AE14">IF(AB14=0,0,IF(AB14&gt;9,SUM(LARGE(D14:Z14,{1,2,3,4,5,6,7,8,9,10})),0))</f>
        <v>309</v>
      </c>
      <c r="AF14" s="17"/>
      <c r="AH14" s="56"/>
      <c r="AI14" s="69"/>
      <c r="AJ14" s="56"/>
      <c r="AK14" s="56"/>
    </row>
    <row r="15" spans="1:37" ht="15" customHeight="1" x14ac:dyDescent="0.3">
      <c r="A15" s="57" t="s">
        <v>63</v>
      </c>
      <c r="B15" s="58" t="s">
        <v>7</v>
      </c>
      <c r="C15" s="58" t="s">
        <v>54</v>
      </c>
      <c r="D15" s="59">
        <v>37</v>
      </c>
      <c r="E15" s="60"/>
      <c r="F15" s="59"/>
      <c r="G15" s="61"/>
      <c r="H15" s="62">
        <v>33</v>
      </c>
      <c r="I15" s="62">
        <v>18</v>
      </c>
      <c r="J15" s="61"/>
      <c r="K15" s="63"/>
      <c r="L15" s="64"/>
      <c r="M15" s="65">
        <v>31</v>
      </c>
      <c r="N15" s="235"/>
      <c r="O15" s="235">
        <v>28</v>
      </c>
      <c r="P15" s="62">
        <v>38</v>
      </c>
      <c r="Q15" s="62">
        <v>35</v>
      </c>
      <c r="R15" s="62">
        <v>33</v>
      </c>
      <c r="S15" s="64">
        <v>39</v>
      </c>
      <c r="T15" s="64">
        <v>36</v>
      </c>
      <c r="U15" s="62">
        <v>30</v>
      </c>
      <c r="V15" s="251"/>
      <c r="W15" s="62"/>
      <c r="X15" s="59"/>
      <c r="Y15" s="59"/>
      <c r="Z15" s="59"/>
      <c r="AA15" s="66">
        <v>38</v>
      </c>
      <c r="AB15" s="67">
        <f t="shared" si="0"/>
        <v>11</v>
      </c>
      <c r="AC15" s="68">
        <f t="shared" si="1"/>
        <v>32.545454545454547</v>
      </c>
      <c r="AD15" s="68">
        <f t="array" ref="AD15">IF(AB15=0,0,IF(AB15&gt;9,AVERAGE(LARGE(D15:Z15,{1,2,3,4,5,6,7,8,9,10})),0))</f>
        <v>34</v>
      </c>
      <c r="AE15" s="68">
        <f t="array" ref="AE15">IF(AB15=0,0,IF(AB15&gt;9,SUM(LARGE(D15:Z15,{1,2,3,4,5,6,7,8,9,10})),0))</f>
        <v>340</v>
      </c>
      <c r="AF15" s="17"/>
      <c r="AH15" s="56"/>
      <c r="AI15" s="69"/>
      <c r="AJ15" s="56"/>
      <c r="AK15" s="56"/>
    </row>
    <row r="16" spans="1:37" ht="15" customHeight="1" x14ac:dyDescent="0.3">
      <c r="A16" s="57" t="s">
        <v>63</v>
      </c>
      <c r="B16" s="58" t="s">
        <v>7</v>
      </c>
      <c r="C16" s="58" t="s">
        <v>58</v>
      </c>
      <c r="D16" s="59">
        <v>31</v>
      </c>
      <c r="E16" s="60"/>
      <c r="F16" s="59"/>
      <c r="G16" s="61"/>
      <c r="H16" s="64">
        <v>35</v>
      </c>
      <c r="I16" s="64">
        <v>22</v>
      </c>
      <c r="J16" s="61"/>
      <c r="K16" s="63"/>
      <c r="L16" s="64"/>
      <c r="M16" s="65">
        <v>31</v>
      </c>
      <c r="N16" s="235"/>
      <c r="O16" s="235">
        <v>34</v>
      </c>
      <c r="P16" s="64">
        <v>33</v>
      </c>
      <c r="Q16" s="64">
        <v>29</v>
      </c>
      <c r="R16" s="64">
        <v>25</v>
      </c>
      <c r="S16" s="64">
        <v>36</v>
      </c>
      <c r="T16" s="64">
        <v>22</v>
      </c>
      <c r="U16" s="64">
        <v>31</v>
      </c>
      <c r="V16" s="251"/>
      <c r="W16" s="64"/>
      <c r="X16" s="59"/>
      <c r="Y16" s="59"/>
      <c r="Z16" s="59"/>
      <c r="AA16" s="66">
        <v>25</v>
      </c>
      <c r="AB16" s="67">
        <f t="shared" si="0"/>
        <v>11</v>
      </c>
      <c r="AC16" s="68">
        <f t="shared" si="1"/>
        <v>29.90909090909091</v>
      </c>
      <c r="AD16" s="68">
        <f t="array" ref="AD16">IF(AB16=0,0,IF(AB16&gt;9,AVERAGE(LARGE(D16:Z16,{1,2,3,4,5,6,7,8,9,10})),0))</f>
        <v>30.7</v>
      </c>
      <c r="AE16" s="68">
        <f t="array" ref="AE16">IF(AB16=0,0,IF(AB16&gt;9,SUM(LARGE(D16:Z16,{1,2,3,4,5,6,7,8,9,10})),0))</f>
        <v>307</v>
      </c>
      <c r="AF16" s="17"/>
      <c r="AH16" s="56"/>
      <c r="AI16" s="90"/>
      <c r="AJ16" s="56"/>
      <c r="AK16" s="56"/>
    </row>
    <row r="17" spans="1:37" ht="15" customHeight="1" x14ac:dyDescent="0.3">
      <c r="A17" s="82" t="s">
        <v>65</v>
      </c>
      <c r="B17" s="83" t="s">
        <v>4</v>
      </c>
      <c r="C17" s="83" t="s">
        <v>54</v>
      </c>
      <c r="D17" s="59">
        <v>31</v>
      </c>
      <c r="E17" s="60"/>
      <c r="F17" s="59"/>
      <c r="G17" s="61"/>
      <c r="H17" s="62">
        <v>38</v>
      </c>
      <c r="I17" s="62">
        <v>38</v>
      </c>
      <c r="J17" s="61">
        <v>28</v>
      </c>
      <c r="K17" s="63"/>
      <c r="L17" s="64"/>
      <c r="M17" s="65">
        <v>36</v>
      </c>
      <c r="N17" s="235"/>
      <c r="O17" s="235"/>
      <c r="P17" s="62">
        <v>24</v>
      </c>
      <c r="Q17" s="62"/>
      <c r="R17" s="62">
        <v>31</v>
      </c>
      <c r="S17" s="64">
        <v>36</v>
      </c>
      <c r="T17" s="64"/>
      <c r="U17" s="62">
        <v>40</v>
      </c>
      <c r="V17" s="251"/>
      <c r="W17" s="62"/>
      <c r="X17" s="59"/>
      <c r="Y17" s="59"/>
      <c r="Z17" s="59"/>
      <c r="AA17" s="66">
        <v>37</v>
      </c>
      <c r="AB17" s="67">
        <f t="shared" si="0"/>
        <v>9</v>
      </c>
      <c r="AC17" s="68">
        <f t="shared" si="1"/>
        <v>33.555555555555557</v>
      </c>
      <c r="AD17" s="68">
        <f t="array" ref="AD17">IF(AB17=0,0,IF(AB17&gt;9,AVERAGE(LARGE(D17:Z17,{1,2,3,4,5,6,7,8,9,10})),0))</f>
        <v>0</v>
      </c>
      <c r="AE17" s="68">
        <f t="array" ref="AE17">IF(AB17=0,0,IF(AB17&gt;9,SUM(LARGE(D17:Z17,{1,2,3,4,5,6,7,8,9,10})),0))</f>
        <v>0</v>
      </c>
      <c r="AF17" s="17"/>
      <c r="AH17" s="56"/>
      <c r="AI17" s="69"/>
      <c r="AJ17" s="56"/>
      <c r="AK17" s="56"/>
    </row>
    <row r="18" spans="1:37" ht="15" customHeight="1" x14ac:dyDescent="0.3">
      <c r="A18" s="82" t="s">
        <v>65</v>
      </c>
      <c r="B18" s="83" t="s">
        <v>4</v>
      </c>
      <c r="C18" s="83" t="s">
        <v>64</v>
      </c>
      <c r="D18" s="59">
        <v>29</v>
      </c>
      <c r="E18" s="60"/>
      <c r="F18" s="59"/>
      <c r="G18" s="61"/>
      <c r="H18" s="62">
        <v>39</v>
      </c>
      <c r="I18" s="62">
        <v>35</v>
      </c>
      <c r="J18" s="61">
        <v>29</v>
      </c>
      <c r="K18" s="63"/>
      <c r="L18" s="64"/>
      <c r="M18" s="65"/>
      <c r="N18" s="235"/>
      <c r="O18" s="235"/>
      <c r="P18" s="62">
        <v>24</v>
      </c>
      <c r="Q18" s="62"/>
      <c r="R18" s="62"/>
      <c r="S18" s="64">
        <v>33</v>
      </c>
      <c r="T18" s="64"/>
      <c r="U18" s="62">
        <v>37</v>
      </c>
      <c r="V18" s="251"/>
      <c r="W18" s="62"/>
      <c r="X18" s="59"/>
      <c r="Y18" s="59"/>
      <c r="Z18" s="59"/>
      <c r="AA18" s="75">
        <v>32</v>
      </c>
      <c r="AB18" s="67">
        <f t="shared" si="0"/>
        <v>7</v>
      </c>
      <c r="AC18" s="68">
        <f t="shared" si="1"/>
        <v>32.285714285714285</v>
      </c>
      <c r="AD18" s="68">
        <f t="array" ref="AD18">IF(AB18=0,0,IF(AB18&gt;9,AVERAGE(LARGE(D18:Z18,{1,2,3,4,5,6,7,8,9,10})),0))</f>
        <v>0</v>
      </c>
      <c r="AE18" s="68">
        <f t="array" ref="AE18">IF(AB18=0,0,IF(AB18&gt;9,SUM(LARGE(D18:Z18,{1,2,3,4,5,6,7,8,9,10})),0))</f>
        <v>0</v>
      </c>
      <c r="AF18" s="17"/>
      <c r="AH18" s="56"/>
      <c r="AI18" s="69"/>
      <c r="AJ18" s="56"/>
      <c r="AK18" s="56"/>
    </row>
    <row r="19" spans="1:37" ht="15" customHeight="1" x14ac:dyDescent="0.3">
      <c r="A19" s="57" t="s">
        <v>67</v>
      </c>
      <c r="B19" s="58" t="s">
        <v>12</v>
      </c>
      <c r="C19" s="58" t="s">
        <v>66</v>
      </c>
      <c r="D19" s="59"/>
      <c r="E19" s="60"/>
      <c r="F19" s="59"/>
      <c r="G19" s="61"/>
      <c r="H19" s="62"/>
      <c r="I19" s="62"/>
      <c r="J19" s="61"/>
      <c r="K19" s="63"/>
      <c r="L19" s="64"/>
      <c r="M19" s="65">
        <v>40</v>
      </c>
      <c r="N19" s="235"/>
      <c r="O19" s="235"/>
      <c r="P19" s="62"/>
      <c r="Q19" s="62"/>
      <c r="R19" s="62"/>
      <c r="S19" s="64"/>
      <c r="T19" s="64"/>
      <c r="U19" s="62"/>
      <c r="V19" s="251"/>
      <c r="W19" s="62"/>
      <c r="X19" s="59"/>
      <c r="Y19" s="59"/>
      <c r="Z19" s="59"/>
      <c r="AA19" s="66"/>
      <c r="AB19" s="67">
        <f t="shared" si="0"/>
        <v>1</v>
      </c>
      <c r="AC19" s="68">
        <f t="shared" si="1"/>
        <v>40</v>
      </c>
      <c r="AD19" s="68">
        <f t="array" ref="AD19">IF(AB19=0,0,IF(AB19&gt;9,AVERAGE(LARGE(D19:Z19,{1,2,3,4,5,6,7,8,9,10})),0))</f>
        <v>0</v>
      </c>
      <c r="AE19" s="68">
        <f t="array" ref="AE19">IF(AB19=0,0,IF(AB19&gt;9,SUM(LARGE(D19:Z19,{1,2,3,4,5,6,7,8,9,10})),0))</f>
        <v>0</v>
      </c>
      <c r="AF19" s="17"/>
      <c r="AH19" s="56"/>
      <c r="AI19" s="69"/>
      <c r="AJ19" s="56"/>
      <c r="AK19" s="56"/>
    </row>
    <row r="20" spans="1:37" ht="15" customHeight="1" x14ac:dyDescent="0.3">
      <c r="A20" s="57" t="s">
        <v>68</v>
      </c>
      <c r="B20" s="58" t="s">
        <v>12</v>
      </c>
      <c r="C20" s="58" t="s">
        <v>54</v>
      </c>
      <c r="D20" s="59"/>
      <c r="E20" s="60"/>
      <c r="F20" s="59"/>
      <c r="G20" s="61">
        <v>23</v>
      </c>
      <c r="H20" s="62"/>
      <c r="I20" s="62"/>
      <c r="J20" s="61"/>
      <c r="K20" s="63"/>
      <c r="L20" s="64"/>
      <c r="M20" s="65">
        <v>33</v>
      </c>
      <c r="N20" s="235"/>
      <c r="O20" s="235"/>
      <c r="P20" s="62"/>
      <c r="Q20" s="62"/>
      <c r="R20" s="62"/>
      <c r="S20" s="64"/>
      <c r="T20" s="64">
        <v>25</v>
      </c>
      <c r="U20" s="62"/>
      <c r="V20" s="251"/>
      <c r="W20" s="62"/>
      <c r="X20" s="59"/>
      <c r="Y20" s="59"/>
      <c r="Z20" s="59"/>
      <c r="AA20" s="66"/>
      <c r="AB20" s="67">
        <f t="shared" si="0"/>
        <v>3</v>
      </c>
      <c r="AC20" s="68">
        <f t="shared" si="1"/>
        <v>27</v>
      </c>
      <c r="AD20" s="68">
        <f t="array" ref="AD20">IF(AB20=0,0,IF(AB20&gt;9,AVERAGE(LARGE(D20:Z20,{1,2,3,4,5,6,7,8,9,10})),0))</f>
        <v>0</v>
      </c>
      <c r="AE20" s="68">
        <f t="array" ref="AE20">IF(AB20=0,0,IF(AB20&gt;9,SUM(LARGE(D20:Z20,{1,2,3,4,5,6,7,8,9,10})),0))</f>
        <v>0</v>
      </c>
      <c r="AF20" s="17"/>
      <c r="AH20" s="56"/>
      <c r="AI20" s="69"/>
      <c r="AJ20" s="56"/>
      <c r="AK20" s="56"/>
    </row>
    <row r="21" spans="1:37" ht="15" customHeight="1" x14ac:dyDescent="0.3">
      <c r="A21" s="57" t="s">
        <v>69</v>
      </c>
      <c r="B21" s="58" t="s">
        <v>12</v>
      </c>
      <c r="C21" s="58" t="s">
        <v>66</v>
      </c>
      <c r="D21" s="59"/>
      <c r="E21" s="60"/>
      <c r="F21" s="59"/>
      <c r="G21" s="61"/>
      <c r="H21" s="62"/>
      <c r="I21" s="62"/>
      <c r="J21" s="61"/>
      <c r="K21" s="63"/>
      <c r="L21" s="64"/>
      <c r="M21" s="65">
        <v>41</v>
      </c>
      <c r="N21" s="235"/>
      <c r="O21" s="235"/>
      <c r="P21" s="62"/>
      <c r="Q21" s="62"/>
      <c r="R21" s="62"/>
      <c r="S21" s="64"/>
      <c r="T21" s="64">
        <v>42</v>
      </c>
      <c r="U21" s="62"/>
      <c r="V21" s="251"/>
      <c r="W21" s="62"/>
      <c r="X21" s="59"/>
      <c r="Y21" s="59"/>
      <c r="Z21" s="59"/>
      <c r="AA21" s="66"/>
      <c r="AB21" s="67">
        <f t="shared" si="0"/>
        <v>2</v>
      </c>
      <c r="AC21" s="68">
        <f t="shared" si="1"/>
        <v>41.5</v>
      </c>
      <c r="AD21" s="68">
        <f t="array" ref="AD21">IF(AB21=0,0,IF(AB21&gt;9,AVERAGE(LARGE(D21:Z21,{1,2,3,4,5,6,7,8,9,10})),0))</f>
        <v>0</v>
      </c>
      <c r="AE21" s="68">
        <f t="array" ref="AE21">IF(AB21=0,0,IF(AB21&gt;9,SUM(LARGE(D21:Z21,{1,2,3,4,5,6,7,8,9,10})),0))</f>
        <v>0</v>
      </c>
      <c r="AF21" s="17"/>
      <c r="AH21" s="56"/>
      <c r="AI21" s="84"/>
      <c r="AJ21" s="56"/>
      <c r="AK21" s="56"/>
    </row>
    <row r="22" spans="1:37" ht="15" customHeight="1" x14ac:dyDescent="0.3">
      <c r="A22" s="57" t="s">
        <v>70</v>
      </c>
      <c r="B22" s="58" t="s">
        <v>5</v>
      </c>
      <c r="C22" s="58" t="s">
        <v>54</v>
      </c>
      <c r="D22" s="59"/>
      <c r="E22" s="60">
        <v>45</v>
      </c>
      <c r="F22" s="59">
        <v>41</v>
      </c>
      <c r="G22" s="61"/>
      <c r="H22" s="64"/>
      <c r="I22" s="64"/>
      <c r="J22" s="61"/>
      <c r="K22" s="63"/>
      <c r="L22" s="64">
        <v>39</v>
      </c>
      <c r="M22" s="65">
        <v>35</v>
      </c>
      <c r="N22" s="235"/>
      <c r="O22" s="235"/>
      <c r="P22" s="64"/>
      <c r="Q22" s="64">
        <v>35</v>
      </c>
      <c r="R22" s="64">
        <v>42</v>
      </c>
      <c r="S22" s="64"/>
      <c r="T22" s="89">
        <v>39</v>
      </c>
      <c r="U22" s="64">
        <v>39</v>
      </c>
      <c r="V22" s="251">
        <v>36</v>
      </c>
      <c r="W22" s="64"/>
      <c r="X22" s="59">
        <v>38</v>
      </c>
      <c r="Y22" s="59"/>
      <c r="Z22" s="59"/>
      <c r="AA22" s="80"/>
      <c r="AB22" s="67">
        <f t="shared" si="0"/>
        <v>10</v>
      </c>
      <c r="AC22" s="68">
        <f t="shared" si="1"/>
        <v>38.9</v>
      </c>
      <c r="AD22" s="68">
        <f t="array" ref="AD22">IF(AB22=0,0,IF(AB22&gt;9,AVERAGE(LARGE(D22:Z22,{1,2,3,4,5,6,7,8,9,10})),0))</f>
        <v>38.9</v>
      </c>
      <c r="AE22" s="68">
        <f t="array" ref="AE22">IF(AB22=0,0,IF(AB22&gt;9,SUM(LARGE(D22:Z22,{1,2,3,4,5,6,7,8,9,10})),0))</f>
        <v>389</v>
      </c>
      <c r="AF22" s="17"/>
      <c r="AH22" s="56"/>
      <c r="AI22" s="91"/>
      <c r="AJ22" s="56"/>
      <c r="AK22" s="56"/>
    </row>
    <row r="23" spans="1:37" ht="15" customHeight="1" x14ac:dyDescent="0.3">
      <c r="A23" s="57" t="s">
        <v>70</v>
      </c>
      <c r="B23" s="58" t="s">
        <v>5</v>
      </c>
      <c r="C23" s="58" t="s">
        <v>55</v>
      </c>
      <c r="D23" s="60"/>
      <c r="E23" s="60">
        <v>45</v>
      </c>
      <c r="F23" s="60">
        <v>45</v>
      </c>
      <c r="G23" s="61"/>
      <c r="H23" s="64"/>
      <c r="I23" s="64"/>
      <c r="J23" s="61"/>
      <c r="K23" s="63"/>
      <c r="L23" s="64">
        <v>36</v>
      </c>
      <c r="M23" s="65">
        <v>44</v>
      </c>
      <c r="N23" s="235"/>
      <c r="O23" s="235"/>
      <c r="P23" s="64"/>
      <c r="Q23" s="64">
        <v>34</v>
      </c>
      <c r="R23" s="64">
        <v>38</v>
      </c>
      <c r="S23" s="64"/>
      <c r="T23" s="64">
        <v>43</v>
      </c>
      <c r="U23" s="64">
        <v>42</v>
      </c>
      <c r="V23" s="251">
        <v>35</v>
      </c>
      <c r="W23" s="64">
        <v>39</v>
      </c>
      <c r="X23" s="60">
        <v>44</v>
      </c>
      <c r="Y23" s="60">
        <v>46</v>
      </c>
      <c r="Z23" s="60">
        <v>40</v>
      </c>
      <c r="AA23" s="66">
        <v>43</v>
      </c>
      <c r="AB23" s="67">
        <f t="shared" si="0"/>
        <v>13</v>
      </c>
      <c r="AC23" s="68">
        <f t="shared" si="1"/>
        <v>40.846153846153847</v>
      </c>
      <c r="AD23" s="68">
        <f t="array" ref="AD23">IF(AB23=0,0,IF(AB23&gt;9,AVERAGE(LARGE(D23:Z23,{1,2,3,4,5,6,7,8,9,10})),0))</f>
        <v>42.6</v>
      </c>
      <c r="AE23" s="68">
        <f t="array" ref="AE23">IF(AB23=0,0,IF(AB23&gt;9,SUM(LARGE(D23:Z23,{1,2,3,4,5,6,7,8,9,10})),0))</f>
        <v>426</v>
      </c>
      <c r="AF23" s="17"/>
      <c r="AH23" s="56"/>
      <c r="AI23" s="69"/>
      <c r="AJ23" s="56"/>
      <c r="AK23" s="56"/>
    </row>
    <row r="24" spans="1:37" ht="15" customHeight="1" x14ac:dyDescent="0.3">
      <c r="A24" s="57" t="s">
        <v>71</v>
      </c>
      <c r="B24" s="58" t="s">
        <v>12</v>
      </c>
      <c r="C24" s="58" t="s">
        <v>54</v>
      </c>
      <c r="D24" s="59"/>
      <c r="E24" s="60"/>
      <c r="F24" s="59"/>
      <c r="G24" s="61"/>
      <c r="H24" s="62"/>
      <c r="I24" s="62">
        <v>41</v>
      </c>
      <c r="J24" s="61"/>
      <c r="K24" s="63"/>
      <c r="L24" s="64"/>
      <c r="M24" s="65">
        <v>39</v>
      </c>
      <c r="N24" s="235">
        <v>32</v>
      </c>
      <c r="O24" s="235"/>
      <c r="P24" s="62"/>
      <c r="Q24" s="62">
        <v>40</v>
      </c>
      <c r="R24" s="62"/>
      <c r="S24" s="64"/>
      <c r="T24" s="64">
        <v>41</v>
      </c>
      <c r="U24" s="62"/>
      <c r="V24" s="251"/>
      <c r="W24" s="62"/>
      <c r="X24" s="59"/>
      <c r="Y24" s="59"/>
      <c r="Z24" s="59"/>
      <c r="AA24" s="66"/>
      <c r="AB24" s="67">
        <f t="shared" si="0"/>
        <v>5</v>
      </c>
      <c r="AC24" s="68">
        <f t="shared" si="1"/>
        <v>38.6</v>
      </c>
      <c r="AD24" s="68">
        <f t="array" ref="AD24">IF(AB24=0,0,IF(AB24&gt;9,AVERAGE(LARGE(D24:Z24,{1,2,3,4,5,6,7,8,9,10})),0))</f>
        <v>0</v>
      </c>
      <c r="AE24" s="68">
        <f t="array" ref="AE24">IF(AB24=0,0,IF(AB24&gt;9,SUM(LARGE(D24:Z24,{1,2,3,4,5,6,7,8,9,10})),0))</f>
        <v>0</v>
      </c>
      <c r="AF24" s="17"/>
      <c r="AH24" s="56"/>
      <c r="AI24" s="69"/>
      <c r="AJ24" s="56"/>
      <c r="AK24" s="56"/>
    </row>
    <row r="25" spans="1:37" ht="15" customHeight="1" x14ac:dyDescent="0.3">
      <c r="A25" s="57" t="s">
        <v>72</v>
      </c>
      <c r="B25" s="58" t="s">
        <v>12</v>
      </c>
      <c r="C25" s="58" t="s">
        <v>54</v>
      </c>
      <c r="D25" s="59"/>
      <c r="E25" s="60"/>
      <c r="F25" s="59"/>
      <c r="G25" s="61"/>
      <c r="H25" s="62"/>
      <c r="I25" s="62">
        <v>33</v>
      </c>
      <c r="J25" s="61"/>
      <c r="K25" s="63"/>
      <c r="L25" s="64">
        <v>26</v>
      </c>
      <c r="M25" s="65">
        <v>31</v>
      </c>
      <c r="N25" s="235">
        <v>27</v>
      </c>
      <c r="O25" s="235"/>
      <c r="P25" s="62"/>
      <c r="Q25" s="62">
        <v>35</v>
      </c>
      <c r="R25" s="62"/>
      <c r="S25" s="64"/>
      <c r="T25" s="64">
        <v>43</v>
      </c>
      <c r="U25" s="62"/>
      <c r="V25" s="251"/>
      <c r="W25" s="62">
        <v>40</v>
      </c>
      <c r="X25" s="59"/>
      <c r="Y25" s="59"/>
      <c r="Z25" s="59"/>
      <c r="AA25" s="66"/>
      <c r="AB25" s="67">
        <f t="shared" si="0"/>
        <v>7</v>
      </c>
      <c r="AC25" s="68">
        <f t="shared" si="1"/>
        <v>33.571428571428569</v>
      </c>
      <c r="AD25" s="68">
        <f t="array" ref="AD25">IF(AB25=0,0,IF(AB25&gt;9,AVERAGE(LARGE(D25:Z25,{1,2,3,4,5,6,7,8,9,10})),0))</f>
        <v>0</v>
      </c>
      <c r="AE25" s="68">
        <f t="array" ref="AE25">IF(AB25=0,0,IF(AB25&gt;9,SUM(LARGE(D25:Z25,{1,2,3,4,5,6,7,8,9,10})),0))</f>
        <v>0</v>
      </c>
      <c r="AF25" s="17"/>
      <c r="AH25" s="56"/>
      <c r="AI25" s="69"/>
      <c r="AJ25" s="56"/>
      <c r="AK25" s="56"/>
    </row>
    <row r="26" spans="1:37" ht="15" customHeight="1" x14ac:dyDescent="0.3">
      <c r="A26" s="57" t="s">
        <v>73</v>
      </c>
      <c r="B26" s="58" t="s">
        <v>5</v>
      </c>
      <c r="C26" s="58" t="s">
        <v>54</v>
      </c>
      <c r="D26" s="60">
        <v>38</v>
      </c>
      <c r="E26" s="60">
        <v>33</v>
      </c>
      <c r="F26" s="60"/>
      <c r="G26" s="61">
        <v>38</v>
      </c>
      <c r="H26" s="64">
        <v>32</v>
      </c>
      <c r="I26" s="64"/>
      <c r="J26" s="61"/>
      <c r="K26" s="63"/>
      <c r="L26" s="64"/>
      <c r="M26" s="65"/>
      <c r="N26" s="235"/>
      <c r="O26" s="235">
        <v>29</v>
      </c>
      <c r="P26" s="64">
        <v>27</v>
      </c>
      <c r="Q26" s="64">
        <v>29</v>
      </c>
      <c r="R26" s="64">
        <v>31</v>
      </c>
      <c r="S26" s="64"/>
      <c r="T26" s="64">
        <v>38</v>
      </c>
      <c r="U26" s="64">
        <v>40</v>
      </c>
      <c r="V26" s="251">
        <v>31</v>
      </c>
      <c r="W26" s="64"/>
      <c r="X26" s="60">
        <v>28</v>
      </c>
      <c r="Y26" s="60"/>
      <c r="Z26" s="60"/>
      <c r="AA26" s="75"/>
      <c r="AB26" s="67">
        <f t="shared" si="0"/>
        <v>12</v>
      </c>
      <c r="AC26" s="68">
        <f t="shared" si="1"/>
        <v>32.833333333333336</v>
      </c>
      <c r="AD26" s="68">
        <f t="array" ref="AD26">IF(AB26=0,0,IF(AB26&gt;9,AVERAGE(LARGE(D26:Z26,{1,2,3,4,5,6,7,8,9,10})),0))</f>
        <v>33.9</v>
      </c>
      <c r="AE26" s="68">
        <f t="array" ref="AE26">IF(AB26=0,0,IF(AB26&gt;9,SUM(LARGE(D26:Z26,{1,2,3,4,5,6,7,8,9,10})),0))</f>
        <v>339</v>
      </c>
      <c r="AF26" s="17"/>
      <c r="AH26" s="56"/>
      <c r="AI26" s="69"/>
      <c r="AJ26" s="56"/>
      <c r="AK26" s="56"/>
    </row>
    <row r="27" spans="1:37" ht="15" customHeight="1" x14ac:dyDescent="0.3">
      <c r="A27" s="57" t="s">
        <v>73</v>
      </c>
      <c r="B27" s="58" t="s">
        <v>5</v>
      </c>
      <c r="C27" s="58" t="s">
        <v>64</v>
      </c>
      <c r="D27" s="59">
        <v>37</v>
      </c>
      <c r="E27" s="60">
        <v>44</v>
      </c>
      <c r="F27" s="59"/>
      <c r="G27" s="61">
        <v>28</v>
      </c>
      <c r="H27" s="62">
        <v>34</v>
      </c>
      <c r="I27" s="62"/>
      <c r="J27" s="61"/>
      <c r="K27" s="63"/>
      <c r="L27" s="64">
        <v>31</v>
      </c>
      <c r="M27" s="65"/>
      <c r="N27" s="235"/>
      <c r="O27" s="235"/>
      <c r="P27" s="62">
        <v>28</v>
      </c>
      <c r="Q27" s="62">
        <v>32</v>
      </c>
      <c r="R27" s="62">
        <v>22</v>
      </c>
      <c r="S27" s="64"/>
      <c r="T27" s="64">
        <v>32</v>
      </c>
      <c r="U27" s="62">
        <v>31</v>
      </c>
      <c r="V27" s="251">
        <v>31</v>
      </c>
      <c r="W27" s="62"/>
      <c r="X27" s="59">
        <v>28</v>
      </c>
      <c r="Y27" s="59"/>
      <c r="Z27" s="59"/>
      <c r="AA27" s="75">
        <v>32</v>
      </c>
      <c r="AB27" s="67">
        <f t="shared" si="0"/>
        <v>12</v>
      </c>
      <c r="AC27" s="68">
        <f t="shared" si="1"/>
        <v>31.5</v>
      </c>
      <c r="AD27" s="68">
        <f t="array" ref="AD27">IF(AB27=0,0,IF(AB27&gt;9,AVERAGE(LARGE(D27:Z27,{1,2,3,4,5,6,7,8,9,10})),0))</f>
        <v>32.799999999999997</v>
      </c>
      <c r="AE27" s="68">
        <f t="array" ref="AE27">IF(AB27=0,0,IF(AB27&gt;9,SUM(LARGE(D27:Z27,{1,2,3,4,5,6,7,8,9,10})),0))</f>
        <v>328</v>
      </c>
      <c r="AF27" s="17"/>
      <c r="AH27" s="56"/>
      <c r="AI27" s="69"/>
      <c r="AJ27" s="56"/>
      <c r="AK27" s="56"/>
    </row>
    <row r="28" spans="1:37" ht="15" customHeight="1" x14ac:dyDescent="0.3">
      <c r="A28" s="99" t="s">
        <v>74</v>
      </c>
      <c r="B28" s="58" t="s">
        <v>10</v>
      </c>
      <c r="C28" s="58" t="s">
        <v>54</v>
      </c>
      <c r="D28" s="59"/>
      <c r="E28" s="60"/>
      <c r="F28" s="59">
        <v>41</v>
      </c>
      <c r="G28" s="61">
        <v>36</v>
      </c>
      <c r="H28" s="62"/>
      <c r="I28" s="62">
        <v>41</v>
      </c>
      <c r="J28" s="61">
        <v>37</v>
      </c>
      <c r="K28" s="63">
        <v>46</v>
      </c>
      <c r="L28" s="64">
        <v>36</v>
      </c>
      <c r="M28" s="65">
        <v>36</v>
      </c>
      <c r="N28" s="235">
        <v>34</v>
      </c>
      <c r="O28" s="235"/>
      <c r="P28" s="62"/>
      <c r="Q28" s="62">
        <v>35</v>
      </c>
      <c r="R28" s="62">
        <v>33</v>
      </c>
      <c r="S28" s="64"/>
      <c r="T28" s="64">
        <v>37</v>
      </c>
      <c r="U28" s="62"/>
      <c r="V28" s="251"/>
      <c r="W28" s="62">
        <v>37</v>
      </c>
      <c r="X28" s="59">
        <v>36</v>
      </c>
      <c r="Y28" s="59">
        <v>45</v>
      </c>
      <c r="Z28" s="59">
        <v>38</v>
      </c>
      <c r="AA28" s="66">
        <v>36</v>
      </c>
      <c r="AB28" s="67">
        <f t="shared" si="0"/>
        <v>15</v>
      </c>
      <c r="AC28" s="68">
        <f t="shared" si="1"/>
        <v>37.866666666666667</v>
      </c>
      <c r="AD28" s="68">
        <f t="array" ref="AD28">IF(AB28=0,0,IF(AB28&gt;9,AVERAGE(LARGE(D28:Z28,{1,2,3,4,5,6,7,8,9,10})),0))</f>
        <v>39.4</v>
      </c>
      <c r="AE28" s="68">
        <f t="array" ref="AE28">IF(AB28=0,0,IF(AB28&gt;9,SUM(LARGE(D28:Z28,{1,2,3,4,5,6,7,8,9,10})),0))</f>
        <v>394</v>
      </c>
      <c r="AF28" s="17"/>
      <c r="AH28" s="56"/>
      <c r="AI28" s="69"/>
      <c r="AJ28" s="56"/>
      <c r="AK28" s="56"/>
    </row>
    <row r="29" spans="1:37" ht="15" customHeight="1" x14ac:dyDescent="0.3">
      <c r="A29" s="57" t="s">
        <v>75</v>
      </c>
      <c r="B29" s="58" t="s">
        <v>4</v>
      </c>
      <c r="C29" s="58" t="s">
        <v>54</v>
      </c>
      <c r="D29" s="59">
        <v>43</v>
      </c>
      <c r="E29" s="60">
        <v>45</v>
      </c>
      <c r="F29" s="59">
        <v>46</v>
      </c>
      <c r="G29" s="61">
        <v>36</v>
      </c>
      <c r="H29" s="62">
        <v>43</v>
      </c>
      <c r="I29" s="62">
        <v>41</v>
      </c>
      <c r="J29" s="61">
        <v>39</v>
      </c>
      <c r="K29" s="63">
        <v>36</v>
      </c>
      <c r="L29" s="64">
        <v>43</v>
      </c>
      <c r="M29" s="65">
        <v>37</v>
      </c>
      <c r="N29" s="235">
        <v>41</v>
      </c>
      <c r="O29" s="235">
        <v>43</v>
      </c>
      <c r="P29" s="62">
        <v>38</v>
      </c>
      <c r="Q29" s="62">
        <v>42</v>
      </c>
      <c r="R29" s="62">
        <v>46</v>
      </c>
      <c r="S29" s="64">
        <v>41</v>
      </c>
      <c r="T29" s="64">
        <v>46</v>
      </c>
      <c r="U29" s="62">
        <v>46</v>
      </c>
      <c r="V29" s="251">
        <v>45</v>
      </c>
      <c r="W29" s="62">
        <v>40</v>
      </c>
      <c r="X29" s="59">
        <v>38</v>
      </c>
      <c r="Y29" s="59">
        <v>46</v>
      </c>
      <c r="Z29" s="59">
        <v>45</v>
      </c>
      <c r="AA29" s="66">
        <v>43</v>
      </c>
      <c r="AB29" s="67">
        <f t="shared" si="0"/>
        <v>23</v>
      </c>
      <c r="AC29" s="68">
        <f t="shared" si="1"/>
        <v>42</v>
      </c>
      <c r="AD29" s="68">
        <f t="array" ref="AD29">IF(AB29=0,0,IF(AB29&gt;9,AVERAGE(LARGE(D29:Z29,{1,2,3,4,5,6,7,8,9,10})),0))</f>
        <v>45.1</v>
      </c>
      <c r="AE29" s="68">
        <f t="array" ref="AE29">IF(AB29=0,0,IF(AB29&gt;9,SUM(LARGE(D29:Z29,{1,2,3,4,5,6,7,8,9,10})),0))</f>
        <v>451</v>
      </c>
      <c r="AF29" s="17"/>
      <c r="AH29" s="56"/>
      <c r="AI29" s="69"/>
      <c r="AJ29" s="56"/>
      <c r="AK29" s="56"/>
    </row>
    <row r="30" spans="1:37" ht="15" customHeight="1" x14ac:dyDescent="0.3">
      <c r="A30" s="57" t="s">
        <v>75</v>
      </c>
      <c r="B30" s="58" t="s">
        <v>4</v>
      </c>
      <c r="C30" s="58" t="s">
        <v>58</v>
      </c>
      <c r="D30" s="59">
        <v>43</v>
      </c>
      <c r="E30" s="60">
        <v>44</v>
      </c>
      <c r="F30" s="59">
        <v>38</v>
      </c>
      <c r="G30" s="61">
        <v>36</v>
      </c>
      <c r="H30" s="62">
        <v>36</v>
      </c>
      <c r="I30" s="62">
        <v>38</v>
      </c>
      <c r="J30" s="61">
        <v>43</v>
      </c>
      <c r="K30" s="63">
        <v>37</v>
      </c>
      <c r="L30" s="64">
        <v>36</v>
      </c>
      <c r="M30" s="65">
        <v>41</v>
      </c>
      <c r="N30" s="235"/>
      <c r="O30" s="235">
        <v>46</v>
      </c>
      <c r="P30" s="62">
        <v>32</v>
      </c>
      <c r="Q30" s="62">
        <v>34</v>
      </c>
      <c r="R30" s="62">
        <v>34</v>
      </c>
      <c r="S30" s="64">
        <v>43</v>
      </c>
      <c r="T30" s="64">
        <v>38</v>
      </c>
      <c r="U30" s="62">
        <v>43</v>
      </c>
      <c r="V30" s="251">
        <v>35</v>
      </c>
      <c r="W30" s="62">
        <v>37</v>
      </c>
      <c r="X30" s="59">
        <v>38</v>
      </c>
      <c r="Y30" s="59">
        <v>46</v>
      </c>
      <c r="Z30" s="59">
        <v>46</v>
      </c>
      <c r="AA30" s="75">
        <v>42</v>
      </c>
      <c r="AB30" s="67">
        <f t="shared" si="0"/>
        <v>22</v>
      </c>
      <c r="AC30" s="68">
        <f t="shared" si="1"/>
        <v>39.272727272727273</v>
      </c>
      <c r="AD30" s="68">
        <f t="array" ref="AD30">IF(AB30=0,0,IF(AB30&gt;9,AVERAGE(LARGE(D30:Z30,{1,2,3,4,5,6,7,8,9,10})),0))</f>
        <v>43.3</v>
      </c>
      <c r="AE30" s="68">
        <f t="array" ref="AE30">IF(AB30=0,0,IF(AB30&gt;9,SUM(LARGE(D30:Z30,{1,2,3,4,5,6,7,8,9,10})),0))</f>
        <v>433</v>
      </c>
      <c r="AF30" s="17"/>
      <c r="AH30" s="56"/>
      <c r="AI30" s="69"/>
      <c r="AJ30" s="56"/>
      <c r="AK30" s="56"/>
    </row>
    <row r="31" spans="1:37" ht="15" customHeight="1" x14ac:dyDescent="0.3">
      <c r="A31" s="57" t="s">
        <v>75</v>
      </c>
      <c r="B31" s="58" t="s">
        <v>4</v>
      </c>
      <c r="C31" s="58" t="s">
        <v>55</v>
      </c>
      <c r="D31" s="86"/>
      <c r="E31" s="86"/>
      <c r="F31" s="86"/>
      <c r="G31" s="61"/>
      <c r="H31" s="62"/>
      <c r="I31" s="62"/>
      <c r="J31" s="61"/>
      <c r="K31" s="63"/>
      <c r="L31" s="64"/>
      <c r="M31" s="61"/>
      <c r="N31" s="235">
        <v>35</v>
      </c>
      <c r="O31" s="235"/>
      <c r="P31" s="62"/>
      <c r="Q31" s="62"/>
      <c r="R31" s="62"/>
      <c r="S31" s="92"/>
      <c r="T31" s="64"/>
      <c r="U31" s="62"/>
      <c r="V31" s="251"/>
      <c r="W31" s="62"/>
      <c r="X31" s="101"/>
      <c r="Y31" s="86"/>
      <c r="Z31" s="86"/>
      <c r="AA31" s="66"/>
      <c r="AB31" s="67">
        <f t="shared" si="0"/>
        <v>1</v>
      </c>
      <c r="AC31" s="68">
        <f t="shared" si="1"/>
        <v>35</v>
      </c>
      <c r="AD31" s="68">
        <f t="array" ref="AD31">IF(AB31=0,0,IF(AB31&gt;9,AVERAGE(LARGE(D31:Z31,{1,2,3,4,5,6,7,8,9,10})),0))</f>
        <v>0</v>
      </c>
      <c r="AE31" s="68">
        <f t="array" ref="AE31">IF(AB31=0,0,IF(AB31&gt;9,SUM(LARGE(D31:Z31,{1,2,3,4,5,6,7,8,9,10})),0))</f>
        <v>0</v>
      </c>
      <c r="AF31" s="17"/>
      <c r="AH31" s="56"/>
      <c r="AI31" s="69"/>
      <c r="AJ31" s="56"/>
      <c r="AK31" s="56"/>
    </row>
    <row r="32" spans="1:37" ht="15" customHeight="1" x14ac:dyDescent="0.3">
      <c r="A32" s="99" t="s">
        <v>76</v>
      </c>
      <c r="B32" s="58" t="s">
        <v>10</v>
      </c>
      <c r="C32" s="58" t="s">
        <v>54</v>
      </c>
      <c r="D32" s="86"/>
      <c r="E32" s="86"/>
      <c r="F32" s="86"/>
      <c r="G32" s="61"/>
      <c r="H32" s="62"/>
      <c r="I32" s="62"/>
      <c r="J32" s="61"/>
      <c r="K32" s="63"/>
      <c r="L32" s="64"/>
      <c r="M32" s="65">
        <v>37</v>
      </c>
      <c r="N32" s="235">
        <v>37</v>
      </c>
      <c r="O32" s="235"/>
      <c r="P32" s="62"/>
      <c r="Q32" s="62"/>
      <c r="R32" s="62">
        <v>35</v>
      </c>
      <c r="S32" s="64"/>
      <c r="T32" s="64">
        <v>41</v>
      </c>
      <c r="U32" s="62">
        <v>27</v>
      </c>
      <c r="V32" s="251">
        <v>40</v>
      </c>
      <c r="W32" s="62">
        <v>36</v>
      </c>
      <c r="X32" s="101">
        <v>39</v>
      </c>
      <c r="Y32" s="86">
        <v>40</v>
      </c>
      <c r="Z32" s="86">
        <v>38</v>
      </c>
      <c r="AA32" s="66"/>
      <c r="AB32" s="67">
        <f t="shared" si="0"/>
        <v>10</v>
      </c>
      <c r="AC32" s="68">
        <f t="shared" si="1"/>
        <v>37</v>
      </c>
      <c r="AD32" s="68">
        <f t="array" ref="AD32">IF(AB32=0,0,IF(AB32&gt;9,AVERAGE(LARGE(D32:Z32,{1,2,3,4,5,6,7,8,9,10})),0))</f>
        <v>37</v>
      </c>
      <c r="AE32" s="68">
        <f t="array" ref="AE32">IF(AB32=0,0,IF(AB32&gt;9,SUM(LARGE(D32:Z32,{1,2,3,4,5,6,7,8,9,10})),0))</f>
        <v>370</v>
      </c>
      <c r="AF32" s="17"/>
      <c r="AH32" s="56"/>
      <c r="AI32" s="90"/>
      <c r="AJ32" s="56"/>
      <c r="AK32" s="56"/>
    </row>
    <row r="33" spans="1:37" ht="15" customHeight="1" x14ac:dyDescent="0.3">
      <c r="A33" s="57" t="s">
        <v>362</v>
      </c>
      <c r="B33" s="58" t="s">
        <v>5</v>
      </c>
      <c r="C33" s="58" t="s">
        <v>54</v>
      </c>
      <c r="D33" s="86"/>
      <c r="E33" s="86"/>
      <c r="F33" s="86"/>
      <c r="G33" s="61"/>
      <c r="H33" s="62"/>
      <c r="I33" s="62"/>
      <c r="J33" s="61"/>
      <c r="K33" s="63"/>
      <c r="L33" s="64"/>
      <c r="M33" s="61"/>
      <c r="N33" s="235"/>
      <c r="O33" s="235"/>
      <c r="P33" s="62"/>
      <c r="Q33" s="62"/>
      <c r="R33" s="62">
        <v>41</v>
      </c>
      <c r="S33" s="92"/>
      <c r="T33" s="64"/>
      <c r="U33" s="62"/>
      <c r="V33" s="251"/>
      <c r="W33" s="62"/>
      <c r="X33" s="101"/>
      <c r="Y33" s="86"/>
      <c r="Z33" s="86"/>
      <c r="AA33" s="66"/>
      <c r="AB33" s="67">
        <f t="shared" si="0"/>
        <v>1</v>
      </c>
      <c r="AC33" s="68">
        <f t="shared" si="1"/>
        <v>41</v>
      </c>
      <c r="AD33" s="68">
        <f t="array" ref="AD33">IF(AB33=0,0,IF(AB33&gt;9,AVERAGE(LARGE(D33:Z33,{1,2,3,4,5,6,7,8,9,10})),0))</f>
        <v>0</v>
      </c>
      <c r="AE33" s="68">
        <f t="array" ref="AE33">IF(AB33=0,0,IF(AB33&gt;9,SUM(LARGE(D33:Z33,{1,2,3,4,5,6,7,8,9,10})),0))</f>
        <v>0</v>
      </c>
      <c r="AF33" s="17"/>
      <c r="AH33" s="56"/>
      <c r="AI33" s="88"/>
      <c r="AJ33" s="56"/>
      <c r="AK33" s="56"/>
    </row>
    <row r="34" spans="1:37" ht="15" customHeight="1" x14ac:dyDescent="0.3">
      <c r="A34" s="57" t="s">
        <v>77</v>
      </c>
      <c r="B34" s="58" t="s">
        <v>9</v>
      </c>
      <c r="C34" s="58" t="s">
        <v>54</v>
      </c>
      <c r="D34" s="60">
        <v>42</v>
      </c>
      <c r="E34" s="60"/>
      <c r="F34" s="60"/>
      <c r="G34" s="61"/>
      <c r="H34" s="62">
        <v>44</v>
      </c>
      <c r="I34" s="62">
        <v>37</v>
      </c>
      <c r="J34" s="61">
        <v>39</v>
      </c>
      <c r="K34" s="63"/>
      <c r="L34" s="64">
        <v>42</v>
      </c>
      <c r="M34" s="65">
        <v>37</v>
      </c>
      <c r="N34" s="235"/>
      <c r="O34" s="235"/>
      <c r="P34" s="62"/>
      <c r="Q34" s="62"/>
      <c r="R34" s="62"/>
      <c r="S34" s="64"/>
      <c r="T34" s="64">
        <v>40</v>
      </c>
      <c r="U34" s="62"/>
      <c r="V34" s="251"/>
      <c r="W34" s="62"/>
      <c r="X34" s="60">
        <v>34</v>
      </c>
      <c r="Y34" s="60">
        <v>41</v>
      </c>
      <c r="Z34" s="60"/>
      <c r="AA34" s="66"/>
      <c r="AB34" s="67">
        <f t="shared" si="0"/>
        <v>9</v>
      </c>
      <c r="AC34" s="68">
        <f t="shared" si="1"/>
        <v>39.555555555555557</v>
      </c>
      <c r="AD34" s="68">
        <f t="array" ref="AD34">IF(AB34=0,0,IF(AB34&gt;9,AVERAGE(LARGE(D34:Z34,{1,2,3,4,5,6,7,8,9,10})),0))</f>
        <v>0</v>
      </c>
      <c r="AE34" s="68">
        <f t="array" ref="AE34">IF(AB34=0,0,IF(AB34&gt;9,SUM(LARGE(D34:Z34,{1,2,3,4,5,6,7,8,9,10})),0))</f>
        <v>0</v>
      </c>
      <c r="AF34" s="17"/>
      <c r="AH34" s="56"/>
      <c r="AI34" s="69"/>
      <c r="AJ34" s="56"/>
      <c r="AK34" s="56"/>
    </row>
    <row r="35" spans="1:37" ht="15" customHeight="1" x14ac:dyDescent="0.3">
      <c r="A35" s="57" t="s">
        <v>78</v>
      </c>
      <c r="B35" s="58" t="s">
        <v>8</v>
      </c>
      <c r="C35" s="58" t="s">
        <v>54</v>
      </c>
      <c r="D35" s="60"/>
      <c r="E35" s="60">
        <v>39</v>
      </c>
      <c r="F35" s="60"/>
      <c r="G35" s="61"/>
      <c r="H35" s="62"/>
      <c r="I35" s="62"/>
      <c r="J35" s="61"/>
      <c r="K35" s="63"/>
      <c r="L35" s="64"/>
      <c r="M35" s="65"/>
      <c r="N35" s="235"/>
      <c r="O35" s="235"/>
      <c r="P35" s="62"/>
      <c r="Q35" s="62"/>
      <c r="R35" s="62"/>
      <c r="S35" s="64"/>
      <c r="T35" s="64"/>
      <c r="U35" s="62"/>
      <c r="V35" s="251"/>
      <c r="W35" s="62"/>
      <c r="X35" s="60"/>
      <c r="Y35" s="60"/>
      <c r="Z35" s="60"/>
      <c r="AA35" s="66"/>
      <c r="AB35" s="67">
        <f t="shared" si="0"/>
        <v>1</v>
      </c>
      <c r="AC35" s="68">
        <f t="shared" si="1"/>
        <v>39</v>
      </c>
      <c r="AD35" s="68">
        <f t="array" ref="AD35">IF(AB35=0,0,IF(AB35&gt;9,AVERAGE(LARGE(D35:Z35,{1,2,3,4,5,6,7,8,9,10})),0))</f>
        <v>0</v>
      </c>
      <c r="AE35" s="68">
        <f t="array" ref="AE35">IF(AB35=0,0,IF(AB35&gt;9,SUM(LARGE(D35:Z35,{1,2,3,4,5,6,7,8,9,10})),0))</f>
        <v>0</v>
      </c>
      <c r="AF35" s="17"/>
      <c r="AH35" s="56"/>
      <c r="AI35" s="69"/>
      <c r="AJ35" s="56"/>
      <c r="AK35" s="56"/>
    </row>
    <row r="36" spans="1:37" ht="15" customHeight="1" x14ac:dyDescent="0.3">
      <c r="A36" s="57" t="s">
        <v>79</v>
      </c>
      <c r="B36" s="58" t="s">
        <v>8</v>
      </c>
      <c r="C36" s="58" t="s">
        <v>64</v>
      </c>
      <c r="D36" s="59"/>
      <c r="E36" s="60">
        <v>34</v>
      </c>
      <c r="F36" s="59"/>
      <c r="G36" s="61"/>
      <c r="H36" s="62"/>
      <c r="I36" s="62"/>
      <c r="J36" s="61"/>
      <c r="K36" s="63"/>
      <c r="L36" s="64"/>
      <c r="M36" s="65"/>
      <c r="N36" s="235"/>
      <c r="O36" s="235"/>
      <c r="P36" s="62"/>
      <c r="Q36" s="62"/>
      <c r="R36" s="62"/>
      <c r="S36" s="64"/>
      <c r="T36" s="64"/>
      <c r="U36" s="62"/>
      <c r="V36" s="251"/>
      <c r="W36" s="62"/>
      <c r="X36" s="59"/>
      <c r="Y36" s="59"/>
      <c r="Z36" s="59"/>
      <c r="AA36" s="66"/>
      <c r="AB36" s="67">
        <f t="shared" si="0"/>
        <v>1</v>
      </c>
      <c r="AC36" s="68">
        <f t="shared" si="1"/>
        <v>34</v>
      </c>
      <c r="AD36" s="68">
        <f t="array" ref="AD36">IF(AB36=0,0,IF(AB36&gt;9,AVERAGE(LARGE(D36:Z36,{1,2,3,4,5,6,7,8,9,10})),0))</f>
        <v>0</v>
      </c>
      <c r="AE36" s="68">
        <f t="array" ref="AE36">IF(AB36=0,0,IF(AB36&gt;9,SUM(LARGE(D36:Z36,{1,2,3,4,5,6,7,8,9,10})),0))</f>
        <v>0</v>
      </c>
      <c r="AF36" s="17"/>
      <c r="AH36" s="56"/>
      <c r="AI36" s="69"/>
      <c r="AJ36" s="56"/>
      <c r="AK36" s="56"/>
    </row>
    <row r="37" spans="1:37" ht="15" customHeight="1" x14ac:dyDescent="0.3">
      <c r="A37" s="57" t="s">
        <v>80</v>
      </c>
      <c r="B37" s="58" t="s">
        <v>5</v>
      </c>
      <c r="C37" s="58" t="s">
        <v>54</v>
      </c>
      <c r="D37" s="60"/>
      <c r="E37" s="60">
        <v>44</v>
      </c>
      <c r="F37" s="60">
        <v>43</v>
      </c>
      <c r="G37" s="61"/>
      <c r="H37" s="62"/>
      <c r="I37" s="62"/>
      <c r="J37" s="61"/>
      <c r="K37" s="63"/>
      <c r="L37" s="64"/>
      <c r="M37" s="65"/>
      <c r="N37" s="235"/>
      <c r="O37" s="235"/>
      <c r="P37" s="62"/>
      <c r="Q37" s="62"/>
      <c r="R37" s="62"/>
      <c r="S37" s="64"/>
      <c r="T37" s="64"/>
      <c r="U37" s="62"/>
      <c r="V37" s="251"/>
      <c r="W37" s="62"/>
      <c r="X37" s="60"/>
      <c r="Y37" s="60"/>
      <c r="Z37" s="60"/>
      <c r="AA37" s="66"/>
      <c r="AB37" s="67">
        <f t="shared" si="0"/>
        <v>2</v>
      </c>
      <c r="AC37" s="68">
        <f t="shared" si="1"/>
        <v>43.5</v>
      </c>
      <c r="AD37" s="68">
        <f t="array" ref="AD37">IF(AB37=0,0,IF(AB37&gt;9,AVERAGE(LARGE(D37:Z37,{1,2,3,4,5,6,7,8,9,10})),0))</f>
        <v>0</v>
      </c>
      <c r="AE37" s="68">
        <f t="array" ref="AE37">IF(AB37=0,0,IF(AB37&gt;9,SUM(LARGE(D37:Z37,{1,2,3,4,5,6,7,8,9,10})),0))</f>
        <v>0</v>
      </c>
      <c r="AF37" s="17"/>
      <c r="AH37" s="56"/>
      <c r="AI37" s="69"/>
      <c r="AJ37" s="56"/>
      <c r="AK37" s="56"/>
    </row>
    <row r="38" spans="1:37" ht="15" customHeight="1" x14ac:dyDescent="0.3">
      <c r="A38" s="57" t="s">
        <v>83</v>
      </c>
      <c r="B38" s="58" t="s">
        <v>3</v>
      </c>
      <c r="C38" s="58" t="s">
        <v>66</v>
      </c>
      <c r="D38" s="86"/>
      <c r="E38" s="86"/>
      <c r="F38" s="86"/>
      <c r="G38" s="61"/>
      <c r="H38" s="62"/>
      <c r="I38" s="62"/>
      <c r="J38" s="61">
        <v>18</v>
      </c>
      <c r="K38" s="63"/>
      <c r="L38" s="64">
        <v>17</v>
      </c>
      <c r="M38" s="61">
        <v>23</v>
      </c>
      <c r="N38" s="235">
        <v>17</v>
      </c>
      <c r="O38" s="235">
        <v>13</v>
      </c>
      <c r="P38" s="62">
        <v>14</v>
      </c>
      <c r="Q38" s="62"/>
      <c r="R38" s="62">
        <v>14</v>
      </c>
      <c r="S38" s="92"/>
      <c r="T38" s="64">
        <v>27</v>
      </c>
      <c r="U38" s="62"/>
      <c r="V38" s="251">
        <v>23</v>
      </c>
      <c r="W38" s="62"/>
      <c r="X38" s="101">
        <v>23</v>
      </c>
      <c r="Y38" s="86"/>
      <c r="Z38" s="86"/>
      <c r="AA38" s="66"/>
      <c r="AB38" s="67">
        <f t="shared" si="0"/>
        <v>10</v>
      </c>
      <c r="AC38" s="68">
        <f t="shared" si="1"/>
        <v>18.899999999999999</v>
      </c>
      <c r="AD38" s="68">
        <f t="array" ref="AD38">IF(AB38=0,0,IF(AB38&gt;9,AVERAGE(LARGE(D38:Z38,{1,2,3,4,5,6,7,8,9,10})),0))</f>
        <v>18.899999999999999</v>
      </c>
      <c r="AE38" s="68">
        <f t="array" ref="AE38">IF(AB38=0,0,IF(AB38&gt;9,SUM(LARGE(D38:Z38,{1,2,3,4,5,6,7,8,9,10})),0))</f>
        <v>189</v>
      </c>
      <c r="AF38" s="17"/>
      <c r="AH38" s="56"/>
      <c r="AI38" s="90"/>
      <c r="AJ38" s="56"/>
      <c r="AK38" s="56"/>
    </row>
    <row r="39" spans="1:37" ht="15" customHeight="1" x14ac:dyDescent="0.3">
      <c r="A39" s="57" t="s">
        <v>81</v>
      </c>
      <c r="B39" s="58" t="s">
        <v>3</v>
      </c>
      <c r="C39" s="58" t="s">
        <v>66</v>
      </c>
      <c r="D39" s="60">
        <v>41</v>
      </c>
      <c r="E39" s="60">
        <v>41</v>
      </c>
      <c r="F39" s="60">
        <v>41</v>
      </c>
      <c r="G39" s="61">
        <v>35</v>
      </c>
      <c r="H39" s="62">
        <v>41</v>
      </c>
      <c r="I39" s="62">
        <v>36</v>
      </c>
      <c r="J39" s="61">
        <v>29</v>
      </c>
      <c r="K39" s="63">
        <v>34</v>
      </c>
      <c r="L39" s="64">
        <v>34</v>
      </c>
      <c r="M39" s="65">
        <v>39</v>
      </c>
      <c r="N39" s="235">
        <v>34</v>
      </c>
      <c r="O39" s="235">
        <v>33</v>
      </c>
      <c r="P39" s="62">
        <v>30</v>
      </c>
      <c r="Q39" s="62"/>
      <c r="R39" s="62">
        <v>29</v>
      </c>
      <c r="S39" s="64"/>
      <c r="T39" s="64">
        <v>25</v>
      </c>
      <c r="U39" s="62">
        <v>33</v>
      </c>
      <c r="V39" s="251">
        <v>36</v>
      </c>
      <c r="W39" s="62"/>
      <c r="X39" s="60">
        <v>36</v>
      </c>
      <c r="Y39" s="60">
        <v>35</v>
      </c>
      <c r="Z39" s="60">
        <v>33</v>
      </c>
      <c r="AA39" s="66">
        <v>29</v>
      </c>
      <c r="AB39" s="67">
        <f t="shared" si="0"/>
        <v>20</v>
      </c>
      <c r="AC39" s="68">
        <f t="shared" si="1"/>
        <v>34.75</v>
      </c>
      <c r="AD39" s="68">
        <f t="array" ref="AD39">IF(AB39=0,0,IF(AB39&gt;9,AVERAGE(LARGE(D39:Z39,{1,2,3,4,5,6,7,8,9,10})),0))</f>
        <v>38.1</v>
      </c>
      <c r="AE39" s="68">
        <f t="array" ref="AE39">IF(AB39=0,0,IF(AB39&gt;9,SUM(LARGE(D39:Z39,{1,2,3,4,5,6,7,8,9,10})),0))</f>
        <v>381</v>
      </c>
      <c r="AF39" s="17"/>
      <c r="AH39" s="56"/>
      <c r="AI39" s="90"/>
      <c r="AJ39" s="56"/>
      <c r="AK39" s="56"/>
    </row>
    <row r="40" spans="1:37" ht="15" customHeight="1" x14ac:dyDescent="0.3">
      <c r="A40" s="57" t="s">
        <v>82</v>
      </c>
      <c r="B40" s="58" t="s">
        <v>3</v>
      </c>
      <c r="C40" s="58" t="s">
        <v>54</v>
      </c>
      <c r="D40" s="59">
        <v>32</v>
      </c>
      <c r="E40" s="60">
        <v>43</v>
      </c>
      <c r="F40" s="59">
        <v>45</v>
      </c>
      <c r="G40" s="61">
        <v>36</v>
      </c>
      <c r="H40" s="62">
        <v>42</v>
      </c>
      <c r="I40" s="62">
        <v>27</v>
      </c>
      <c r="J40" s="61">
        <v>32</v>
      </c>
      <c r="K40" s="63">
        <v>35</v>
      </c>
      <c r="L40" s="64">
        <v>35</v>
      </c>
      <c r="M40" s="65">
        <v>38</v>
      </c>
      <c r="N40" s="235">
        <v>24</v>
      </c>
      <c r="O40" s="235">
        <v>24</v>
      </c>
      <c r="P40" s="62">
        <v>38</v>
      </c>
      <c r="Q40" s="62"/>
      <c r="R40" s="62">
        <v>28</v>
      </c>
      <c r="S40" s="64"/>
      <c r="T40" s="64">
        <v>35</v>
      </c>
      <c r="U40" s="62">
        <v>34</v>
      </c>
      <c r="V40" s="251">
        <v>37</v>
      </c>
      <c r="W40" s="62"/>
      <c r="X40" s="59">
        <v>40</v>
      </c>
      <c r="Y40" s="59">
        <v>42</v>
      </c>
      <c r="Z40" s="59">
        <v>41</v>
      </c>
      <c r="AA40" s="80">
        <v>38</v>
      </c>
      <c r="AB40" s="67">
        <f t="shared" si="0"/>
        <v>20</v>
      </c>
      <c r="AC40" s="68">
        <f t="shared" si="1"/>
        <v>35.4</v>
      </c>
      <c r="AD40" s="68">
        <f t="array" ref="AD40">IF(AB40=0,0,IF(AB40&gt;9,AVERAGE(LARGE(D40:Z40,{1,2,3,4,5,6,7,8,9,10})),0))</f>
        <v>40.200000000000003</v>
      </c>
      <c r="AE40" s="68">
        <f t="array" ref="AE40">IF(AB40=0,0,IF(AB40&gt;9,SUM(LARGE(D40:Z40,{1,2,3,4,5,6,7,8,9,10})),0))</f>
        <v>402</v>
      </c>
      <c r="AF40" s="17"/>
      <c r="AH40" s="56"/>
      <c r="AI40" s="90"/>
      <c r="AJ40" s="56"/>
      <c r="AK40" s="56"/>
    </row>
    <row r="41" spans="1:37" ht="15" customHeight="1" x14ac:dyDescent="0.3">
      <c r="A41" s="57" t="s">
        <v>84</v>
      </c>
      <c r="B41" s="58" t="s">
        <v>4</v>
      </c>
      <c r="C41" s="58" t="s">
        <v>54</v>
      </c>
      <c r="D41" s="60"/>
      <c r="E41" s="60"/>
      <c r="F41" s="60"/>
      <c r="G41" s="76"/>
      <c r="H41" s="77">
        <v>35</v>
      </c>
      <c r="I41" s="77"/>
      <c r="J41" s="76"/>
      <c r="K41" s="63"/>
      <c r="L41" s="77"/>
      <c r="M41" s="65"/>
      <c r="N41" s="236"/>
      <c r="O41" s="236"/>
      <c r="P41" s="77"/>
      <c r="Q41" s="77"/>
      <c r="R41" s="77"/>
      <c r="S41" s="77"/>
      <c r="T41" s="77"/>
      <c r="U41" s="77"/>
      <c r="V41" s="252"/>
      <c r="W41" s="77"/>
      <c r="X41" s="60"/>
      <c r="Y41" s="60"/>
      <c r="Z41" s="60"/>
      <c r="AA41" s="66"/>
      <c r="AB41" s="67">
        <f t="shared" si="0"/>
        <v>1</v>
      </c>
      <c r="AC41" s="68">
        <f t="shared" si="1"/>
        <v>35</v>
      </c>
      <c r="AD41" s="68">
        <f t="array" ref="AD41">IF(AB41=0,0,IF(AB41&gt;9,AVERAGE(LARGE(D41:Z41,{1,2,3,4,5,6,7,8,9,10})),0))</f>
        <v>0</v>
      </c>
      <c r="AE41" s="68">
        <f t="array" ref="AE41">IF(AB41=0,0,IF(AB41&gt;9,SUM(LARGE(D41:Z41,{1,2,3,4,5,6,7,8,9,10})),0))</f>
        <v>0</v>
      </c>
      <c r="AF41" s="17"/>
      <c r="AH41" s="56"/>
      <c r="AI41" s="69"/>
      <c r="AJ41" s="56"/>
      <c r="AK41" s="56"/>
    </row>
    <row r="42" spans="1:37" ht="15" customHeight="1" x14ac:dyDescent="0.3">
      <c r="A42" s="85" t="s">
        <v>84</v>
      </c>
      <c r="B42" s="75" t="s">
        <v>4</v>
      </c>
      <c r="C42" s="58" t="s">
        <v>58</v>
      </c>
      <c r="D42" s="59"/>
      <c r="E42" s="60"/>
      <c r="F42" s="59"/>
      <c r="G42" s="61"/>
      <c r="H42" s="64"/>
      <c r="I42" s="64"/>
      <c r="J42" s="61">
        <v>34</v>
      </c>
      <c r="K42" s="63"/>
      <c r="L42" s="64"/>
      <c r="M42" s="65">
        <v>31</v>
      </c>
      <c r="N42" s="235"/>
      <c r="O42" s="235"/>
      <c r="P42" s="64"/>
      <c r="Q42" s="64"/>
      <c r="R42" s="64"/>
      <c r="S42" s="64">
        <v>38</v>
      </c>
      <c r="T42" s="64"/>
      <c r="U42" s="64"/>
      <c r="V42" s="251"/>
      <c r="W42" s="64"/>
      <c r="X42" s="59"/>
      <c r="Y42" s="59"/>
      <c r="Z42" s="59"/>
      <c r="AA42" s="66"/>
      <c r="AB42" s="67">
        <f t="shared" si="0"/>
        <v>3</v>
      </c>
      <c r="AC42" s="68">
        <f t="shared" si="1"/>
        <v>34.333333333333336</v>
      </c>
      <c r="AD42" s="68">
        <f t="array" ref="AD42">IF(AB42=0,0,IF(AB42&gt;9,AVERAGE(LARGE(D42:Z42,{1,2,3,4,5,6,7,8,9,10})),0))</f>
        <v>0</v>
      </c>
      <c r="AE42" s="68">
        <f t="array" ref="AE42">IF(AB42=0,0,IF(AB42&gt;9,SUM(LARGE(D42:Z42,{1,2,3,4,5,6,7,8,9,10})),0))</f>
        <v>0</v>
      </c>
      <c r="AF42" s="17"/>
      <c r="AH42" s="56"/>
      <c r="AI42" s="69"/>
      <c r="AJ42" s="56"/>
      <c r="AK42" s="56"/>
    </row>
    <row r="43" spans="1:37" ht="15" customHeight="1" x14ac:dyDescent="0.3">
      <c r="A43" s="57" t="s">
        <v>85</v>
      </c>
      <c r="B43" s="58" t="s">
        <v>4</v>
      </c>
      <c r="C43" s="58" t="s">
        <v>66</v>
      </c>
      <c r="D43" s="60">
        <v>24</v>
      </c>
      <c r="E43" s="60"/>
      <c r="F43" s="60"/>
      <c r="G43" s="61"/>
      <c r="H43" s="64"/>
      <c r="I43" s="64"/>
      <c r="J43" s="61"/>
      <c r="K43" s="63"/>
      <c r="L43" s="64"/>
      <c r="M43" s="65"/>
      <c r="N43" s="235"/>
      <c r="O43" s="235"/>
      <c r="P43" s="64"/>
      <c r="Q43" s="64"/>
      <c r="R43" s="64"/>
      <c r="S43" s="64"/>
      <c r="T43" s="64"/>
      <c r="U43" s="64"/>
      <c r="V43" s="251"/>
      <c r="W43" s="64"/>
      <c r="X43" s="60"/>
      <c r="Y43" s="60"/>
      <c r="Z43" s="60"/>
      <c r="AA43" s="66"/>
      <c r="AB43" s="67">
        <f t="shared" si="0"/>
        <v>1</v>
      </c>
      <c r="AC43" s="68">
        <f t="shared" si="1"/>
        <v>24</v>
      </c>
      <c r="AD43" s="68">
        <f t="array" ref="AD43">IF(AB43=0,0,IF(AB43&gt;9,AVERAGE(LARGE(D43:Z43,{1,2,3,4,5,6,7,8,9,10})),0))</f>
        <v>0</v>
      </c>
      <c r="AE43" s="68">
        <f t="array" ref="AE43">IF(AB43=0,0,IF(AB43&gt;9,SUM(LARGE(D43:Z43,{1,2,3,4,5,6,7,8,9,10})),0))</f>
        <v>0</v>
      </c>
      <c r="AF43" s="17"/>
      <c r="AH43" s="56"/>
      <c r="AI43" s="69"/>
      <c r="AJ43" s="56"/>
      <c r="AK43" s="56"/>
    </row>
    <row r="44" spans="1:37" ht="15" customHeight="1" x14ac:dyDescent="0.3">
      <c r="A44" s="57" t="s">
        <v>86</v>
      </c>
      <c r="B44" s="58" t="s">
        <v>10</v>
      </c>
      <c r="C44" s="58" t="s">
        <v>59</v>
      </c>
      <c r="D44" s="59"/>
      <c r="E44" s="60"/>
      <c r="F44" s="59"/>
      <c r="G44" s="61">
        <v>48</v>
      </c>
      <c r="H44" s="64"/>
      <c r="I44" s="64"/>
      <c r="J44" s="61"/>
      <c r="K44" s="63">
        <v>42</v>
      </c>
      <c r="L44" s="64">
        <v>45</v>
      </c>
      <c r="M44" s="65"/>
      <c r="N44" s="235"/>
      <c r="O44" s="235"/>
      <c r="P44" s="64"/>
      <c r="Q44" s="64">
        <v>36</v>
      </c>
      <c r="R44" s="64">
        <v>44</v>
      </c>
      <c r="S44" s="64">
        <v>47</v>
      </c>
      <c r="T44" s="89">
        <v>45</v>
      </c>
      <c r="U44" s="64"/>
      <c r="V44" s="251"/>
      <c r="W44" s="64"/>
      <c r="X44" s="59">
        <v>43</v>
      </c>
      <c r="Y44" s="59">
        <v>47</v>
      </c>
      <c r="Z44" s="59">
        <v>44</v>
      </c>
      <c r="AA44" s="66"/>
      <c r="AB44" s="67">
        <f t="shared" si="0"/>
        <v>10</v>
      </c>
      <c r="AC44" s="68">
        <f t="shared" si="1"/>
        <v>44.1</v>
      </c>
      <c r="AD44" s="68">
        <f t="array" ref="AD44">IF(AB44=0,0,IF(AB44&gt;9,AVERAGE(LARGE(D44:Z44,{1,2,3,4,5,6,7,8,9,10})),0))</f>
        <v>44.1</v>
      </c>
      <c r="AE44" s="68">
        <f t="array" ref="AE44">IF(AB44=0,0,IF(AB44&gt;9,SUM(LARGE(D44:Z44,{1,2,3,4,5,6,7,8,9,10})),0))</f>
        <v>441</v>
      </c>
      <c r="AF44" s="17"/>
      <c r="AH44" s="56"/>
      <c r="AI44" s="69"/>
      <c r="AJ44" s="56"/>
      <c r="AK44" s="56"/>
    </row>
    <row r="45" spans="1:37" ht="15" customHeight="1" x14ac:dyDescent="0.3">
      <c r="A45" s="57" t="s">
        <v>87</v>
      </c>
      <c r="B45" s="58" t="s">
        <v>10</v>
      </c>
      <c r="C45" s="58" t="s">
        <v>54</v>
      </c>
      <c r="D45" s="59"/>
      <c r="E45" s="60"/>
      <c r="F45" s="59">
        <v>43</v>
      </c>
      <c r="G45" s="61">
        <v>38</v>
      </c>
      <c r="H45" s="62"/>
      <c r="I45" s="62"/>
      <c r="J45" s="61">
        <v>37</v>
      </c>
      <c r="K45" s="63">
        <v>38</v>
      </c>
      <c r="L45" s="64">
        <v>44</v>
      </c>
      <c r="M45" s="65"/>
      <c r="N45" s="235"/>
      <c r="O45" s="235"/>
      <c r="P45" s="62"/>
      <c r="Q45" s="62">
        <v>37</v>
      </c>
      <c r="R45" s="62">
        <v>32</v>
      </c>
      <c r="S45" s="64">
        <v>40</v>
      </c>
      <c r="T45" s="89">
        <v>37</v>
      </c>
      <c r="U45" s="62"/>
      <c r="V45" s="251">
        <v>45</v>
      </c>
      <c r="W45" s="62"/>
      <c r="X45" s="59">
        <v>40</v>
      </c>
      <c r="Y45" s="59">
        <v>44</v>
      </c>
      <c r="Z45" s="59"/>
      <c r="AA45" s="75">
        <v>45</v>
      </c>
      <c r="AB45" s="67">
        <f t="shared" si="0"/>
        <v>12</v>
      </c>
      <c r="AC45" s="68">
        <f t="shared" si="1"/>
        <v>39.583333333333336</v>
      </c>
      <c r="AD45" s="68">
        <f t="array" ref="AD45">IF(AB45=0,0,IF(AB45&gt;9,AVERAGE(LARGE(D45:Z45,{1,2,3,4,5,6,7,8,9,10})),0))</f>
        <v>40.6</v>
      </c>
      <c r="AE45" s="68">
        <f t="array" ref="AE45">IF(AB45=0,0,IF(AB45&gt;9,SUM(LARGE(D45:Z45,{1,2,3,4,5,6,7,8,9,10})),0))</f>
        <v>406</v>
      </c>
      <c r="AF45" s="17"/>
      <c r="AH45" s="56"/>
      <c r="AI45" s="69"/>
      <c r="AJ45" s="56"/>
      <c r="AK45" s="56"/>
    </row>
    <row r="46" spans="1:37" s="1" customFormat="1" ht="15" customHeight="1" x14ac:dyDescent="0.3">
      <c r="A46" s="57" t="s">
        <v>88</v>
      </c>
      <c r="B46" s="58" t="s">
        <v>9</v>
      </c>
      <c r="C46" s="58" t="s">
        <v>54</v>
      </c>
      <c r="D46" s="86"/>
      <c r="E46" s="86"/>
      <c r="F46" s="86"/>
      <c r="G46" s="61"/>
      <c r="H46" s="62"/>
      <c r="I46" s="62"/>
      <c r="J46" s="61">
        <v>44</v>
      </c>
      <c r="K46" s="63"/>
      <c r="L46" s="64"/>
      <c r="M46" s="61"/>
      <c r="N46" s="235"/>
      <c r="O46" s="235"/>
      <c r="P46" s="62"/>
      <c r="Q46" s="62"/>
      <c r="R46" s="62"/>
      <c r="S46" s="92"/>
      <c r="T46" s="64"/>
      <c r="U46" s="62"/>
      <c r="V46" s="251"/>
      <c r="W46" s="62"/>
      <c r="X46" s="101"/>
      <c r="Y46" s="86"/>
      <c r="Z46" s="86"/>
      <c r="AA46" s="66"/>
      <c r="AB46" s="67">
        <f t="shared" si="0"/>
        <v>1</v>
      </c>
      <c r="AC46" s="68">
        <f t="shared" si="1"/>
        <v>44</v>
      </c>
      <c r="AD46" s="68">
        <f t="array" ref="AD46">IF(AB46=0,0,IF(AB46&gt;9,AVERAGE(LARGE(D46:Z46,{1,2,3,4,5,6,7,8,9,10})),0))</f>
        <v>0</v>
      </c>
      <c r="AE46" s="68">
        <f t="array" ref="AE46">IF(AB46=0,0,IF(AB46&gt;9,SUM(LARGE(D46:Z46,{1,2,3,4,5,6,7,8,9,10})),0))</f>
        <v>0</v>
      </c>
      <c r="AF46" s="17"/>
      <c r="AH46" s="56"/>
      <c r="AI46" s="69"/>
      <c r="AJ46" s="56"/>
      <c r="AK46" s="56"/>
    </row>
    <row r="47" spans="1:37" ht="15" customHeight="1" x14ac:dyDescent="0.3">
      <c r="A47" s="57" t="s">
        <v>89</v>
      </c>
      <c r="B47" s="58" t="s">
        <v>10</v>
      </c>
      <c r="C47" s="58" t="s">
        <v>54</v>
      </c>
      <c r="D47" s="60"/>
      <c r="E47" s="60"/>
      <c r="F47" s="60">
        <v>41</v>
      </c>
      <c r="G47" s="61">
        <v>35</v>
      </c>
      <c r="H47" s="62"/>
      <c r="I47" s="62">
        <v>33</v>
      </c>
      <c r="J47" s="61">
        <v>40</v>
      </c>
      <c r="K47" s="63">
        <v>33</v>
      </c>
      <c r="L47" s="64">
        <v>30</v>
      </c>
      <c r="M47" s="65"/>
      <c r="N47" s="235"/>
      <c r="O47" s="235"/>
      <c r="P47" s="62"/>
      <c r="Q47" s="62">
        <v>32</v>
      </c>
      <c r="R47" s="62">
        <v>17</v>
      </c>
      <c r="S47" s="64">
        <v>40</v>
      </c>
      <c r="T47" s="64">
        <v>36</v>
      </c>
      <c r="U47" s="62"/>
      <c r="V47" s="251">
        <v>38</v>
      </c>
      <c r="W47" s="62"/>
      <c r="X47" s="60">
        <v>37</v>
      </c>
      <c r="Y47" s="60">
        <v>33</v>
      </c>
      <c r="Z47" s="60">
        <v>32</v>
      </c>
      <c r="AA47" s="75">
        <v>35</v>
      </c>
      <c r="AB47" s="67">
        <f t="shared" si="0"/>
        <v>14</v>
      </c>
      <c r="AC47" s="68">
        <f t="shared" si="1"/>
        <v>34.071428571428569</v>
      </c>
      <c r="AD47" s="68">
        <f t="array" ref="AD47">IF(AB47=0,0,IF(AB47&gt;9,AVERAGE(LARGE(D47:Z47,{1,2,3,4,5,6,7,8,9,10})),0))</f>
        <v>36.6</v>
      </c>
      <c r="AE47" s="68">
        <f t="array" ref="AE47">IF(AB47=0,0,IF(AB47&gt;9,SUM(LARGE(D47:Z47,{1,2,3,4,5,6,7,8,9,10})),0))</f>
        <v>366</v>
      </c>
      <c r="AF47" s="17"/>
      <c r="AH47" s="56"/>
      <c r="AI47" s="69"/>
      <c r="AJ47" s="56"/>
      <c r="AK47" s="56"/>
    </row>
    <row r="48" spans="1:37" ht="15" customHeight="1" x14ac:dyDescent="0.3">
      <c r="A48" s="57" t="s">
        <v>90</v>
      </c>
      <c r="B48" s="58" t="s">
        <v>4</v>
      </c>
      <c r="C48" s="93" t="s">
        <v>54</v>
      </c>
      <c r="D48" s="60">
        <v>38</v>
      </c>
      <c r="E48" s="60">
        <v>39</v>
      </c>
      <c r="F48" s="60"/>
      <c r="G48" s="61">
        <v>39</v>
      </c>
      <c r="H48" s="64">
        <v>41</v>
      </c>
      <c r="I48" s="64"/>
      <c r="J48" s="61">
        <v>43</v>
      </c>
      <c r="K48" s="63"/>
      <c r="L48" s="64"/>
      <c r="M48" s="65">
        <v>38</v>
      </c>
      <c r="N48" s="235">
        <v>34</v>
      </c>
      <c r="O48" s="235">
        <v>36</v>
      </c>
      <c r="P48" s="64">
        <v>30</v>
      </c>
      <c r="Q48" s="64"/>
      <c r="R48" s="64">
        <v>35</v>
      </c>
      <c r="S48" s="64">
        <v>45</v>
      </c>
      <c r="T48" s="64">
        <v>42</v>
      </c>
      <c r="U48" s="64"/>
      <c r="V48" s="251"/>
      <c r="W48" s="64"/>
      <c r="X48" s="60">
        <v>35</v>
      </c>
      <c r="Y48" s="60">
        <v>45</v>
      </c>
      <c r="Z48" s="60"/>
      <c r="AA48" s="75"/>
      <c r="AB48" s="67">
        <f t="shared" si="0"/>
        <v>14</v>
      </c>
      <c r="AC48" s="68">
        <f t="shared" si="1"/>
        <v>38.571428571428569</v>
      </c>
      <c r="AD48" s="68">
        <f t="array" ref="AD48">IF(AB48=0,0,IF(AB48&gt;9,AVERAGE(LARGE(D48:Z48,{1,2,3,4,5,6,7,8,9,10})),0))</f>
        <v>40.6</v>
      </c>
      <c r="AE48" s="68">
        <f t="array" ref="AE48">IF(AB48=0,0,IF(AB48&gt;9,SUM(LARGE(D48:Z48,{1,2,3,4,5,6,7,8,9,10})),0))</f>
        <v>406</v>
      </c>
      <c r="AF48" s="17"/>
      <c r="AH48" s="56"/>
      <c r="AI48" s="69"/>
      <c r="AJ48" s="56"/>
      <c r="AK48" s="56"/>
    </row>
    <row r="49" spans="1:37" ht="15" customHeight="1" x14ac:dyDescent="0.3">
      <c r="A49" s="57" t="s">
        <v>91</v>
      </c>
      <c r="B49" s="58" t="s">
        <v>4</v>
      </c>
      <c r="C49" s="58" t="s">
        <v>54</v>
      </c>
      <c r="D49" s="59"/>
      <c r="E49" s="60">
        <v>46</v>
      </c>
      <c r="F49" s="59"/>
      <c r="G49" s="61"/>
      <c r="H49" s="62"/>
      <c r="I49" s="62"/>
      <c r="J49" s="61"/>
      <c r="K49" s="63"/>
      <c r="L49" s="64"/>
      <c r="M49" s="65">
        <v>43</v>
      </c>
      <c r="N49" s="235"/>
      <c r="O49" s="235">
        <v>43</v>
      </c>
      <c r="P49" s="62"/>
      <c r="Q49" s="62"/>
      <c r="R49" s="62"/>
      <c r="S49" s="64"/>
      <c r="T49" s="64"/>
      <c r="U49" s="62"/>
      <c r="V49" s="251"/>
      <c r="W49" s="62"/>
      <c r="X49" s="59">
        <v>46</v>
      </c>
      <c r="Y49" s="59">
        <v>47</v>
      </c>
      <c r="Z49" s="59"/>
      <c r="AA49" s="75"/>
      <c r="AB49" s="67">
        <f t="shared" si="0"/>
        <v>5</v>
      </c>
      <c r="AC49" s="68">
        <f t="shared" si="1"/>
        <v>45</v>
      </c>
      <c r="AD49" s="68">
        <f t="array" ref="AD49">IF(AB49=0,0,IF(AB49&gt;9,AVERAGE(LARGE(D49:Z49,{1,2,3,4,5,6,7,8,9,10})),0))</f>
        <v>0</v>
      </c>
      <c r="AE49" s="68">
        <f t="array" ref="AE49">IF(AB49=0,0,IF(AB49&gt;9,SUM(LARGE(D49:Z49,{1,2,3,4,5,6,7,8,9,10})),0))</f>
        <v>0</v>
      </c>
      <c r="AF49" s="17"/>
      <c r="AH49" s="56"/>
      <c r="AI49" s="69"/>
      <c r="AJ49" s="56"/>
      <c r="AK49" s="56"/>
    </row>
    <row r="50" spans="1:37" ht="15" customHeight="1" x14ac:dyDescent="0.3">
      <c r="A50" s="57" t="s">
        <v>91</v>
      </c>
      <c r="B50" s="58" t="s">
        <v>4</v>
      </c>
      <c r="C50" s="58" t="s">
        <v>92</v>
      </c>
      <c r="D50" s="59"/>
      <c r="E50" s="60">
        <v>36</v>
      </c>
      <c r="F50" s="59"/>
      <c r="G50" s="61"/>
      <c r="H50" s="62"/>
      <c r="I50" s="62"/>
      <c r="J50" s="61"/>
      <c r="K50" s="63"/>
      <c r="L50" s="64"/>
      <c r="M50" s="65"/>
      <c r="N50" s="235"/>
      <c r="O50" s="235"/>
      <c r="P50" s="62"/>
      <c r="Q50" s="62"/>
      <c r="R50" s="62"/>
      <c r="S50" s="64"/>
      <c r="T50" s="64"/>
      <c r="U50" s="62"/>
      <c r="V50" s="251"/>
      <c r="W50" s="62"/>
      <c r="X50" s="59"/>
      <c r="Y50" s="59"/>
      <c r="Z50" s="59"/>
      <c r="AA50" s="75"/>
      <c r="AB50" s="67">
        <f t="shared" si="0"/>
        <v>1</v>
      </c>
      <c r="AC50" s="68">
        <f t="shared" si="1"/>
        <v>36</v>
      </c>
      <c r="AD50" s="68">
        <f t="array" ref="AD50">IF(AB50=0,0,IF(AB50&gt;9,AVERAGE(LARGE(D50:Z50,{1,2,3,4,5,6,7,8,9,10})),0))</f>
        <v>0</v>
      </c>
      <c r="AE50" s="68">
        <f t="array" ref="AE50">IF(AB50=0,0,IF(AB50&gt;9,SUM(LARGE(D50:Z50,{1,2,3,4,5,6,7,8,9,10})),0))</f>
        <v>0</v>
      </c>
      <c r="AF50" s="17"/>
      <c r="AH50" s="56"/>
      <c r="AI50" s="69"/>
      <c r="AJ50" s="56"/>
      <c r="AK50" s="56"/>
    </row>
    <row r="51" spans="1:37" ht="15" customHeight="1" x14ac:dyDescent="0.3">
      <c r="A51" s="57" t="s">
        <v>93</v>
      </c>
      <c r="B51" s="58" t="s">
        <v>4</v>
      </c>
      <c r="C51" s="58" t="s">
        <v>59</v>
      </c>
      <c r="D51" s="59"/>
      <c r="E51" s="60">
        <v>30</v>
      </c>
      <c r="F51" s="59"/>
      <c r="G51" s="61"/>
      <c r="H51" s="64"/>
      <c r="I51" s="64"/>
      <c r="J51" s="61"/>
      <c r="K51" s="63"/>
      <c r="L51" s="64"/>
      <c r="M51" s="65">
        <v>37</v>
      </c>
      <c r="N51" s="235"/>
      <c r="O51" s="235">
        <v>32</v>
      </c>
      <c r="P51" s="64"/>
      <c r="Q51" s="64"/>
      <c r="R51" s="64"/>
      <c r="S51" s="64"/>
      <c r="T51" s="64"/>
      <c r="U51" s="64"/>
      <c r="V51" s="251"/>
      <c r="W51" s="64"/>
      <c r="X51" s="59">
        <v>34</v>
      </c>
      <c r="Y51" s="59">
        <v>40</v>
      </c>
      <c r="Z51" s="59">
        <v>38</v>
      </c>
      <c r="AA51" s="66"/>
      <c r="AB51" s="67">
        <f t="shared" si="0"/>
        <v>6</v>
      </c>
      <c r="AC51" s="68">
        <f t="shared" si="1"/>
        <v>35.166666666666664</v>
      </c>
      <c r="AD51" s="68">
        <f t="array" ref="AD51">IF(AB51=0,0,IF(AB51&gt;9,AVERAGE(LARGE(D51:Z51,{1,2,3,4,5,6,7,8,9,10})),0))</f>
        <v>0</v>
      </c>
      <c r="AE51" s="68">
        <f t="array" ref="AE51">IF(AB51=0,0,IF(AB51&gt;9,SUM(LARGE(D51:Z51,{1,2,3,4,5,6,7,8,9,10})),0))</f>
        <v>0</v>
      </c>
      <c r="AF51" s="17"/>
      <c r="AH51" s="56"/>
      <c r="AI51" s="69"/>
      <c r="AJ51" s="56"/>
      <c r="AK51" s="56"/>
    </row>
    <row r="52" spans="1:37" ht="15" customHeight="1" x14ac:dyDescent="0.3">
      <c r="A52" s="57" t="s">
        <v>94</v>
      </c>
      <c r="B52" s="58" t="s">
        <v>9</v>
      </c>
      <c r="C52" s="58" t="s">
        <v>54</v>
      </c>
      <c r="D52" s="60"/>
      <c r="E52" s="60"/>
      <c r="F52" s="60"/>
      <c r="G52" s="61">
        <v>43</v>
      </c>
      <c r="H52" s="62">
        <v>44</v>
      </c>
      <c r="I52" s="62">
        <v>45</v>
      </c>
      <c r="J52" s="61">
        <v>36</v>
      </c>
      <c r="K52" s="63"/>
      <c r="L52" s="64"/>
      <c r="M52" s="65"/>
      <c r="N52" s="235"/>
      <c r="O52" s="235"/>
      <c r="P52" s="62"/>
      <c r="Q52" s="62"/>
      <c r="R52" s="62"/>
      <c r="S52" s="64"/>
      <c r="T52" s="64"/>
      <c r="U52" s="62"/>
      <c r="V52" s="251"/>
      <c r="W52" s="62"/>
      <c r="X52" s="60">
        <v>44</v>
      </c>
      <c r="Y52" s="60"/>
      <c r="Z52" s="60"/>
      <c r="AA52" s="66"/>
      <c r="AB52" s="67">
        <f t="shared" si="0"/>
        <v>5</v>
      </c>
      <c r="AC52" s="68">
        <f t="shared" si="1"/>
        <v>42.4</v>
      </c>
      <c r="AD52" s="68">
        <f t="array" ref="AD52">IF(AB52=0,0,IF(AB52&gt;9,AVERAGE(LARGE(D52:Z52,{1,2,3,4,5,6,7,8,9,10})),0))</f>
        <v>0</v>
      </c>
      <c r="AE52" s="68">
        <f t="array" ref="AE52">IF(AB52=0,0,IF(AB52&gt;9,SUM(LARGE(D52:Z52,{1,2,3,4,5,6,7,8,9,10})),0))</f>
        <v>0</v>
      </c>
      <c r="AF52" s="17"/>
      <c r="AH52" s="56"/>
      <c r="AI52" s="69"/>
      <c r="AJ52" s="56"/>
      <c r="AK52" s="56"/>
    </row>
    <row r="53" spans="1:37" ht="15" customHeight="1" x14ac:dyDescent="0.3">
      <c r="A53" s="57" t="s">
        <v>94</v>
      </c>
      <c r="B53" s="58" t="s">
        <v>9</v>
      </c>
      <c r="C53" s="58" t="s">
        <v>58</v>
      </c>
      <c r="D53" s="86"/>
      <c r="E53" s="86"/>
      <c r="F53" s="86"/>
      <c r="G53" s="61"/>
      <c r="H53" s="62"/>
      <c r="I53" s="77">
        <v>40</v>
      </c>
      <c r="J53" s="61"/>
      <c r="K53" s="63"/>
      <c r="L53" s="64"/>
      <c r="M53" s="61"/>
      <c r="N53" s="235"/>
      <c r="O53" s="235"/>
      <c r="P53" s="62"/>
      <c r="Q53" s="62"/>
      <c r="R53" s="62"/>
      <c r="S53" s="92"/>
      <c r="T53" s="64"/>
      <c r="U53" s="62"/>
      <c r="V53" s="251"/>
      <c r="W53" s="62"/>
      <c r="X53" s="75"/>
      <c r="Y53" s="86"/>
      <c r="Z53" s="86"/>
      <c r="AA53" s="66"/>
      <c r="AB53" s="67">
        <f t="shared" si="0"/>
        <v>1</v>
      </c>
      <c r="AC53" s="68">
        <f t="shared" si="1"/>
        <v>40</v>
      </c>
      <c r="AD53" s="68">
        <f t="array" ref="AD53">IF(AB53=0,0,IF(AB53&gt;9,AVERAGE(LARGE(D53:Z53,{1,2,3,4,5,6,7,8,9,10})),0))</f>
        <v>0</v>
      </c>
      <c r="AE53" s="68">
        <f t="array" ref="AE53">IF(AB53=0,0,IF(AB53&gt;9,SUM(LARGE(D53:Z53,{1,2,3,4,5,6,7,8,9,10})),0))</f>
        <v>0</v>
      </c>
      <c r="AF53" s="17"/>
      <c r="AH53" s="56"/>
      <c r="AI53" s="69"/>
      <c r="AJ53" s="56"/>
      <c r="AK53" s="56"/>
    </row>
    <row r="54" spans="1:37" ht="15" customHeight="1" x14ac:dyDescent="0.3">
      <c r="A54" s="57" t="s">
        <v>94</v>
      </c>
      <c r="B54" s="58" t="s">
        <v>9</v>
      </c>
      <c r="C54" s="58" t="s">
        <v>64</v>
      </c>
      <c r="D54" s="60"/>
      <c r="E54" s="60"/>
      <c r="F54" s="60"/>
      <c r="G54" s="61">
        <v>38</v>
      </c>
      <c r="H54" s="62">
        <v>39</v>
      </c>
      <c r="I54" s="62"/>
      <c r="J54" s="61"/>
      <c r="K54" s="63"/>
      <c r="L54" s="64"/>
      <c r="M54" s="65"/>
      <c r="N54" s="235"/>
      <c r="O54" s="235"/>
      <c r="P54" s="62"/>
      <c r="Q54" s="62"/>
      <c r="R54" s="62"/>
      <c r="S54" s="64"/>
      <c r="T54" s="64"/>
      <c r="U54" s="62"/>
      <c r="V54" s="251"/>
      <c r="W54" s="62"/>
      <c r="X54" s="60"/>
      <c r="Y54" s="60"/>
      <c r="Z54" s="60"/>
      <c r="AA54" s="66"/>
      <c r="AB54" s="67">
        <f t="shared" si="0"/>
        <v>2</v>
      </c>
      <c r="AC54" s="68">
        <f t="shared" si="1"/>
        <v>38.5</v>
      </c>
      <c r="AD54" s="68">
        <f t="array" ref="AD54">IF(AB54=0,0,IF(AB54&gt;9,AVERAGE(LARGE(D54:Z54,{1,2,3,4,5,6,7,8,9,10})),0))</f>
        <v>0</v>
      </c>
      <c r="AE54" s="68">
        <f t="array" ref="AE54">IF(AB54=0,0,IF(AB54&gt;9,SUM(LARGE(D54:Z54,{1,2,3,4,5,6,7,8,9,10})),0))</f>
        <v>0</v>
      </c>
      <c r="AF54" s="17"/>
      <c r="AH54" s="56"/>
      <c r="AI54" s="69"/>
      <c r="AJ54" s="56"/>
      <c r="AK54" s="56"/>
    </row>
    <row r="55" spans="1:37" ht="15" customHeight="1" x14ac:dyDescent="0.3">
      <c r="A55" s="57" t="s">
        <v>95</v>
      </c>
      <c r="B55" s="58" t="s">
        <v>9</v>
      </c>
      <c r="C55" s="58" t="s">
        <v>54</v>
      </c>
      <c r="D55" s="60"/>
      <c r="E55" s="60"/>
      <c r="F55" s="60"/>
      <c r="G55" s="61">
        <v>43</v>
      </c>
      <c r="H55" s="62">
        <v>45</v>
      </c>
      <c r="I55" s="62">
        <v>47</v>
      </c>
      <c r="J55" s="61">
        <v>44</v>
      </c>
      <c r="K55" s="63"/>
      <c r="L55" s="64"/>
      <c r="M55" s="65"/>
      <c r="N55" s="235"/>
      <c r="O55" s="235"/>
      <c r="P55" s="62">
        <v>39</v>
      </c>
      <c r="Q55" s="62"/>
      <c r="R55" s="62"/>
      <c r="S55" s="64"/>
      <c r="T55" s="64">
        <v>43</v>
      </c>
      <c r="U55" s="62">
        <v>35</v>
      </c>
      <c r="V55" s="251"/>
      <c r="W55" s="62"/>
      <c r="X55" s="60">
        <v>45</v>
      </c>
      <c r="Y55" s="60">
        <v>35</v>
      </c>
      <c r="Z55" s="60">
        <v>45</v>
      </c>
      <c r="AA55" s="66"/>
      <c r="AB55" s="67">
        <f t="shared" si="0"/>
        <v>10</v>
      </c>
      <c r="AC55" s="68">
        <f t="shared" si="1"/>
        <v>42.1</v>
      </c>
      <c r="AD55" s="68">
        <f t="array" ref="AD55">IF(AB55=0,0,IF(AB55&gt;9,AVERAGE(LARGE(D55:Z55,{1,2,3,4,5,6,7,8,9,10})),0))</f>
        <v>42.1</v>
      </c>
      <c r="AE55" s="68">
        <f t="array" ref="AE55">IF(AB55=0,0,IF(AB55&gt;9,SUM(LARGE(D55:Z55,{1,2,3,4,5,6,7,8,9,10})),0))</f>
        <v>421</v>
      </c>
      <c r="AF55" s="17"/>
      <c r="AH55" s="56"/>
      <c r="AI55" s="69"/>
      <c r="AJ55" s="56"/>
      <c r="AK55" s="56"/>
    </row>
    <row r="56" spans="1:37" ht="15" customHeight="1" x14ac:dyDescent="0.3">
      <c r="A56" s="57" t="s">
        <v>95</v>
      </c>
      <c r="B56" s="58" t="s">
        <v>9</v>
      </c>
      <c r="C56" s="58" t="s">
        <v>58</v>
      </c>
      <c r="D56" s="86"/>
      <c r="E56" s="86"/>
      <c r="F56" s="86"/>
      <c r="G56" s="61"/>
      <c r="H56" s="62"/>
      <c r="I56" s="62">
        <v>45</v>
      </c>
      <c r="J56" s="61"/>
      <c r="K56" s="63"/>
      <c r="L56" s="64"/>
      <c r="M56" s="61"/>
      <c r="N56" s="235"/>
      <c r="O56" s="235"/>
      <c r="P56" s="62"/>
      <c r="Q56" s="62"/>
      <c r="R56" s="62"/>
      <c r="S56" s="92"/>
      <c r="T56" s="64"/>
      <c r="U56" s="62"/>
      <c r="V56" s="251"/>
      <c r="W56" s="62"/>
      <c r="X56" s="86"/>
      <c r="Y56" s="86"/>
      <c r="Z56" s="86"/>
      <c r="AA56" s="66"/>
      <c r="AB56" s="67">
        <f t="shared" si="0"/>
        <v>1</v>
      </c>
      <c r="AC56" s="68">
        <f t="shared" si="1"/>
        <v>45</v>
      </c>
      <c r="AD56" s="68">
        <f t="array" ref="AD56">IF(AB56=0,0,IF(AB56&gt;9,AVERAGE(LARGE(D56:Z56,{1,2,3,4,5,6,7,8,9,10})),0))</f>
        <v>0</v>
      </c>
      <c r="AE56" s="68">
        <f t="array" ref="AE56">IF(AB56=0,0,IF(AB56&gt;9,SUM(LARGE(D56:Z56,{1,2,3,4,5,6,7,8,9,10})),0))</f>
        <v>0</v>
      </c>
      <c r="AF56" s="17"/>
      <c r="AH56" s="56"/>
      <c r="AI56" s="69"/>
      <c r="AJ56" s="56"/>
      <c r="AK56" s="56"/>
    </row>
    <row r="57" spans="1:37" ht="15" customHeight="1" x14ac:dyDescent="0.3">
      <c r="A57" s="57" t="s">
        <v>95</v>
      </c>
      <c r="B57" s="58" t="s">
        <v>9</v>
      </c>
      <c r="C57" s="58" t="s">
        <v>64</v>
      </c>
      <c r="D57" s="60"/>
      <c r="E57" s="60"/>
      <c r="F57" s="60"/>
      <c r="G57" s="61">
        <v>36</v>
      </c>
      <c r="H57" s="62">
        <v>45</v>
      </c>
      <c r="I57" s="62"/>
      <c r="J57" s="61"/>
      <c r="K57" s="63"/>
      <c r="L57" s="64"/>
      <c r="M57" s="65"/>
      <c r="N57" s="235"/>
      <c r="O57" s="235"/>
      <c r="P57" s="62"/>
      <c r="Q57" s="62"/>
      <c r="R57" s="62"/>
      <c r="S57" s="64"/>
      <c r="T57" s="64"/>
      <c r="U57" s="62"/>
      <c r="V57" s="251"/>
      <c r="W57" s="62"/>
      <c r="X57" s="60"/>
      <c r="Y57" s="60"/>
      <c r="Z57" s="60"/>
      <c r="AA57" s="66"/>
      <c r="AB57" s="67">
        <f t="shared" si="0"/>
        <v>2</v>
      </c>
      <c r="AC57" s="68">
        <f t="shared" si="1"/>
        <v>40.5</v>
      </c>
      <c r="AD57" s="68">
        <f t="array" ref="AD57">IF(AB57=0,0,IF(AB57&gt;9,AVERAGE(LARGE(D57:Z57,{1,2,3,4,5,6,7,8,9,10})),0))</f>
        <v>0</v>
      </c>
      <c r="AE57" s="68">
        <f t="array" ref="AE57">IF(AB57=0,0,IF(AB57&gt;9,SUM(LARGE(D57:Z57,{1,2,3,4,5,6,7,8,9,10})),0))</f>
        <v>0</v>
      </c>
      <c r="AF57" s="17"/>
      <c r="AH57" s="56"/>
      <c r="AI57" s="69"/>
      <c r="AJ57" s="56"/>
      <c r="AK57" s="56"/>
    </row>
    <row r="58" spans="1:37" ht="15" customHeight="1" x14ac:dyDescent="0.3">
      <c r="A58" s="57" t="s">
        <v>96</v>
      </c>
      <c r="B58" s="58" t="s">
        <v>12</v>
      </c>
      <c r="C58" s="58" t="s">
        <v>58</v>
      </c>
      <c r="D58" s="86"/>
      <c r="E58" s="86"/>
      <c r="F58" s="86"/>
      <c r="G58" s="61"/>
      <c r="H58" s="62"/>
      <c r="I58" s="62"/>
      <c r="J58" s="61">
        <v>29</v>
      </c>
      <c r="K58" s="63">
        <v>31</v>
      </c>
      <c r="L58" s="64">
        <v>32</v>
      </c>
      <c r="M58" s="61">
        <v>29</v>
      </c>
      <c r="N58" s="235"/>
      <c r="O58" s="235">
        <v>30</v>
      </c>
      <c r="P58" s="62"/>
      <c r="Q58" s="62"/>
      <c r="R58" s="62"/>
      <c r="S58" s="92"/>
      <c r="T58" s="64"/>
      <c r="U58" s="62"/>
      <c r="V58" s="251"/>
      <c r="W58" s="62"/>
      <c r="X58" s="101"/>
      <c r="Y58" s="86"/>
      <c r="Z58" s="86"/>
      <c r="AA58" s="66"/>
      <c r="AB58" s="67">
        <f t="shared" si="0"/>
        <v>5</v>
      </c>
      <c r="AC58" s="68">
        <f t="shared" si="1"/>
        <v>30.2</v>
      </c>
      <c r="AD58" s="68">
        <f t="array" ref="AD58">IF(AB58=0,0,IF(AB58&gt;9,AVERAGE(LARGE(D58:Z58,{1,2,3,4,5,6,7,8,9,10})),0))</f>
        <v>0</v>
      </c>
      <c r="AE58" s="68">
        <f t="array" ref="AE58">IF(AB58=0,0,IF(AB58&gt;9,SUM(LARGE(D58:Z58,{1,2,3,4,5,6,7,8,9,10})),0))</f>
        <v>0</v>
      </c>
      <c r="AF58" s="17"/>
      <c r="AH58" s="56"/>
      <c r="AI58" s="69"/>
      <c r="AJ58" s="56"/>
      <c r="AK58" s="56"/>
    </row>
    <row r="59" spans="1:37" ht="15" customHeight="1" x14ac:dyDescent="0.3">
      <c r="A59" s="57" t="s">
        <v>96</v>
      </c>
      <c r="B59" s="58" t="s">
        <v>12</v>
      </c>
      <c r="C59" s="58" t="s">
        <v>64</v>
      </c>
      <c r="D59" s="59"/>
      <c r="E59" s="60"/>
      <c r="F59" s="59"/>
      <c r="G59" s="61">
        <v>32</v>
      </c>
      <c r="H59" s="62">
        <v>31</v>
      </c>
      <c r="I59" s="62"/>
      <c r="J59" s="61"/>
      <c r="K59" s="63"/>
      <c r="L59" s="64"/>
      <c r="M59" s="65"/>
      <c r="N59" s="235"/>
      <c r="O59" s="235"/>
      <c r="P59" s="62"/>
      <c r="Q59" s="62"/>
      <c r="R59" s="62"/>
      <c r="S59" s="64"/>
      <c r="T59" s="64"/>
      <c r="U59" s="62"/>
      <c r="V59" s="251"/>
      <c r="W59" s="62"/>
      <c r="X59" s="59"/>
      <c r="Y59" s="59"/>
      <c r="Z59" s="59"/>
      <c r="AA59" s="66"/>
      <c r="AB59" s="67">
        <f t="shared" si="0"/>
        <v>2</v>
      </c>
      <c r="AC59" s="68">
        <f t="shared" si="1"/>
        <v>31.5</v>
      </c>
      <c r="AD59" s="68">
        <f t="array" ref="AD59">IF(AB59=0,0,IF(AB59&gt;9,AVERAGE(LARGE(D59:Z59,{1,2,3,4,5,6,7,8,9,10})),0))</f>
        <v>0</v>
      </c>
      <c r="AE59" s="68">
        <f t="array" ref="AE59">IF(AB59=0,0,IF(AB59&gt;9,SUM(LARGE(D59:Z59,{1,2,3,4,5,6,7,8,9,10})),0))</f>
        <v>0</v>
      </c>
      <c r="AF59" s="17"/>
      <c r="AH59" s="56"/>
      <c r="AI59" s="69"/>
      <c r="AJ59" s="56"/>
      <c r="AK59" s="56"/>
    </row>
    <row r="60" spans="1:37" ht="15" customHeight="1" x14ac:dyDescent="0.3">
      <c r="A60" s="57" t="s">
        <v>97</v>
      </c>
      <c r="B60" s="58" t="s">
        <v>6</v>
      </c>
      <c r="C60" s="58" t="s">
        <v>54</v>
      </c>
      <c r="D60" s="60"/>
      <c r="E60" s="60"/>
      <c r="F60" s="60">
        <v>39</v>
      </c>
      <c r="G60" s="61">
        <v>42</v>
      </c>
      <c r="H60" s="62"/>
      <c r="I60" s="64">
        <v>43</v>
      </c>
      <c r="J60" s="61"/>
      <c r="K60" s="63"/>
      <c r="L60" s="64">
        <v>37</v>
      </c>
      <c r="M60" s="65"/>
      <c r="N60" s="235"/>
      <c r="O60" s="235"/>
      <c r="P60" s="62"/>
      <c r="Q60" s="62"/>
      <c r="R60" s="62"/>
      <c r="S60" s="64"/>
      <c r="T60" s="64">
        <v>37</v>
      </c>
      <c r="U60" s="62"/>
      <c r="V60" s="251"/>
      <c r="W60" s="62"/>
      <c r="X60" s="60">
        <v>28</v>
      </c>
      <c r="Y60" s="60"/>
      <c r="Z60" s="60"/>
      <c r="AA60" s="80"/>
      <c r="AB60" s="67">
        <f t="shared" si="0"/>
        <v>6</v>
      </c>
      <c r="AC60" s="68">
        <f t="shared" si="1"/>
        <v>37.666666666666664</v>
      </c>
      <c r="AD60" s="68">
        <f t="array" ref="AD60">IF(AB60=0,0,IF(AB60&gt;9,AVERAGE(LARGE(D60:Z60,{1,2,3,4,5,6,7,8,9,10})),0))</f>
        <v>0</v>
      </c>
      <c r="AE60" s="68">
        <f t="array" ref="AE60">IF(AB60=0,0,IF(AB60&gt;9,SUM(LARGE(D60:Z60,{1,2,3,4,5,6,7,8,9,10})),0))</f>
        <v>0</v>
      </c>
      <c r="AF60" s="17"/>
      <c r="AH60" s="56"/>
      <c r="AI60" s="69"/>
      <c r="AJ60" s="56"/>
      <c r="AK60" s="56"/>
    </row>
    <row r="61" spans="1:37" ht="15" customHeight="1" x14ac:dyDescent="0.3">
      <c r="A61" s="57" t="s">
        <v>98</v>
      </c>
      <c r="B61" s="58" t="s">
        <v>9</v>
      </c>
      <c r="C61" s="58" t="s">
        <v>54</v>
      </c>
      <c r="D61" s="59">
        <v>38</v>
      </c>
      <c r="E61" s="60"/>
      <c r="F61" s="59"/>
      <c r="G61" s="61"/>
      <c r="H61" s="62"/>
      <c r="I61" s="62"/>
      <c r="J61" s="61">
        <v>43</v>
      </c>
      <c r="K61" s="63"/>
      <c r="L61" s="64"/>
      <c r="M61" s="65">
        <v>44</v>
      </c>
      <c r="N61" s="235"/>
      <c r="O61" s="235">
        <v>37</v>
      </c>
      <c r="P61" s="62">
        <v>41</v>
      </c>
      <c r="Q61" s="62"/>
      <c r="R61" s="62"/>
      <c r="S61" s="64">
        <v>41</v>
      </c>
      <c r="T61" s="64">
        <v>44</v>
      </c>
      <c r="U61" s="62"/>
      <c r="V61" s="251"/>
      <c r="W61" s="62"/>
      <c r="X61" s="59">
        <v>36</v>
      </c>
      <c r="Y61" s="59">
        <v>41</v>
      </c>
      <c r="Z61" s="59">
        <v>44</v>
      </c>
      <c r="AA61" s="75">
        <v>39</v>
      </c>
      <c r="AB61" s="67">
        <f t="shared" si="0"/>
        <v>10</v>
      </c>
      <c r="AC61" s="68">
        <f t="shared" si="1"/>
        <v>40.9</v>
      </c>
      <c r="AD61" s="68">
        <f t="array" ref="AD61">IF(AB61=0,0,IF(AB61&gt;9,AVERAGE(LARGE(D61:Z61,{1,2,3,4,5,6,7,8,9,10})),0))</f>
        <v>40.9</v>
      </c>
      <c r="AE61" s="68">
        <f t="array" ref="AE61">IF(AB61=0,0,IF(AB61&gt;9,SUM(LARGE(D61:Z61,{1,2,3,4,5,6,7,8,9,10})),0))</f>
        <v>409</v>
      </c>
      <c r="AF61" s="17"/>
      <c r="AH61" s="56"/>
      <c r="AI61" s="69"/>
      <c r="AJ61" s="56"/>
      <c r="AK61" s="56"/>
    </row>
    <row r="62" spans="1:37" ht="15" customHeight="1" x14ac:dyDescent="0.3">
      <c r="A62" s="57" t="s">
        <v>98</v>
      </c>
      <c r="B62" s="58" t="s">
        <v>9</v>
      </c>
      <c r="C62" s="58" t="s">
        <v>58</v>
      </c>
      <c r="D62" s="86"/>
      <c r="E62" s="86"/>
      <c r="F62" s="86"/>
      <c r="G62" s="61"/>
      <c r="H62" s="62"/>
      <c r="I62" s="62"/>
      <c r="J62" s="61">
        <v>39</v>
      </c>
      <c r="K62" s="63"/>
      <c r="L62" s="64"/>
      <c r="M62" s="61"/>
      <c r="N62" s="235"/>
      <c r="O62" s="235">
        <v>41</v>
      </c>
      <c r="P62" s="62"/>
      <c r="Q62" s="62"/>
      <c r="R62" s="62"/>
      <c r="S62" s="92"/>
      <c r="T62" s="64"/>
      <c r="U62" s="62"/>
      <c r="V62" s="251"/>
      <c r="W62" s="62"/>
      <c r="X62" s="101">
        <v>40</v>
      </c>
      <c r="Y62" s="86"/>
      <c r="Z62" s="86"/>
      <c r="AA62" s="66">
        <v>38</v>
      </c>
      <c r="AB62" s="67">
        <f t="shared" si="0"/>
        <v>3</v>
      </c>
      <c r="AC62" s="68">
        <f t="shared" si="1"/>
        <v>40</v>
      </c>
      <c r="AD62" s="68">
        <f t="array" ref="AD62">IF(AB62=0,0,IF(AB62&gt;9,AVERAGE(LARGE(D62:Z62,{1,2,3,4,5,6,7,8,9,10})),0))</f>
        <v>0</v>
      </c>
      <c r="AE62" s="68">
        <f t="array" ref="AE62">IF(AB62=0,0,IF(AB62&gt;9,SUM(LARGE(D62:Z62,{1,2,3,4,5,6,7,8,9,10})),0))</f>
        <v>0</v>
      </c>
      <c r="AF62" s="17"/>
      <c r="AH62" s="56"/>
      <c r="AI62" s="69"/>
      <c r="AJ62" s="56"/>
      <c r="AK62" s="56"/>
    </row>
    <row r="63" spans="1:37" ht="15" customHeight="1" x14ac:dyDescent="0.3">
      <c r="A63" s="57" t="s">
        <v>99</v>
      </c>
      <c r="B63" s="58" t="s">
        <v>6</v>
      </c>
      <c r="C63" s="58" t="s">
        <v>54</v>
      </c>
      <c r="D63" s="86">
        <v>47</v>
      </c>
      <c r="E63" s="86">
        <v>44</v>
      </c>
      <c r="F63" s="86">
        <v>39</v>
      </c>
      <c r="G63" s="61">
        <v>38</v>
      </c>
      <c r="H63" s="62"/>
      <c r="I63" s="64">
        <v>39</v>
      </c>
      <c r="J63" s="61"/>
      <c r="K63" s="63"/>
      <c r="L63" s="64">
        <v>35</v>
      </c>
      <c r="M63" s="65">
        <v>38</v>
      </c>
      <c r="N63" s="235">
        <v>34</v>
      </c>
      <c r="O63" s="235"/>
      <c r="P63" s="62">
        <v>33</v>
      </c>
      <c r="Q63" s="62"/>
      <c r="R63" s="62">
        <v>36</v>
      </c>
      <c r="S63" s="64">
        <v>43</v>
      </c>
      <c r="T63" s="64"/>
      <c r="U63" s="62"/>
      <c r="V63" s="251"/>
      <c r="W63" s="62">
        <v>34</v>
      </c>
      <c r="X63" s="86">
        <v>38</v>
      </c>
      <c r="Y63" s="86">
        <v>32</v>
      </c>
      <c r="Z63" s="86">
        <v>34</v>
      </c>
      <c r="AA63" s="66">
        <v>30</v>
      </c>
      <c r="AB63" s="67">
        <f t="shared" si="0"/>
        <v>15</v>
      </c>
      <c r="AC63" s="68">
        <f t="shared" si="1"/>
        <v>37.6</v>
      </c>
      <c r="AD63" s="68">
        <f t="array" ref="AD63">IF(AB63=0,0,IF(AB63&gt;9,AVERAGE(LARGE(D63:Z63,{1,2,3,4,5,6,7,8,9,10})),0))</f>
        <v>39.700000000000003</v>
      </c>
      <c r="AE63" s="68">
        <f t="array" ref="AE63">IF(AB63=0,0,IF(AB63&gt;9,SUM(LARGE(D63:Z63,{1,2,3,4,5,6,7,8,9,10})),0))</f>
        <v>397</v>
      </c>
      <c r="AF63" s="17"/>
      <c r="AH63" s="56"/>
      <c r="AI63" s="69"/>
      <c r="AJ63" s="56"/>
      <c r="AK63" s="56"/>
    </row>
    <row r="64" spans="1:37" ht="15" customHeight="1" x14ac:dyDescent="0.3">
      <c r="A64" s="57" t="s">
        <v>100</v>
      </c>
      <c r="B64" s="58" t="s">
        <v>7</v>
      </c>
      <c r="C64" s="58" t="s">
        <v>58</v>
      </c>
      <c r="D64" s="60"/>
      <c r="E64" s="60">
        <v>39</v>
      </c>
      <c r="F64" s="60"/>
      <c r="G64" s="61"/>
      <c r="H64" s="62"/>
      <c r="I64" s="64">
        <v>33</v>
      </c>
      <c r="J64" s="61">
        <v>26</v>
      </c>
      <c r="K64" s="63"/>
      <c r="L64" s="64">
        <v>35</v>
      </c>
      <c r="M64" s="65">
        <v>39</v>
      </c>
      <c r="N64" s="235">
        <v>33</v>
      </c>
      <c r="O64" s="235">
        <v>32</v>
      </c>
      <c r="P64" s="62"/>
      <c r="Q64" s="62"/>
      <c r="R64" s="62"/>
      <c r="S64" s="64">
        <v>40</v>
      </c>
      <c r="T64" s="64">
        <v>38</v>
      </c>
      <c r="U64" s="62"/>
      <c r="V64" s="251"/>
      <c r="W64" s="62"/>
      <c r="X64" s="60">
        <v>39</v>
      </c>
      <c r="Y64" s="60"/>
      <c r="Z64" s="60"/>
      <c r="AA64" s="66"/>
      <c r="AB64" s="67">
        <f t="shared" si="0"/>
        <v>10</v>
      </c>
      <c r="AC64" s="68">
        <f t="shared" si="1"/>
        <v>35.4</v>
      </c>
      <c r="AD64" s="68">
        <f t="array" ref="AD64">IF(AB64=0,0,IF(AB64&gt;9,AVERAGE(LARGE(D64:Z64,{1,2,3,4,5,6,7,8,9,10})),0))</f>
        <v>35.4</v>
      </c>
      <c r="AE64" s="68">
        <f t="array" ref="AE64">IF(AB64=0,0,IF(AB64&gt;9,SUM(LARGE(D64:Z64,{1,2,3,4,5,6,7,8,9,10})),0))</f>
        <v>354</v>
      </c>
      <c r="AF64" s="17"/>
      <c r="AH64" s="56"/>
      <c r="AI64" s="69"/>
      <c r="AJ64" s="56"/>
      <c r="AK64" s="56"/>
    </row>
    <row r="65" spans="1:37" ht="15" customHeight="1" x14ac:dyDescent="0.3">
      <c r="A65" s="70" t="s">
        <v>100</v>
      </c>
      <c r="B65" s="86" t="s">
        <v>7</v>
      </c>
      <c r="C65" s="86" t="s">
        <v>64</v>
      </c>
      <c r="D65" s="60"/>
      <c r="E65" s="60">
        <v>39</v>
      </c>
      <c r="F65" s="60"/>
      <c r="G65" s="61">
        <v>35</v>
      </c>
      <c r="H65" s="62">
        <v>43</v>
      </c>
      <c r="I65" s="64">
        <v>42</v>
      </c>
      <c r="J65" s="61">
        <v>38</v>
      </c>
      <c r="K65" s="63"/>
      <c r="L65" s="64">
        <v>43</v>
      </c>
      <c r="M65" s="65">
        <v>39</v>
      </c>
      <c r="N65" s="235">
        <v>33</v>
      </c>
      <c r="O65" s="235">
        <v>38</v>
      </c>
      <c r="P65" s="62"/>
      <c r="Q65" s="62"/>
      <c r="R65" s="62"/>
      <c r="S65" s="64">
        <v>38</v>
      </c>
      <c r="T65" s="64">
        <v>43</v>
      </c>
      <c r="U65" s="62"/>
      <c r="V65" s="251"/>
      <c r="W65" s="62">
        <v>45</v>
      </c>
      <c r="X65" s="60">
        <v>31</v>
      </c>
      <c r="Y65" s="60">
        <v>44</v>
      </c>
      <c r="Z65" s="60">
        <v>42</v>
      </c>
      <c r="AA65" s="66">
        <v>39</v>
      </c>
      <c r="AB65" s="67">
        <f t="shared" si="0"/>
        <v>15</v>
      </c>
      <c r="AC65" s="68">
        <f t="shared" si="1"/>
        <v>39.533333333333331</v>
      </c>
      <c r="AD65" s="68">
        <f t="array" ref="AD65">IF(AB65=0,0,IF(AB65&gt;9,AVERAGE(LARGE(D65:Z65,{1,2,3,4,5,6,7,8,9,10})),0))</f>
        <v>41.8</v>
      </c>
      <c r="AE65" s="68">
        <f t="array" ref="AE65">IF(AB65=0,0,IF(AB65&gt;9,SUM(LARGE(D65:Z65,{1,2,3,4,5,6,7,8,9,10})),0))</f>
        <v>418</v>
      </c>
      <c r="AF65" s="17"/>
      <c r="AH65" s="56"/>
      <c r="AI65" s="69"/>
      <c r="AJ65" s="56"/>
      <c r="AK65" s="56"/>
    </row>
    <row r="66" spans="1:37" ht="15" customHeight="1" x14ac:dyDescent="0.3">
      <c r="A66" s="82" t="s">
        <v>101</v>
      </c>
      <c r="B66" s="83" t="s">
        <v>10</v>
      </c>
      <c r="C66" s="83" t="s">
        <v>54</v>
      </c>
      <c r="D66" s="60"/>
      <c r="E66" s="60"/>
      <c r="F66" s="60">
        <v>35</v>
      </c>
      <c r="G66" s="61"/>
      <c r="H66" s="62"/>
      <c r="I66" s="62">
        <v>31</v>
      </c>
      <c r="J66" s="61"/>
      <c r="K66" s="63"/>
      <c r="L66" s="64"/>
      <c r="M66" s="65"/>
      <c r="N66" s="235"/>
      <c r="O66" s="235"/>
      <c r="P66" s="62"/>
      <c r="Q66" s="62"/>
      <c r="R66" s="62"/>
      <c r="S66" s="64"/>
      <c r="T66" s="64">
        <v>37</v>
      </c>
      <c r="U66" s="62"/>
      <c r="V66" s="251">
        <v>33</v>
      </c>
      <c r="W66" s="62">
        <v>31</v>
      </c>
      <c r="X66" s="60">
        <v>35</v>
      </c>
      <c r="Y66" s="60">
        <v>34</v>
      </c>
      <c r="Z66" s="60"/>
      <c r="AA66" s="66"/>
      <c r="AB66" s="67">
        <f t="shared" si="0"/>
        <v>7</v>
      </c>
      <c r="AC66" s="68">
        <f t="shared" si="1"/>
        <v>33.714285714285715</v>
      </c>
      <c r="AD66" s="68">
        <f t="array" ref="AD66">IF(AB66=0,0,IF(AB66&gt;9,AVERAGE(LARGE(D66:Z66,{1,2,3,4,5,6,7,8,9,10})),0))</f>
        <v>0</v>
      </c>
      <c r="AE66" s="68">
        <f t="array" ref="AE66">IF(AB66=0,0,IF(AB66&gt;9,SUM(LARGE(D66:Z66,{1,2,3,4,5,6,7,8,9,10})),0))</f>
        <v>0</v>
      </c>
      <c r="AF66" s="17"/>
      <c r="AH66" s="56"/>
      <c r="AI66" s="69"/>
      <c r="AJ66" s="56"/>
      <c r="AK66" s="56"/>
    </row>
    <row r="67" spans="1:37" ht="15" customHeight="1" x14ac:dyDescent="0.3">
      <c r="A67" s="85" t="s">
        <v>102</v>
      </c>
      <c r="B67" s="75" t="s">
        <v>10</v>
      </c>
      <c r="C67" s="74" t="s">
        <v>54</v>
      </c>
      <c r="D67" s="60"/>
      <c r="E67" s="60"/>
      <c r="F67" s="60">
        <v>47</v>
      </c>
      <c r="G67" s="61"/>
      <c r="H67" s="62"/>
      <c r="I67" s="62">
        <v>44</v>
      </c>
      <c r="J67" s="61"/>
      <c r="K67" s="63"/>
      <c r="L67" s="64"/>
      <c r="M67" s="65">
        <v>43</v>
      </c>
      <c r="N67" s="235">
        <v>44</v>
      </c>
      <c r="O67" s="235"/>
      <c r="P67" s="62"/>
      <c r="Q67" s="62"/>
      <c r="R67" s="62"/>
      <c r="S67" s="64"/>
      <c r="T67" s="64">
        <v>46</v>
      </c>
      <c r="U67" s="62"/>
      <c r="V67" s="251">
        <v>49</v>
      </c>
      <c r="W67" s="62">
        <v>36</v>
      </c>
      <c r="X67" s="60">
        <v>44</v>
      </c>
      <c r="Y67" s="60">
        <v>43</v>
      </c>
      <c r="Z67" s="60">
        <v>44</v>
      </c>
      <c r="AA67" s="66"/>
      <c r="AB67" s="67">
        <f t="shared" si="0"/>
        <v>10</v>
      </c>
      <c r="AC67" s="68">
        <f t="shared" si="1"/>
        <v>44</v>
      </c>
      <c r="AD67" s="68">
        <f t="array" ref="AD67">IF(AB67=0,0,IF(AB67&gt;9,AVERAGE(LARGE(D67:Z67,{1,2,3,4,5,6,7,8,9,10})),0))</f>
        <v>44</v>
      </c>
      <c r="AE67" s="68">
        <f t="array" ref="AE67">IF(AB67=0,0,IF(AB67&gt;9,SUM(LARGE(D67:Z67,{1,2,3,4,5,6,7,8,9,10})),0))</f>
        <v>440</v>
      </c>
      <c r="AF67" s="17"/>
      <c r="AH67" s="56"/>
      <c r="AI67" s="69"/>
      <c r="AJ67" s="56"/>
      <c r="AK67" s="56"/>
    </row>
    <row r="68" spans="1:37" ht="15" customHeight="1" x14ac:dyDescent="0.3">
      <c r="A68" s="57" t="s">
        <v>360</v>
      </c>
      <c r="B68" s="58" t="s">
        <v>12</v>
      </c>
      <c r="C68" s="58" t="s">
        <v>54</v>
      </c>
      <c r="D68" s="60"/>
      <c r="E68" s="60">
        <v>39</v>
      </c>
      <c r="F68" s="60">
        <v>37</v>
      </c>
      <c r="G68" s="61"/>
      <c r="H68" s="62">
        <v>39</v>
      </c>
      <c r="I68" s="62">
        <v>33</v>
      </c>
      <c r="J68" s="61"/>
      <c r="K68" s="63">
        <v>35</v>
      </c>
      <c r="L68" s="64">
        <v>40</v>
      </c>
      <c r="M68" s="65"/>
      <c r="N68" s="235">
        <v>28</v>
      </c>
      <c r="O68" s="235">
        <v>35</v>
      </c>
      <c r="P68" s="62"/>
      <c r="Q68" s="62"/>
      <c r="R68" s="62">
        <v>29</v>
      </c>
      <c r="S68" s="64">
        <v>41</v>
      </c>
      <c r="T68" s="64">
        <v>39</v>
      </c>
      <c r="U68" s="62"/>
      <c r="V68" s="251"/>
      <c r="W68" s="62"/>
      <c r="X68" s="60">
        <v>38</v>
      </c>
      <c r="Y68" s="60"/>
      <c r="Z68" s="60"/>
      <c r="AA68" s="75"/>
      <c r="AB68" s="67">
        <f t="shared" si="0"/>
        <v>12</v>
      </c>
      <c r="AC68" s="68">
        <f t="shared" si="1"/>
        <v>36.083333333333336</v>
      </c>
      <c r="AD68" s="68">
        <f t="array" ref="AD68">IF(AB68=0,0,IF(AB68&gt;9,AVERAGE(LARGE(D68:Z68,{1,2,3,4,5,6,7,8,9,10})),0))</f>
        <v>37.6</v>
      </c>
      <c r="AE68" s="68">
        <f t="array" ref="AE68">IF(AB68=0,0,IF(AB68&gt;9,SUM(LARGE(D68:Z68,{1,2,3,4,5,6,7,8,9,10})),0))</f>
        <v>376</v>
      </c>
      <c r="AF68" s="17"/>
      <c r="AH68" s="56"/>
      <c r="AI68" s="88"/>
      <c r="AJ68" s="56"/>
      <c r="AK68" s="56"/>
    </row>
    <row r="69" spans="1:37" ht="15" customHeight="1" x14ac:dyDescent="0.3">
      <c r="A69" s="57" t="s">
        <v>103</v>
      </c>
      <c r="B69" s="58" t="s">
        <v>4</v>
      </c>
      <c r="C69" s="58" t="s">
        <v>54</v>
      </c>
      <c r="D69" s="60"/>
      <c r="E69" s="60">
        <v>36</v>
      </c>
      <c r="F69" s="60"/>
      <c r="G69" s="61"/>
      <c r="H69" s="62"/>
      <c r="I69" s="62"/>
      <c r="J69" s="61"/>
      <c r="K69" s="63"/>
      <c r="L69" s="64"/>
      <c r="M69" s="65"/>
      <c r="N69" s="235"/>
      <c r="O69" s="235"/>
      <c r="P69" s="62"/>
      <c r="Q69" s="62"/>
      <c r="R69" s="62"/>
      <c r="S69" s="64"/>
      <c r="T69" s="64"/>
      <c r="U69" s="62"/>
      <c r="V69" s="251"/>
      <c r="W69" s="62"/>
      <c r="X69" s="60"/>
      <c r="Y69" s="60"/>
      <c r="Z69" s="60"/>
      <c r="AA69" s="66"/>
      <c r="AB69" s="67">
        <f t="shared" si="0"/>
        <v>1</v>
      </c>
      <c r="AC69" s="68">
        <f t="shared" si="1"/>
        <v>36</v>
      </c>
      <c r="AD69" s="68">
        <f t="array" ref="AD69">IF(AB69=0,0,IF(AB69&gt;9,AVERAGE(LARGE(D69:Z69,{1,2,3,4,5,6,7,8,9,10})),0))</f>
        <v>0</v>
      </c>
      <c r="AE69" s="68">
        <f t="array" ref="AE69">IF(AB69=0,0,IF(AB69&gt;9,SUM(LARGE(D69:Z69,{1,2,3,4,5,6,7,8,9,10})),0))</f>
        <v>0</v>
      </c>
      <c r="AF69" s="17"/>
      <c r="AH69" s="56"/>
      <c r="AI69" s="84"/>
      <c r="AJ69" s="56"/>
      <c r="AK69" s="56"/>
    </row>
    <row r="70" spans="1:37" ht="15" customHeight="1" x14ac:dyDescent="0.3">
      <c r="A70" s="57" t="s">
        <v>104</v>
      </c>
      <c r="B70" s="58" t="s">
        <v>12</v>
      </c>
      <c r="C70" s="58" t="s">
        <v>54</v>
      </c>
      <c r="D70" s="86"/>
      <c r="E70" s="86"/>
      <c r="F70" s="86"/>
      <c r="G70" s="61"/>
      <c r="H70" s="62"/>
      <c r="I70" s="62">
        <v>37</v>
      </c>
      <c r="J70" s="61">
        <v>35</v>
      </c>
      <c r="K70" s="63"/>
      <c r="L70" s="64">
        <v>41</v>
      </c>
      <c r="M70" s="61">
        <v>36</v>
      </c>
      <c r="N70" s="235">
        <v>36</v>
      </c>
      <c r="O70" s="235"/>
      <c r="P70" s="62"/>
      <c r="Q70" s="62"/>
      <c r="R70" s="62">
        <v>34</v>
      </c>
      <c r="S70" s="92"/>
      <c r="T70" s="64">
        <v>42</v>
      </c>
      <c r="U70" s="62"/>
      <c r="V70" s="251"/>
      <c r="W70" s="62"/>
      <c r="X70" s="86">
        <v>42</v>
      </c>
      <c r="Y70" s="86">
        <v>36</v>
      </c>
      <c r="Z70" s="86"/>
      <c r="AA70" s="66"/>
      <c r="AB70" s="67">
        <f t="shared" si="0"/>
        <v>9</v>
      </c>
      <c r="AC70" s="68">
        <f t="shared" si="1"/>
        <v>37.666666666666664</v>
      </c>
      <c r="AD70" s="68">
        <f t="array" ref="AD70">IF(AB70=0,0,IF(AB70&gt;9,AVERAGE(LARGE(D70:Z70,{1,2,3,4,5,6,7,8,9,10})),0))</f>
        <v>0</v>
      </c>
      <c r="AE70" s="68">
        <f t="array" ref="AE70">IF(AB70=0,0,IF(AB70&gt;9,SUM(LARGE(D70:Z70,{1,2,3,4,5,6,7,8,9,10})),0))</f>
        <v>0</v>
      </c>
      <c r="AF70" s="17"/>
      <c r="AH70" s="56"/>
      <c r="AI70" s="69"/>
      <c r="AJ70" s="56"/>
      <c r="AK70" s="56"/>
    </row>
    <row r="71" spans="1:37" ht="15" customHeight="1" x14ac:dyDescent="0.3">
      <c r="A71" s="57" t="s">
        <v>105</v>
      </c>
      <c r="B71" s="58" t="s">
        <v>4</v>
      </c>
      <c r="C71" s="58" t="s">
        <v>54</v>
      </c>
      <c r="D71" s="60">
        <v>19</v>
      </c>
      <c r="E71" s="60"/>
      <c r="F71" s="60"/>
      <c r="G71" s="61"/>
      <c r="H71" s="62"/>
      <c r="I71" s="62">
        <v>28</v>
      </c>
      <c r="J71" s="61">
        <v>13</v>
      </c>
      <c r="K71" s="63"/>
      <c r="L71" s="64"/>
      <c r="M71" s="65">
        <v>26</v>
      </c>
      <c r="N71" s="235"/>
      <c r="O71" s="235">
        <v>23</v>
      </c>
      <c r="P71" s="62">
        <v>20</v>
      </c>
      <c r="Q71" s="62"/>
      <c r="R71" s="62">
        <v>28</v>
      </c>
      <c r="S71" s="64"/>
      <c r="T71" s="64">
        <v>30</v>
      </c>
      <c r="U71" s="62">
        <v>25</v>
      </c>
      <c r="V71" s="251"/>
      <c r="W71" s="62">
        <v>18</v>
      </c>
      <c r="X71" s="60"/>
      <c r="Y71" s="60"/>
      <c r="Z71" s="60"/>
      <c r="AA71" s="75">
        <v>30</v>
      </c>
      <c r="AB71" s="67">
        <f t="shared" ref="AB71:AB134" si="2">COUNT(D71:Z71)</f>
        <v>10</v>
      </c>
      <c r="AC71" s="68">
        <f t="shared" ref="AC71:AC134" si="3">IF(AB71=0,0,AVERAGE(D71:Z71))</f>
        <v>23</v>
      </c>
      <c r="AD71" s="68">
        <f t="array" ref="AD71">IF(AB71=0,0,IF(AB71&gt;9,AVERAGE(LARGE(D71:Z71,{1,2,3,4,5,6,7,8,9,10})),0))</f>
        <v>23</v>
      </c>
      <c r="AE71" s="68">
        <f t="array" ref="AE71">IF(AB71=0,0,IF(AB71&gt;9,SUM(LARGE(D71:Z71,{1,2,3,4,5,6,7,8,9,10})),0))</f>
        <v>230</v>
      </c>
      <c r="AF71" s="17"/>
      <c r="AH71" s="56"/>
      <c r="AI71" s="69"/>
      <c r="AJ71" s="56"/>
      <c r="AK71" s="56"/>
    </row>
    <row r="72" spans="1:37" ht="15" customHeight="1" x14ac:dyDescent="0.3">
      <c r="A72" s="57" t="s">
        <v>106</v>
      </c>
      <c r="B72" s="58" t="s">
        <v>6</v>
      </c>
      <c r="C72" s="58" t="s">
        <v>54</v>
      </c>
      <c r="D72" s="60">
        <v>35</v>
      </c>
      <c r="E72" s="60"/>
      <c r="F72" s="60"/>
      <c r="G72" s="61"/>
      <c r="H72" s="62"/>
      <c r="I72" s="62"/>
      <c r="J72" s="61">
        <v>29</v>
      </c>
      <c r="K72" s="63"/>
      <c r="L72" s="64">
        <v>37</v>
      </c>
      <c r="M72" s="65"/>
      <c r="N72" s="235"/>
      <c r="O72" s="235">
        <v>31</v>
      </c>
      <c r="P72" s="62">
        <v>26</v>
      </c>
      <c r="Q72" s="62"/>
      <c r="R72" s="62"/>
      <c r="S72" s="64">
        <v>30</v>
      </c>
      <c r="T72" s="64"/>
      <c r="U72" s="62"/>
      <c r="V72" s="251">
        <v>34</v>
      </c>
      <c r="W72" s="62"/>
      <c r="X72" s="60"/>
      <c r="Y72" s="60"/>
      <c r="Z72" s="60"/>
      <c r="AA72" s="75"/>
      <c r="AB72" s="67">
        <f t="shared" si="2"/>
        <v>7</v>
      </c>
      <c r="AC72" s="68">
        <f t="shared" si="3"/>
        <v>31.714285714285715</v>
      </c>
      <c r="AD72" s="68">
        <f t="array" ref="AD72">IF(AB72=0,0,IF(AB72&gt;9,AVERAGE(LARGE(D72:Z72,{1,2,3,4,5,6,7,8,9,10})),0))</f>
        <v>0</v>
      </c>
      <c r="AE72" s="68">
        <f t="array" ref="AE72">IF(AB72=0,0,IF(AB72&gt;9,SUM(LARGE(D72:Z72,{1,2,3,4,5,6,7,8,9,10})),0))</f>
        <v>0</v>
      </c>
      <c r="AF72" s="17"/>
      <c r="AH72" s="56"/>
      <c r="AI72" s="72"/>
      <c r="AJ72" s="56"/>
      <c r="AK72" s="56"/>
    </row>
    <row r="73" spans="1:37" ht="15" customHeight="1" x14ac:dyDescent="0.3">
      <c r="A73" s="57" t="s">
        <v>107</v>
      </c>
      <c r="B73" s="58" t="s">
        <v>8</v>
      </c>
      <c r="C73" s="58" t="s">
        <v>58</v>
      </c>
      <c r="D73" s="60">
        <v>41</v>
      </c>
      <c r="E73" s="60">
        <v>41</v>
      </c>
      <c r="F73" s="60">
        <v>42</v>
      </c>
      <c r="G73" s="61">
        <v>43</v>
      </c>
      <c r="H73" s="62">
        <v>45</v>
      </c>
      <c r="I73" s="62">
        <v>39</v>
      </c>
      <c r="J73" s="61">
        <v>42</v>
      </c>
      <c r="K73" s="63"/>
      <c r="L73" s="64">
        <v>46</v>
      </c>
      <c r="M73" s="65">
        <v>37</v>
      </c>
      <c r="N73" s="235">
        <v>34</v>
      </c>
      <c r="O73" s="235"/>
      <c r="P73" s="62"/>
      <c r="Q73" s="62">
        <v>42</v>
      </c>
      <c r="R73" s="62">
        <v>42</v>
      </c>
      <c r="S73" s="64">
        <v>40</v>
      </c>
      <c r="T73" s="64">
        <v>40</v>
      </c>
      <c r="U73" s="62">
        <v>45</v>
      </c>
      <c r="V73" s="251">
        <v>37</v>
      </c>
      <c r="W73" s="62">
        <v>34</v>
      </c>
      <c r="X73" s="60">
        <v>39</v>
      </c>
      <c r="Y73" s="60">
        <v>48</v>
      </c>
      <c r="Z73" s="60">
        <v>39</v>
      </c>
      <c r="AA73" s="75">
        <v>45</v>
      </c>
      <c r="AB73" s="67">
        <f t="shared" si="2"/>
        <v>20</v>
      </c>
      <c r="AC73" s="68">
        <f t="shared" si="3"/>
        <v>40.799999999999997</v>
      </c>
      <c r="AD73" s="68">
        <f t="array" ref="AD73">IF(AB73=0,0,IF(AB73&gt;9,AVERAGE(LARGE(D73:Z73,{1,2,3,4,5,6,7,8,9,10})),0))</f>
        <v>43.6</v>
      </c>
      <c r="AE73" s="68">
        <f t="array" ref="AE73">IF(AB73=0,0,IF(AB73&gt;9,SUM(LARGE(D73:Z73,{1,2,3,4,5,6,7,8,9,10})),0))</f>
        <v>436</v>
      </c>
      <c r="AF73" s="17"/>
      <c r="AH73" s="56"/>
      <c r="AI73" s="84"/>
      <c r="AJ73" s="56"/>
      <c r="AK73" s="56"/>
    </row>
    <row r="74" spans="1:37" ht="15" customHeight="1" x14ac:dyDescent="0.3">
      <c r="A74" s="57" t="s">
        <v>107</v>
      </c>
      <c r="B74" s="58" t="s">
        <v>8</v>
      </c>
      <c r="C74" s="58" t="s">
        <v>92</v>
      </c>
      <c r="D74" s="60"/>
      <c r="E74" s="60">
        <v>33</v>
      </c>
      <c r="F74" s="60">
        <v>34</v>
      </c>
      <c r="G74" s="61">
        <v>36</v>
      </c>
      <c r="H74" s="62">
        <v>38</v>
      </c>
      <c r="I74" s="62">
        <v>33</v>
      </c>
      <c r="J74" s="61">
        <v>34</v>
      </c>
      <c r="K74" s="63"/>
      <c r="L74" s="64">
        <v>29</v>
      </c>
      <c r="M74" s="65">
        <v>28</v>
      </c>
      <c r="N74" s="235">
        <v>20</v>
      </c>
      <c r="O74" s="235"/>
      <c r="P74" s="62"/>
      <c r="Q74" s="62">
        <v>27</v>
      </c>
      <c r="R74" s="62">
        <v>25</v>
      </c>
      <c r="S74" s="64">
        <v>35</v>
      </c>
      <c r="T74" s="64">
        <v>32</v>
      </c>
      <c r="U74" s="62">
        <v>39</v>
      </c>
      <c r="V74" s="251"/>
      <c r="W74" s="62"/>
      <c r="X74" s="60">
        <v>36</v>
      </c>
      <c r="Y74" s="60">
        <v>41</v>
      </c>
      <c r="Z74" s="60">
        <v>34</v>
      </c>
      <c r="AA74" s="75"/>
      <c r="AB74" s="67">
        <f t="shared" si="2"/>
        <v>17</v>
      </c>
      <c r="AC74" s="68">
        <f t="shared" si="3"/>
        <v>32.588235294117645</v>
      </c>
      <c r="AD74" s="68">
        <f t="array" ref="AD74">IF(AB74=0,0,IF(AB74&gt;9,AVERAGE(LARGE(D74:Z74,{1,2,3,4,5,6,7,8,9,10})),0))</f>
        <v>36</v>
      </c>
      <c r="AE74" s="68">
        <f t="array" ref="AE74">IF(AB74=0,0,IF(AB74&gt;9,SUM(LARGE(D74:Z74,{1,2,3,4,5,6,7,8,9,10})),0))</f>
        <v>360</v>
      </c>
      <c r="AF74" s="17"/>
      <c r="AH74" s="56"/>
      <c r="AI74" s="88"/>
      <c r="AJ74" s="56"/>
      <c r="AK74" s="56"/>
    </row>
    <row r="75" spans="1:37" ht="15" customHeight="1" x14ac:dyDescent="0.3">
      <c r="A75" s="57" t="s">
        <v>108</v>
      </c>
      <c r="B75" s="58" t="s">
        <v>12</v>
      </c>
      <c r="C75" s="58" t="s">
        <v>54</v>
      </c>
      <c r="D75" s="60">
        <v>41</v>
      </c>
      <c r="E75" s="60">
        <v>46</v>
      </c>
      <c r="F75" s="60">
        <v>43</v>
      </c>
      <c r="G75" s="61">
        <v>47</v>
      </c>
      <c r="H75" s="62">
        <v>40</v>
      </c>
      <c r="I75" s="62">
        <v>46</v>
      </c>
      <c r="J75" s="61">
        <v>40</v>
      </c>
      <c r="K75" s="63">
        <v>44</v>
      </c>
      <c r="L75" s="64">
        <v>43</v>
      </c>
      <c r="M75" s="65">
        <v>43</v>
      </c>
      <c r="N75" s="235">
        <v>42</v>
      </c>
      <c r="O75" s="235">
        <v>42</v>
      </c>
      <c r="P75" s="62">
        <v>38</v>
      </c>
      <c r="Q75" s="62"/>
      <c r="R75" s="62">
        <v>41</v>
      </c>
      <c r="S75" s="64">
        <v>39</v>
      </c>
      <c r="T75" s="64">
        <v>46</v>
      </c>
      <c r="U75" s="62">
        <v>43</v>
      </c>
      <c r="V75" s="251">
        <v>42</v>
      </c>
      <c r="W75" s="62">
        <v>35</v>
      </c>
      <c r="X75" s="60">
        <v>40</v>
      </c>
      <c r="Y75" s="60">
        <v>43</v>
      </c>
      <c r="Z75" s="60">
        <v>40</v>
      </c>
      <c r="AA75" s="66">
        <v>46</v>
      </c>
      <c r="AB75" s="67">
        <f t="shared" si="2"/>
        <v>22</v>
      </c>
      <c r="AC75" s="68">
        <f t="shared" si="3"/>
        <v>42</v>
      </c>
      <c r="AD75" s="68">
        <f t="array" ref="AD75">IF(AB75=0,0,IF(AB75&gt;9,AVERAGE(LARGE(D75:Z75,{1,2,3,4,5,6,7,8,9,10})),0))</f>
        <v>44.4</v>
      </c>
      <c r="AE75" s="68">
        <f t="array" ref="AE75">IF(AB75=0,0,IF(AB75&gt;9,SUM(LARGE(D75:Z75,{1,2,3,4,5,6,7,8,9,10})),0))</f>
        <v>444</v>
      </c>
      <c r="AF75" s="17"/>
      <c r="AH75" s="56"/>
      <c r="AI75" s="69"/>
      <c r="AJ75" s="56"/>
      <c r="AK75" s="56"/>
    </row>
    <row r="76" spans="1:37" ht="15" customHeight="1" x14ac:dyDescent="0.3">
      <c r="A76" s="57" t="s">
        <v>108</v>
      </c>
      <c r="B76" s="58" t="s">
        <v>12</v>
      </c>
      <c r="C76" s="58" t="s">
        <v>58</v>
      </c>
      <c r="D76" s="60">
        <v>45</v>
      </c>
      <c r="E76" s="60">
        <v>44</v>
      </c>
      <c r="F76" s="60"/>
      <c r="G76" s="61">
        <v>41</v>
      </c>
      <c r="H76" s="62">
        <v>43</v>
      </c>
      <c r="I76" s="62">
        <v>41</v>
      </c>
      <c r="J76" s="61">
        <v>44</v>
      </c>
      <c r="K76" s="63">
        <v>45</v>
      </c>
      <c r="L76" s="64">
        <v>40</v>
      </c>
      <c r="M76" s="65">
        <v>45</v>
      </c>
      <c r="N76" s="235">
        <v>48</v>
      </c>
      <c r="O76" s="235">
        <v>38</v>
      </c>
      <c r="P76" s="62">
        <v>37</v>
      </c>
      <c r="Q76" s="62"/>
      <c r="R76" s="62">
        <v>44</v>
      </c>
      <c r="S76" s="64">
        <v>47</v>
      </c>
      <c r="T76" s="64">
        <v>42</v>
      </c>
      <c r="U76" s="62">
        <v>39</v>
      </c>
      <c r="V76" s="251">
        <v>43</v>
      </c>
      <c r="W76" s="62">
        <v>40</v>
      </c>
      <c r="X76" s="60">
        <v>45</v>
      </c>
      <c r="Y76" s="60">
        <v>43</v>
      </c>
      <c r="Z76" s="60">
        <v>40</v>
      </c>
      <c r="AA76" s="66">
        <v>43</v>
      </c>
      <c r="AB76" s="67">
        <f t="shared" si="2"/>
        <v>21</v>
      </c>
      <c r="AC76" s="68">
        <f t="shared" si="3"/>
        <v>42.571428571428569</v>
      </c>
      <c r="AD76" s="68">
        <f t="array" ref="AD76">IF(AB76=0,0,IF(AB76&gt;9,AVERAGE(LARGE(D76:Z76,{1,2,3,4,5,6,7,8,9,10})),0))</f>
        <v>45</v>
      </c>
      <c r="AE76" s="68">
        <f t="array" ref="AE76">IF(AB76=0,0,IF(AB76&gt;9,SUM(LARGE(D76:Z76,{1,2,3,4,5,6,7,8,9,10})),0))</f>
        <v>450</v>
      </c>
      <c r="AF76" s="17"/>
      <c r="AH76" s="56"/>
      <c r="AI76" s="69"/>
      <c r="AJ76" s="56"/>
      <c r="AK76" s="56"/>
    </row>
    <row r="77" spans="1:37" ht="15" customHeight="1" x14ac:dyDescent="0.3">
      <c r="A77" s="57" t="s">
        <v>109</v>
      </c>
      <c r="B77" s="58" t="s">
        <v>4</v>
      </c>
      <c r="C77" s="58" t="s">
        <v>54</v>
      </c>
      <c r="D77" s="59">
        <v>38</v>
      </c>
      <c r="E77" s="60"/>
      <c r="F77" s="59">
        <v>37</v>
      </c>
      <c r="G77" s="61"/>
      <c r="H77" s="62">
        <v>37</v>
      </c>
      <c r="I77" s="62">
        <v>43</v>
      </c>
      <c r="J77" s="61">
        <v>32</v>
      </c>
      <c r="K77" s="63"/>
      <c r="L77" s="64"/>
      <c r="M77" s="65">
        <v>37</v>
      </c>
      <c r="N77" s="235"/>
      <c r="O77" s="235">
        <v>33</v>
      </c>
      <c r="P77" s="62">
        <v>34</v>
      </c>
      <c r="Q77" s="62"/>
      <c r="R77" s="62">
        <v>37</v>
      </c>
      <c r="S77" s="64">
        <v>45</v>
      </c>
      <c r="T77" s="64">
        <v>40</v>
      </c>
      <c r="U77" s="62">
        <v>34</v>
      </c>
      <c r="V77" s="251"/>
      <c r="W77" s="62"/>
      <c r="X77" s="59"/>
      <c r="Y77" s="59"/>
      <c r="Z77" s="59"/>
      <c r="AA77" s="66">
        <v>38</v>
      </c>
      <c r="AB77" s="67">
        <f t="shared" si="2"/>
        <v>12</v>
      </c>
      <c r="AC77" s="68">
        <f t="shared" si="3"/>
        <v>37.25</v>
      </c>
      <c r="AD77" s="68">
        <f t="array" ref="AD77">IF(AB77=0,0,IF(AB77&gt;9,AVERAGE(LARGE(D77:Z77,{1,2,3,4,5,6,7,8,9,10})),0))</f>
        <v>38.200000000000003</v>
      </c>
      <c r="AE77" s="68">
        <f t="array" ref="AE77">IF(AB77=0,0,IF(AB77&gt;9,SUM(LARGE(D77:Z77,{1,2,3,4,5,6,7,8,9,10})),0))</f>
        <v>382</v>
      </c>
      <c r="AF77" s="17"/>
      <c r="AH77" s="56"/>
      <c r="AI77" s="69"/>
      <c r="AJ77" s="56"/>
      <c r="AK77" s="56"/>
    </row>
    <row r="78" spans="1:37" ht="15" customHeight="1" x14ac:dyDescent="0.3">
      <c r="A78" s="82" t="s">
        <v>110</v>
      </c>
      <c r="B78" s="83" t="s">
        <v>5</v>
      </c>
      <c r="C78" s="83" t="s">
        <v>54</v>
      </c>
      <c r="D78" s="59"/>
      <c r="E78" s="60"/>
      <c r="F78" s="59">
        <v>33</v>
      </c>
      <c r="G78" s="61">
        <v>34</v>
      </c>
      <c r="H78" s="62"/>
      <c r="I78" s="62">
        <v>34</v>
      </c>
      <c r="J78" s="61"/>
      <c r="K78" s="63">
        <v>30</v>
      </c>
      <c r="L78" s="64">
        <v>30</v>
      </c>
      <c r="M78" s="65"/>
      <c r="N78" s="235"/>
      <c r="O78" s="235"/>
      <c r="P78" s="62"/>
      <c r="Q78" s="62">
        <v>28</v>
      </c>
      <c r="R78" s="62"/>
      <c r="S78" s="64">
        <v>28</v>
      </c>
      <c r="T78" s="64">
        <v>34</v>
      </c>
      <c r="U78" s="62">
        <v>29</v>
      </c>
      <c r="V78" s="251">
        <v>35</v>
      </c>
      <c r="W78" s="62"/>
      <c r="X78" s="59"/>
      <c r="Y78" s="59"/>
      <c r="Z78" s="59"/>
      <c r="AA78" s="66">
        <v>32</v>
      </c>
      <c r="AB78" s="67">
        <f t="shared" si="2"/>
        <v>10</v>
      </c>
      <c r="AC78" s="68">
        <f t="shared" si="3"/>
        <v>31.5</v>
      </c>
      <c r="AD78" s="68">
        <f t="array" ref="AD78">IF(AB78=0,0,IF(AB78&gt;9,AVERAGE(LARGE(D78:Z78,{1,2,3,4,5,6,7,8,9,10})),0))</f>
        <v>31.5</v>
      </c>
      <c r="AE78" s="68">
        <f t="array" ref="AE78">IF(AB78=0,0,IF(AB78&gt;9,SUM(LARGE(D78:Z78,{1,2,3,4,5,6,7,8,9,10})),0))</f>
        <v>315</v>
      </c>
      <c r="AF78" s="17"/>
      <c r="AH78" s="56"/>
      <c r="AI78" s="69"/>
      <c r="AJ78" s="56"/>
      <c r="AK78" s="56"/>
    </row>
    <row r="79" spans="1:37" ht="15" customHeight="1" x14ac:dyDescent="0.3">
      <c r="A79" s="82" t="s">
        <v>110</v>
      </c>
      <c r="B79" s="83" t="s">
        <v>5</v>
      </c>
      <c r="C79" s="83" t="s">
        <v>58</v>
      </c>
      <c r="D79" s="59"/>
      <c r="E79" s="60"/>
      <c r="F79" s="59">
        <v>39</v>
      </c>
      <c r="G79" s="61">
        <v>37</v>
      </c>
      <c r="H79" s="62"/>
      <c r="I79" s="62">
        <v>35</v>
      </c>
      <c r="J79" s="61"/>
      <c r="K79" s="63">
        <v>32</v>
      </c>
      <c r="L79" s="64">
        <v>29</v>
      </c>
      <c r="M79" s="65"/>
      <c r="N79" s="235"/>
      <c r="O79" s="235"/>
      <c r="P79" s="62"/>
      <c r="Q79" s="62"/>
      <c r="R79" s="62">
        <v>25</v>
      </c>
      <c r="S79" s="64">
        <v>27</v>
      </c>
      <c r="T79" s="64">
        <v>32</v>
      </c>
      <c r="U79" s="62">
        <v>36</v>
      </c>
      <c r="V79" s="251">
        <v>32</v>
      </c>
      <c r="W79" s="62"/>
      <c r="X79" s="59"/>
      <c r="Y79" s="59"/>
      <c r="Z79" s="59"/>
      <c r="AA79" s="66">
        <v>30</v>
      </c>
      <c r="AB79" s="67">
        <f t="shared" si="2"/>
        <v>10</v>
      </c>
      <c r="AC79" s="68">
        <f t="shared" si="3"/>
        <v>32.4</v>
      </c>
      <c r="AD79" s="68">
        <f t="array" ref="AD79">IF(AB79=0,0,IF(AB79&gt;9,AVERAGE(LARGE(D79:Z79,{1,2,3,4,5,6,7,8,9,10})),0))</f>
        <v>32.4</v>
      </c>
      <c r="AE79" s="68">
        <f t="array" ref="AE79">IF(AB79=0,0,IF(AB79&gt;9,SUM(LARGE(D79:Z79,{1,2,3,4,5,6,7,8,9,10})),0))</f>
        <v>324</v>
      </c>
      <c r="AF79" s="17"/>
      <c r="AH79" s="56"/>
      <c r="AI79" s="69"/>
      <c r="AJ79" s="56"/>
      <c r="AK79" s="56"/>
    </row>
    <row r="80" spans="1:37" ht="15" customHeight="1" x14ac:dyDescent="0.3">
      <c r="A80" s="57" t="s">
        <v>111</v>
      </c>
      <c r="B80" s="58" t="s">
        <v>7</v>
      </c>
      <c r="C80" s="58" t="s">
        <v>64</v>
      </c>
      <c r="D80" s="86"/>
      <c r="E80" s="86"/>
      <c r="F80" s="86"/>
      <c r="G80" s="61">
        <v>35</v>
      </c>
      <c r="H80" s="62">
        <v>37</v>
      </c>
      <c r="I80" s="62">
        <v>35</v>
      </c>
      <c r="J80" s="61"/>
      <c r="K80" s="63"/>
      <c r="L80" s="64"/>
      <c r="M80" s="65"/>
      <c r="N80" s="235"/>
      <c r="O80" s="235"/>
      <c r="P80" s="62">
        <v>31</v>
      </c>
      <c r="Q80" s="62"/>
      <c r="R80" s="62">
        <v>28</v>
      </c>
      <c r="S80" s="64">
        <v>35</v>
      </c>
      <c r="T80" s="64">
        <v>43</v>
      </c>
      <c r="U80" s="62">
        <v>41</v>
      </c>
      <c r="V80" s="251"/>
      <c r="W80" s="62"/>
      <c r="X80" s="101">
        <v>37</v>
      </c>
      <c r="Y80" s="86">
        <v>38</v>
      </c>
      <c r="Z80" s="86">
        <v>42</v>
      </c>
      <c r="AA80" s="66">
        <v>36</v>
      </c>
      <c r="AB80" s="67">
        <f t="shared" si="2"/>
        <v>11</v>
      </c>
      <c r="AC80" s="68">
        <f t="shared" si="3"/>
        <v>36.545454545454547</v>
      </c>
      <c r="AD80" s="68">
        <f t="array" ref="AD80">IF(AB80=0,0,IF(AB80&gt;9,AVERAGE(LARGE(D80:Z80,{1,2,3,4,5,6,7,8,9,10})),0))</f>
        <v>37.4</v>
      </c>
      <c r="AE80" s="68">
        <f t="array" ref="AE80">IF(AB80=0,0,IF(AB80&gt;9,SUM(LARGE(D80:Z80,{1,2,3,4,5,6,7,8,9,10})),0))</f>
        <v>374</v>
      </c>
      <c r="AF80" s="17"/>
      <c r="AH80" s="56"/>
      <c r="AI80" s="69"/>
      <c r="AJ80" s="56"/>
      <c r="AK80" s="56"/>
    </row>
    <row r="81" spans="1:37" ht="15" customHeight="1" x14ac:dyDescent="0.3">
      <c r="A81" s="57" t="s">
        <v>112</v>
      </c>
      <c r="B81" s="58" t="s">
        <v>4</v>
      </c>
      <c r="C81" s="58" t="s">
        <v>54</v>
      </c>
      <c r="D81" s="60">
        <v>48</v>
      </c>
      <c r="E81" s="60">
        <v>44</v>
      </c>
      <c r="F81" s="60">
        <v>35</v>
      </c>
      <c r="G81" s="61">
        <v>37</v>
      </c>
      <c r="H81" s="62">
        <v>45</v>
      </c>
      <c r="I81" s="62"/>
      <c r="J81" s="61"/>
      <c r="K81" s="63"/>
      <c r="L81" s="64"/>
      <c r="M81" s="65"/>
      <c r="N81" s="235">
        <v>36</v>
      </c>
      <c r="O81" s="235">
        <v>38</v>
      </c>
      <c r="P81" s="62"/>
      <c r="Q81" s="62"/>
      <c r="R81" s="62">
        <v>32</v>
      </c>
      <c r="S81" s="64">
        <v>44</v>
      </c>
      <c r="T81" s="64"/>
      <c r="U81" s="62">
        <v>34</v>
      </c>
      <c r="V81" s="251"/>
      <c r="W81" s="62">
        <v>41</v>
      </c>
      <c r="X81" s="60">
        <v>37</v>
      </c>
      <c r="Y81" s="60">
        <v>43</v>
      </c>
      <c r="Z81" s="60">
        <v>39</v>
      </c>
      <c r="AA81" s="66">
        <v>43</v>
      </c>
      <c r="AB81" s="67">
        <f t="shared" si="2"/>
        <v>14</v>
      </c>
      <c r="AC81" s="68">
        <f t="shared" si="3"/>
        <v>39.5</v>
      </c>
      <c r="AD81" s="68">
        <f t="array" ref="AD81">IF(AB81=0,0,IF(AB81&gt;9,AVERAGE(LARGE(D81:Z81,{1,2,3,4,5,6,7,8,9,10})),0))</f>
        <v>41.6</v>
      </c>
      <c r="AE81" s="68">
        <f t="array" ref="AE81">IF(AB81=0,0,IF(AB81&gt;9,SUM(LARGE(D81:Z81,{1,2,3,4,5,6,7,8,9,10})),0))</f>
        <v>416</v>
      </c>
      <c r="AF81" s="17"/>
      <c r="AH81" s="56"/>
      <c r="AI81" s="69"/>
      <c r="AJ81" s="56"/>
      <c r="AK81" s="56"/>
    </row>
    <row r="82" spans="1:37" ht="15" customHeight="1" x14ac:dyDescent="0.3">
      <c r="A82" s="57" t="s">
        <v>113</v>
      </c>
      <c r="B82" s="58" t="s">
        <v>12</v>
      </c>
      <c r="C82" s="58" t="s">
        <v>54</v>
      </c>
      <c r="D82" s="60">
        <v>34</v>
      </c>
      <c r="E82" s="60"/>
      <c r="F82" s="60">
        <v>38</v>
      </c>
      <c r="G82" s="61">
        <v>40</v>
      </c>
      <c r="H82" s="62">
        <v>38</v>
      </c>
      <c r="I82" s="62"/>
      <c r="J82" s="61">
        <v>38</v>
      </c>
      <c r="K82" s="63">
        <v>38</v>
      </c>
      <c r="L82" s="64"/>
      <c r="M82" s="65">
        <v>40</v>
      </c>
      <c r="N82" s="235"/>
      <c r="O82" s="235"/>
      <c r="P82" s="62">
        <v>39</v>
      </c>
      <c r="Q82" s="62">
        <v>32</v>
      </c>
      <c r="R82" s="62"/>
      <c r="S82" s="64">
        <v>38</v>
      </c>
      <c r="T82" s="64">
        <v>35</v>
      </c>
      <c r="U82" s="62"/>
      <c r="V82" s="251">
        <v>41</v>
      </c>
      <c r="W82" s="62"/>
      <c r="X82" s="60"/>
      <c r="Y82" s="60"/>
      <c r="Z82" s="60"/>
      <c r="AA82" s="66"/>
      <c r="AB82" s="67">
        <f t="shared" si="2"/>
        <v>12</v>
      </c>
      <c r="AC82" s="68">
        <f t="shared" si="3"/>
        <v>37.583333333333336</v>
      </c>
      <c r="AD82" s="68">
        <f t="array" ref="AD82">IF(AB82=0,0,IF(AB82&gt;9,AVERAGE(LARGE(D82:Z82,{1,2,3,4,5,6,7,8,9,10})),0))</f>
        <v>38.5</v>
      </c>
      <c r="AE82" s="68">
        <f t="array" ref="AE82">IF(AB82=0,0,IF(AB82&gt;9,SUM(LARGE(D82:Z82,{1,2,3,4,5,6,7,8,9,10})),0))</f>
        <v>385</v>
      </c>
      <c r="AF82" s="17"/>
      <c r="AH82" s="56"/>
      <c r="AI82" s="84"/>
      <c r="AJ82" s="56"/>
      <c r="AK82" s="56"/>
    </row>
    <row r="83" spans="1:37" ht="15" customHeight="1" x14ac:dyDescent="0.3">
      <c r="A83" s="57" t="s">
        <v>113</v>
      </c>
      <c r="B83" s="58" t="s">
        <v>12</v>
      </c>
      <c r="C83" s="58" t="s">
        <v>64</v>
      </c>
      <c r="D83" s="86"/>
      <c r="E83" s="86"/>
      <c r="F83" s="86"/>
      <c r="G83" s="61"/>
      <c r="H83" s="62">
        <v>37</v>
      </c>
      <c r="I83" s="62"/>
      <c r="J83" s="61"/>
      <c r="K83" s="63"/>
      <c r="L83" s="64"/>
      <c r="M83" s="61"/>
      <c r="N83" s="235"/>
      <c r="O83" s="235"/>
      <c r="P83" s="62"/>
      <c r="Q83" s="62"/>
      <c r="R83" s="62"/>
      <c r="S83" s="92"/>
      <c r="T83" s="64"/>
      <c r="U83" s="62"/>
      <c r="V83" s="251"/>
      <c r="W83" s="62"/>
      <c r="X83" s="101"/>
      <c r="Y83" s="86"/>
      <c r="Z83" s="86"/>
      <c r="AA83" s="66"/>
      <c r="AB83" s="67">
        <f t="shared" si="2"/>
        <v>1</v>
      </c>
      <c r="AC83" s="68">
        <f t="shared" si="3"/>
        <v>37</v>
      </c>
      <c r="AD83" s="68">
        <f t="array" ref="AD83">IF(AB83=0,0,IF(AB83&gt;9,AVERAGE(LARGE(D83:Z83,{1,2,3,4,5,6,7,8,9,10})),0))</f>
        <v>0</v>
      </c>
      <c r="AE83" s="68">
        <f t="array" ref="AE83">IF(AB83=0,0,IF(AB83&gt;9,SUM(LARGE(D83:Z83,{1,2,3,4,5,6,7,8,9,10})),0))</f>
        <v>0</v>
      </c>
      <c r="AF83" s="17"/>
      <c r="AH83" s="56"/>
      <c r="AI83" s="84"/>
      <c r="AJ83" s="56"/>
      <c r="AK83" s="56"/>
    </row>
    <row r="84" spans="1:37" ht="15" customHeight="1" x14ac:dyDescent="0.3">
      <c r="A84" s="57" t="s">
        <v>365</v>
      </c>
      <c r="B84" s="58" t="s">
        <v>10</v>
      </c>
      <c r="C84" s="58" t="s">
        <v>54</v>
      </c>
      <c r="D84" s="59"/>
      <c r="E84" s="60"/>
      <c r="F84" s="59"/>
      <c r="G84" s="61"/>
      <c r="H84" s="62"/>
      <c r="I84" s="62"/>
      <c r="J84" s="61"/>
      <c r="K84" s="63"/>
      <c r="L84" s="64"/>
      <c r="M84" s="65"/>
      <c r="N84" s="235"/>
      <c r="O84" s="235"/>
      <c r="P84" s="62"/>
      <c r="Q84" s="62"/>
      <c r="R84" s="62"/>
      <c r="S84" s="64"/>
      <c r="T84" s="64">
        <v>44</v>
      </c>
      <c r="U84" s="62"/>
      <c r="V84" s="251"/>
      <c r="W84" s="62"/>
      <c r="X84" s="59"/>
      <c r="Y84" s="59"/>
      <c r="Z84" s="59"/>
      <c r="AA84" s="66"/>
      <c r="AB84" s="67">
        <f t="shared" si="2"/>
        <v>1</v>
      </c>
      <c r="AC84" s="68">
        <f t="shared" si="3"/>
        <v>44</v>
      </c>
      <c r="AD84" s="68">
        <f t="array" ref="AD84">IF(AB84=0,0,IF(AB84&gt;9,AVERAGE(LARGE(D84:Z84,{1,2,3,4,5,6,7,8,9,10})),0))</f>
        <v>0</v>
      </c>
      <c r="AE84" s="68">
        <f t="array" ref="AE84">IF(AB84=0,0,IF(AB84&gt;9,SUM(LARGE(D84:Z84,{1,2,3,4,5,6,7,8,9,10})),0))</f>
        <v>0</v>
      </c>
      <c r="AF84" s="17"/>
      <c r="AH84" s="56"/>
      <c r="AI84" s="69"/>
      <c r="AJ84" s="56"/>
      <c r="AK84" s="56"/>
    </row>
    <row r="85" spans="1:37" ht="15" customHeight="1" x14ac:dyDescent="0.3">
      <c r="A85" s="82" t="s">
        <v>114</v>
      </c>
      <c r="B85" s="83" t="s">
        <v>7</v>
      </c>
      <c r="C85" s="83" t="s">
        <v>54</v>
      </c>
      <c r="D85" s="60"/>
      <c r="E85" s="60"/>
      <c r="F85" s="60"/>
      <c r="G85" s="61"/>
      <c r="H85" s="62"/>
      <c r="I85" s="62">
        <v>42</v>
      </c>
      <c r="J85" s="61">
        <v>42</v>
      </c>
      <c r="K85" s="63">
        <v>36</v>
      </c>
      <c r="L85" s="64"/>
      <c r="M85" s="65"/>
      <c r="N85" s="235">
        <v>34</v>
      </c>
      <c r="O85" s="235"/>
      <c r="P85" s="62">
        <v>38</v>
      </c>
      <c r="Q85" s="62"/>
      <c r="R85" s="62"/>
      <c r="S85" s="64">
        <v>38</v>
      </c>
      <c r="T85" s="64">
        <v>43</v>
      </c>
      <c r="U85" s="62"/>
      <c r="V85" s="251">
        <v>39</v>
      </c>
      <c r="W85" s="62">
        <v>34</v>
      </c>
      <c r="X85" s="60">
        <v>38</v>
      </c>
      <c r="Y85" s="60">
        <v>38</v>
      </c>
      <c r="Z85" s="60">
        <v>44</v>
      </c>
      <c r="AA85" s="66"/>
      <c r="AB85" s="67">
        <f t="shared" si="2"/>
        <v>12</v>
      </c>
      <c r="AC85" s="68">
        <f t="shared" si="3"/>
        <v>38.833333333333336</v>
      </c>
      <c r="AD85" s="68">
        <f t="array" ref="AD85">IF(AB85=0,0,IF(AB85&gt;9,AVERAGE(LARGE(D85:Z85,{1,2,3,4,5,6,7,8,9,10})),0))</f>
        <v>39.799999999999997</v>
      </c>
      <c r="AE85" s="68">
        <f t="array" ref="AE85">IF(AB85=0,0,IF(AB85&gt;9,SUM(LARGE(D85:Z85,{1,2,3,4,5,6,7,8,9,10})),0))</f>
        <v>398</v>
      </c>
      <c r="AF85" s="17"/>
      <c r="AH85" s="56"/>
      <c r="AI85" s="69"/>
      <c r="AJ85" s="56"/>
      <c r="AK85" s="56"/>
    </row>
    <row r="86" spans="1:37" ht="15" customHeight="1" x14ac:dyDescent="0.3">
      <c r="A86" s="57" t="s">
        <v>115</v>
      </c>
      <c r="B86" s="58" t="s">
        <v>7</v>
      </c>
      <c r="C86" s="58" t="s">
        <v>54</v>
      </c>
      <c r="D86" s="86"/>
      <c r="E86" s="86"/>
      <c r="F86" s="86"/>
      <c r="G86" s="61"/>
      <c r="H86" s="62"/>
      <c r="I86" s="62">
        <v>29</v>
      </c>
      <c r="J86" s="61">
        <v>25</v>
      </c>
      <c r="K86" s="63"/>
      <c r="L86" s="64">
        <v>24</v>
      </c>
      <c r="M86" s="61">
        <v>33</v>
      </c>
      <c r="N86" s="235">
        <v>28</v>
      </c>
      <c r="O86" s="235"/>
      <c r="P86" s="62"/>
      <c r="Q86" s="62"/>
      <c r="R86" s="62"/>
      <c r="S86" s="92">
        <v>39</v>
      </c>
      <c r="T86" s="64">
        <v>43</v>
      </c>
      <c r="U86" s="62"/>
      <c r="V86" s="251"/>
      <c r="W86" s="62">
        <v>31</v>
      </c>
      <c r="X86" s="86">
        <v>25</v>
      </c>
      <c r="Y86" s="86">
        <v>39</v>
      </c>
      <c r="Z86" s="86">
        <v>40</v>
      </c>
      <c r="AA86" s="66">
        <v>38</v>
      </c>
      <c r="AB86" s="67">
        <f t="shared" si="2"/>
        <v>11</v>
      </c>
      <c r="AC86" s="68">
        <f t="shared" si="3"/>
        <v>32.363636363636367</v>
      </c>
      <c r="AD86" s="68">
        <f t="array" ref="AD86">IF(AB86=0,0,IF(AB86&gt;9,AVERAGE(LARGE(D86:Z86,{1,2,3,4,5,6,7,8,9,10})),0))</f>
        <v>33.200000000000003</v>
      </c>
      <c r="AE86" s="68">
        <f t="array" ref="AE86">IF(AB86=0,0,IF(AB86&gt;9,SUM(LARGE(D86:Z86,{1,2,3,4,5,6,7,8,9,10})),0))</f>
        <v>332</v>
      </c>
      <c r="AF86" s="17"/>
      <c r="AH86" s="56"/>
      <c r="AI86" s="69"/>
      <c r="AJ86" s="56"/>
      <c r="AK86" s="56"/>
    </row>
    <row r="87" spans="1:37" ht="15" customHeight="1" x14ac:dyDescent="0.3">
      <c r="A87" s="57" t="s">
        <v>116</v>
      </c>
      <c r="B87" s="58" t="s">
        <v>7</v>
      </c>
      <c r="C87" s="58" t="s">
        <v>58</v>
      </c>
      <c r="D87" s="60"/>
      <c r="E87" s="60">
        <v>39</v>
      </c>
      <c r="F87" s="60">
        <v>38</v>
      </c>
      <c r="G87" s="61">
        <v>37</v>
      </c>
      <c r="H87" s="62">
        <v>39</v>
      </c>
      <c r="I87" s="62">
        <v>29</v>
      </c>
      <c r="J87" s="61"/>
      <c r="K87" s="63"/>
      <c r="L87" s="64"/>
      <c r="M87" s="65"/>
      <c r="N87" s="235"/>
      <c r="O87" s="235"/>
      <c r="P87" s="62">
        <v>28</v>
      </c>
      <c r="Q87" s="62"/>
      <c r="R87" s="62"/>
      <c r="S87" s="64"/>
      <c r="T87" s="64"/>
      <c r="U87" s="62"/>
      <c r="V87" s="251"/>
      <c r="W87" s="62"/>
      <c r="X87" s="60"/>
      <c r="Y87" s="60"/>
      <c r="Z87" s="60"/>
      <c r="AA87" s="66"/>
      <c r="AB87" s="67">
        <f t="shared" si="2"/>
        <v>6</v>
      </c>
      <c r="AC87" s="68">
        <f t="shared" si="3"/>
        <v>35</v>
      </c>
      <c r="AD87" s="68">
        <f t="array" ref="AD87">IF(AB87=0,0,IF(AB87&gt;9,AVERAGE(LARGE(D87:Z87,{1,2,3,4,5,6,7,8,9,10})),0))</f>
        <v>0</v>
      </c>
      <c r="AE87" s="68">
        <f t="array" ref="AE87">IF(AB87=0,0,IF(AB87&gt;9,SUM(LARGE(D87:Z87,{1,2,3,4,5,6,7,8,9,10})),0))</f>
        <v>0</v>
      </c>
      <c r="AF87" s="17"/>
      <c r="AH87" s="56"/>
      <c r="AI87" s="69"/>
      <c r="AJ87" s="56"/>
      <c r="AK87" s="56"/>
    </row>
    <row r="88" spans="1:37" ht="15" customHeight="1" x14ac:dyDescent="0.3">
      <c r="A88" s="57" t="s">
        <v>117</v>
      </c>
      <c r="B88" s="58" t="s">
        <v>8</v>
      </c>
      <c r="C88" s="93" t="s">
        <v>64</v>
      </c>
      <c r="D88" s="60"/>
      <c r="E88" s="60"/>
      <c r="F88" s="60">
        <v>43</v>
      </c>
      <c r="G88" s="61">
        <v>46</v>
      </c>
      <c r="H88" s="62">
        <v>48</v>
      </c>
      <c r="I88" s="62">
        <v>45</v>
      </c>
      <c r="J88" s="61">
        <v>46</v>
      </c>
      <c r="K88" s="63">
        <v>40</v>
      </c>
      <c r="L88" s="64">
        <v>38</v>
      </c>
      <c r="M88" s="65"/>
      <c r="N88" s="235">
        <v>39</v>
      </c>
      <c r="O88" s="235">
        <v>41</v>
      </c>
      <c r="P88" s="62">
        <v>34</v>
      </c>
      <c r="Q88" s="62">
        <v>41</v>
      </c>
      <c r="R88" s="62"/>
      <c r="S88" s="64">
        <v>42</v>
      </c>
      <c r="T88" s="64">
        <v>40</v>
      </c>
      <c r="U88" s="62">
        <v>37</v>
      </c>
      <c r="V88" s="251">
        <v>36</v>
      </c>
      <c r="W88" s="62"/>
      <c r="X88" s="60"/>
      <c r="Y88" s="60"/>
      <c r="Z88" s="60"/>
      <c r="AA88" s="66">
        <v>43</v>
      </c>
      <c r="AB88" s="67">
        <f t="shared" si="2"/>
        <v>15</v>
      </c>
      <c r="AC88" s="68">
        <f t="shared" si="3"/>
        <v>41.06666666666667</v>
      </c>
      <c r="AD88" s="68">
        <f t="array" ref="AD88">IF(AB88=0,0,IF(AB88&gt;9,AVERAGE(LARGE(D88:Z88,{1,2,3,4,5,6,7,8,9,10})),0))</f>
        <v>43.2</v>
      </c>
      <c r="AE88" s="68">
        <f t="array" ref="AE88">IF(AB88=0,0,IF(AB88&gt;9,SUM(LARGE(D88:Z88,{1,2,3,4,5,6,7,8,9,10})),0))</f>
        <v>432</v>
      </c>
      <c r="AF88" s="17"/>
      <c r="AH88" s="56"/>
      <c r="AI88" s="84"/>
      <c r="AJ88" s="56"/>
      <c r="AK88" s="56"/>
    </row>
    <row r="89" spans="1:37" ht="15" customHeight="1" x14ac:dyDescent="0.3">
      <c r="A89" s="57" t="s">
        <v>117</v>
      </c>
      <c r="B89" s="58" t="s">
        <v>8</v>
      </c>
      <c r="C89" s="58" t="s">
        <v>55</v>
      </c>
      <c r="D89" s="60"/>
      <c r="E89" s="60"/>
      <c r="F89" s="60">
        <v>44</v>
      </c>
      <c r="G89" s="61">
        <v>39</v>
      </c>
      <c r="H89" s="62">
        <v>38</v>
      </c>
      <c r="I89" s="64">
        <v>47</v>
      </c>
      <c r="J89" s="61">
        <v>42</v>
      </c>
      <c r="K89" s="63">
        <v>45</v>
      </c>
      <c r="L89" s="64">
        <v>40</v>
      </c>
      <c r="M89" s="65"/>
      <c r="N89" s="235">
        <v>44</v>
      </c>
      <c r="O89" s="235">
        <v>38</v>
      </c>
      <c r="P89" s="62">
        <v>38</v>
      </c>
      <c r="Q89" s="62">
        <v>34</v>
      </c>
      <c r="R89" s="62"/>
      <c r="S89" s="64">
        <v>43</v>
      </c>
      <c r="T89" s="64">
        <v>38</v>
      </c>
      <c r="U89" s="62">
        <v>38</v>
      </c>
      <c r="V89" s="251">
        <v>35</v>
      </c>
      <c r="W89" s="62"/>
      <c r="X89" s="60"/>
      <c r="Y89" s="60"/>
      <c r="Z89" s="60"/>
      <c r="AA89" s="66"/>
      <c r="AB89" s="67">
        <f t="shared" si="2"/>
        <v>15</v>
      </c>
      <c r="AC89" s="68">
        <f t="shared" si="3"/>
        <v>40.200000000000003</v>
      </c>
      <c r="AD89" s="68">
        <f t="array" ref="AD89">IF(AB89=0,0,IF(AB89&gt;9,AVERAGE(LARGE(D89:Z89,{1,2,3,4,5,6,7,8,9,10})),0))</f>
        <v>42</v>
      </c>
      <c r="AE89" s="68">
        <f t="array" ref="AE89">IF(AB89=0,0,IF(AB89&gt;9,SUM(LARGE(D89:Z89,{1,2,3,4,5,6,7,8,9,10})),0))</f>
        <v>420</v>
      </c>
      <c r="AF89" s="17"/>
      <c r="AH89" s="56"/>
      <c r="AI89" s="69"/>
      <c r="AJ89" s="56"/>
      <c r="AK89" s="56"/>
    </row>
    <row r="90" spans="1:37" ht="15" customHeight="1" x14ac:dyDescent="0.3">
      <c r="A90" s="57" t="s">
        <v>118</v>
      </c>
      <c r="B90" s="58" t="s">
        <v>7</v>
      </c>
      <c r="C90" s="58" t="s">
        <v>54</v>
      </c>
      <c r="D90" s="86"/>
      <c r="E90" s="86"/>
      <c r="F90" s="86"/>
      <c r="G90" s="61"/>
      <c r="H90" s="64"/>
      <c r="I90" s="77">
        <v>42</v>
      </c>
      <c r="J90" s="61"/>
      <c r="K90" s="63"/>
      <c r="L90" s="64">
        <v>44</v>
      </c>
      <c r="M90" s="61">
        <v>40</v>
      </c>
      <c r="N90" s="235">
        <v>44</v>
      </c>
      <c r="O90" s="235"/>
      <c r="P90" s="64"/>
      <c r="Q90" s="64"/>
      <c r="R90" s="64"/>
      <c r="S90" s="92"/>
      <c r="T90" s="64"/>
      <c r="U90" s="64"/>
      <c r="V90" s="251"/>
      <c r="W90" s="64"/>
      <c r="X90" s="79"/>
      <c r="Y90" s="86"/>
      <c r="Z90" s="86"/>
      <c r="AA90" s="66"/>
      <c r="AB90" s="67">
        <f t="shared" si="2"/>
        <v>4</v>
      </c>
      <c r="AC90" s="68">
        <f t="shared" si="3"/>
        <v>42.5</v>
      </c>
      <c r="AD90" s="68">
        <f t="array" ref="AD90">IF(AB90=0,0,IF(AB90&gt;9,AVERAGE(LARGE(D90:Z90,{1,2,3,4,5,6,7,8,9,10})),0))</f>
        <v>0</v>
      </c>
      <c r="AE90" s="68">
        <f t="array" ref="AE90">IF(AB90=0,0,IF(AB90&gt;9,SUM(LARGE(D90:Z90,{1,2,3,4,5,6,7,8,9,10})),0))</f>
        <v>0</v>
      </c>
      <c r="AF90" s="17"/>
      <c r="AH90" s="56"/>
      <c r="AI90" s="69"/>
      <c r="AJ90" s="56"/>
      <c r="AK90" s="56"/>
    </row>
    <row r="91" spans="1:37" ht="15" customHeight="1" x14ac:dyDescent="0.3">
      <c r="A91" s="57" t="s">
        <v>119</v>
      </c>
      <c r="B91" s="58" t="s">
        <v>10</v>
      </c>
      <c r="C91" s="58" t="s">
        <v>54</v>
      </c>
      <c r="D91" s="60"/>
      <c r="E91" s="60"/>
      <c r="F91" s="60">
        <v>46</v>
      </c>
      <c r="G91" s="61"/>
      <c r="H91" s="62"/>
      <c r="I91" s="62">
        <v>38</v>
      </c>
      <c r="J91" s="61"/>
      <c r="K91" s="63">
        <v>44</v>
      </c>
      <c r="L91" s="64"/>
      <c r="M91" s="65">
        <v>43</v>
      </c>
      <c r="N91" s="235">
        <v>41</v>
      </c>
      <c r="O91" s="235"/>
      <c r="P91" s="62">
        <v>41</v>
      </c>
      <c r="Q91" s="62">
        <v>41</v>
      </c>
      <c r="R91" s="62">
        <v>38</v>
      </c>
      <c r="S91" s="64"/>
      <c r="T91" s="64"/>
      <c r="U91" s="62"/>
      <c r="V91" s="251">
        <v>44</v>
      </c>
      <c r="W91" s="62">
        <v>47</v>
      </c>
      <c r="X91" s="60">
        <v>41</v>
      </c>
      <c r="Y91" s="60">
        <v>41</v>
      </c>
      <c r="Z91" s="60">
        <v>46</v>
      </c>
      <c r="AA91" s="66"/>
      <c r="AB91" s="67">
        <f t="shared" si="2"/>
        <v>13</v>
      </c>
      <c r="AC91" s="68">
        <f t="shared" si="3"/>
        <v>42.384615384615387</v>
      </c>
      <c r="AD91" s="68">
        <f t="array" ref="AD91">IF(AB91=0,0,IF(AB91&gt;9,AVERAGE(LARGE(D91:Z91,{1,2,3,4,5,6,7,8,9,10})),0))</f>
        <v>43.4</v>
      </c>
      <c r="AE91" s="68">
        <f t="array" ref="AE91">IF(AB91=0,0,IF(AB91&gt;9,SUM(LARGE(D91:Z91,{1,2,3,4,5,6,7,8,9,10})),0))</f>
        <v>434</v>
      </c>
      <c r="AF91" s="17"/>
      <c r="AH91" s="56"/>
      <c r="AI91" s="69"/>
      <c r="AJ91" s="56"/>
      <c r="AK91" s="56"/>
    </row>
    <row r="92" spans="1:37" ht="15" customHeight="1" x14ac:dyDescent="0.3">
      <c r="A92" s="57" t="s">
        <v>120</v>
      </c>
      <c r="B92" s="58" t="s">
        <v>4</v>
      </c>
      <c r="C92" s="58" t="s">
        <v>54</v>
      </c>
      <c r="D92" s="60">
        <v>41</v>
      </c>
      <c r="E92" s="60">
        <v>39</v>
      </c>
      <c r="F92" s="60">
        <v>43</v>
      </c>
      <c r="G92" s="61">
        <v>38</v>
      </c>
      <c r="H92" s="62">
        <v>38</v>
      </c>
      <c r="I92" s="62">
        <v>38</v>
      </c>
      <c r="J92" s="61">
        <v>32</v>
      </c>
      <c r="K92" s="63">
        <v>40</v>
      </c>
      <c r="L92" s="64">
        <v>39</v>
      </c>
      <c r="M92" s="65">
        <v>42</v>
      </c>
      <c r="N92" s="235">
        <v>40</v>
      </c>
      <c r="O92" s="235">
        <v>45</v>
      </c>
      <c r="P92" s="62">
        <v>38</v>
      </c>
      <c r="Q92" s="62">
        <v>30</v>
      </c>
      <c r="R92" s="62">
        <v>35</v>
      </c>
      <c r="S92" s="64">
        <v>43</v>
      </c>
      <c r="T92" s="64">
        <v>42</v>
      </c>
      <c r="U92" s="62">
        <v>43</v>
      </c>
      <c r="V92" s="251">
        <v>32</v>
      </c>
      <c r="W92" s="62">
        <v>43</v>
      </c>
      <c r="X92" s="60">
        <v>39</v>
      </c>
      <c r="Y92" s="60">
        <v>43</v>
      </c>
      <c r="Z92" s="60">
        <v>45</v>
      </c>
      <c r="AA92" s="66">
        <v>44</v>
      </c>
      <c r="AB92" s="67">
        <f t="shared" si="2"/>
        <v>23</v>
      </c>
      <c r="AC92" s="68">
        <f t="shared" si="3"/>
        <v>39.478260869565219</v>
      </c>
      <c r="AD92" s="68">
        <f t="array" ref="AD92">IF(AB92=0,0,IF(AB92&gt;9,AVERAGE(LARGE(D92:Z92,{1,2,3,4,5,6,7,8,9,10})),0))</f>
        <v>43</v>
      </c>
      <c r="AE92" s="68">
        <f t="array" ref="AE92">IF(AB92=0,0,IF(AB92&gt;9,SUM(LARGE(D92:Z92,{1,2,3,4,5,6,7,8,9,10})),0))</f>
        <v>430</v>
      </c>
      <c r="AF92" s="17"/>
      <c r="AH92" s="56"/>
      <c r="AI92" s="69"/>
      <c r="AJ92" s="56"/>
      <c r="AK92" s="56"/>
    </row>
    <row r="93" spans="1:37" ht="15" customHeight="1" x14ac:dyDescent="0.3">
      <c r="A93" s="57" t="s">
        <v>120</v>
      </c>
      <c r="B93" s="58" t="s">
        <v>4</v>
      </c>
      <c r="C93" s="58" t="s">
        <v>58</v>
      </c>
      <c r="D93" s="60">
        <v>39</v>
      </c>
      <c r="E93" s="60">
        <v>41</v>
      </c>
      <c r="F93" s="60">
        <v>43</v>
      </c>
      <c r="G93" s="61">
        <v>36</v>
      </c>
      <c r="H93" s="64">
        <v>39</v>
      </c>
      <c r="I93" s="64">
        <v>36</v>
      </c>
      <c r="J93" s="61">
        <v>39</v>
      </c>
      <c r="K93" s="63">
        <v>37</v>
      </c>
      <c r="L93" s="64">
        <v>37</v>
      </c>
      <c r="M93" s="65">
        <v>38</v>
      </c>
      <c r="N93" s="235">
        <v>26</v>
      </c>
      <c r="O93" s="235">
        <v>38</v>
      </c>
      <c r="P93" s="64">
        <v>33</v>
      </c>
      <c r="Q93" s="64">
        <v>35</v>
      </c>
      <c r="R93" s="64">
        <v>38</v>
      </c>
      <c r="S93" s="64">
        <v>45</v>
      </c>
      <c r="T93" s="64">
        <v>39</v>
      </c>
      <c r="U93" s="64">
        <v>38</v>
      </c>
      <c r="V93" s="251">
        <v>39</v>
      </c>
      <c r="W93" s="64">
        <v>42</v>
      </c>
      <c r="X93" s="60">
        <v>39</v>
      </c>
      <c r="Y93" s="60">
        <v>36</v>
      </c>
      <c r="Z93" s="60">
        <v>43</v>
      </c>
      <c r="AA93" s="75"/>
      <c r="AB93" s="67">
        <f t="shared" si="2"/>
        <v>23</v>
      </c>
      <c r="AC93" s="68">
        <f t="shared" si="3"/>
        <v>38.086956521739133</v>
      </c>
      <c r="AD93" s="68">
        <f t="array" ref="AD93">IF(AB93=0,0,IF(AB93&gt;9,AVERAGE(LARGE(D93:Z93,{1,2,3,4,5,6,7,8,9,10})),0))</f>
        <v>40.9</v>
      </c>
      <c r="AE93" s="68">
        <f t="array" ref="AE93">IF(AB93=0,0,IF(AB93&gt;9,SUM(LARGE(D93:Z93,{1,2,3,4,5,6,7,8,9,10})),0))</f>
        <v>409</v>
      </c>
      <c r="AF93" s="17"/>
      <c r="AH93" s="56"/>
      <c r="AI93" s="90"/>
      <c r="AJ93" s="56"/>
      <c r="AK93" s="56"/>
    </row>
    <row r="94" spans="1:37" ht="15" customHeight="1" x14ac:dyDescent="0.3">
      <c r="A94" s="85" t="s">
        <v>121</v>
      </c>
      <c r="B94" s="75" t="s">
        <v>7</v>
      </c>
      <c r="C94" s="74" t="s">
        <v>54</v>
      </c>
      <c r="D94" s="75"/>
      <c r="E94" s="75"/>
      <c r="F94" s="75"/>
      <c r="G94" s="76"/>
      <c r="H94" s="77"/>
      <c r="I94" s="77">
        <v>30</v>
      </c>
      <c r="J94" s="76"/>
      <c r="K94" s="63"/>
      <c r="L94" s="77"/>
      <c r="M94" s="76"/>
      <c r="N94" s="236"/>
      <c r="O94" s="236"/>
      <c r="P94" s="77"/>
      <c r="Q94" s="77"/>
      <c r="R94" s="77"/>
      <c r="S94" s="94"/>
      <c r="T94" s="77"/>
      <c r="U94" s="77"/>
      <c r="V94" s="252"/>
      <c r="W94" s="77"/>
      <c r="X94" s="79"/>
      <c r="Y94" s="75"/>
      <c r="Z94" s="75"/>
      <c r="AA94" s="80"/>
      <c r="AB94" s="67">
        <f t="shared" si="2"/>
        <v>1</v>
      </c>
      <c r="AC94" s="68">
        <f t="shared" si="3"/>
        <v>30</v>
      </c>
      <c r="AD94" s="68">
        <f t="array" ref="AD94">IF(AB94=0,0,IF(AB94&gt;9,AVERAGE(LARGE(D94:Z94,{1,2,3,4,5,6,7,8,9,10})),0))</f>
        <v>0</v>
      </c>
      <c r="AE94" s="68">
        <f t="array" ref="AE94">IF(AB94=0,0,IF(AB94&gt;9,SUM(LARGE(D94:Z94,{1,2,3,4,5,6,7,8,9,10})),0))</f>
        <v>0</v>
      </c>
      <c r="AF94" s="17"/>
      <c r="AH94" s="56"/>
      <c r="AI94" s="69"/>
      <c r="AJ94" s="56"/>
      <c r="AK94" s="56"/>
    </row>
    <row r="95" spans="1:37" ht="15" customHeight="1" x14ac:dyDescent="0.3">
      <c r="A95" s="57" t="s">
        <v>122</v>
      </c>
      <c r="B95" s="58" t="s">
        <v>6</v>
      </c>
      <c r="C95" s="58" t="s">
        <v>54</v>
      </c>
      <c r="D95" s="60">
        <v>39</v>
      </c>
      <c r="E95" s="60">
        <v>41</v>
      </c>
      <c r="F95" s="60">
        <v>40</v>
      </c>
      <c r="G95" s="61">
        <v>40</v>
      </c>
      <c r="H95" s="62">
        <v>40</v>
      </c>
      <c r="I95" s="64"/>
      <c r="J95" s="61">
        <v>39</v>
      </c>
      <c r="K95" s="63"/>
      <c r="L95" s="64">
        <v>39</v>
      </c>
      <c r="M95" s="65"/>
      <c r="N95" s="235"/>
      <c r="O95" s="235">
        <v>39</v>
      </c>
      <c r="P95" s="62">
        <v>24</v>
      </c>
      <c r="Q95" s="62"/>
      <c r="R95" s="62">
        <v>36</v>
      </c>
      <c r="S95" s="64">
        <v>40</v>
      </c>
      <c r="T95" s="64">
        <v>44</v>
      </c>
      <c r="U95" s="62"/>
      <c r="V95" s="251">
        <v>43</v>
      </c>
      <c r="W95" s="62"/>
      <c r="X95" s="60"/>
      <c r="Y95" s="60"/>
      <c r="Z95" s="60"/>
      <c r="AA95" s="66"/>
      <c r="AB95" s="67">
        <f t="shared" si="2"/>
        <v>13</v>
      </c>
      <c r="AC95" s="68">
        <f t="shared" si="3"/>
        <v>38.769230769230766</v>
      </c>
      <c r="AD95" s="68">
        <f t="array" ref="AD95">IF(AB95=0,0,IF(AB95&gt;9,AVERAGE(LARGE(D95:Z95,{1,2,3,4,5,6,7,8,9,10})),0))</f>
        <v>40.5</v>
      </c>
      <c r="AE95" s="68">
        <f t="array" ref="AE95">IF(AB95=0,0,IF(AB95&gt;9,SUM(LARGE(D95:Z95,{1,2,3,4,5,6,7,8,9,10})),0))</f>
        <v>405</v>
      </c>
      <c r="AF95" s="17"/>
      <c r="AH95" s="56"/>
      <c r="AI95" s="88"/>
      <c r="AJ95" s="56"/>
      <c r="AK95" s="56"/>
    </row>
    <row r="96" spans="1:37" ht="15" customHeight="1" x14ac:dyDescent="0.3">
      <c r="A96" s="57" t="s">
        <v>296</v>
      </c>
      <c r="B96" s="58" t="s">
        <v>6</v>
      </c>
      <c r="C96" s="58" t="s">
        <v>59</v>
      </c>
      <c r="D96" s="86"/>
      <c r="E96" s="86"/>
      <c r="F96" s="86"/>
      <c r="G96" s="61"/>
      <c r="H96" s="62"/>
      <c r="I96" s="62"/>
      <c r="J96" s="61"/>
      <c r="K96" s="63"/>
      <c r="L96" s="64">
        <v>11</v>
      </c>
      <c r="M96" s="61"/>
      <c r="N96" s="235"/>
      <c r="O96" s="235"/>
      <c r="P96" s="62"/>
      <c r="Q96" s="62"/>
      <c r="R96" s="62"/>
      <c r="S96" s="92"/>
      <c r="T96" s="64"/>
      <c r="U96" s="62"/>
      <c r="V96" s="251"/>
      <c r="W96" s="62"/>
      <c r="X96" s="101"/>
      <c r="Y96" s="86"/>
      <c r="Z96" s="86"/>
      <c r="AA96" s="66"/>
      <c r="AB96" s="67">
        <f t="shared" si="2"/>
        <v>1</v>
      </c>
      <c r="AC96" s="68">
        <f t="shared" si="3"/>
        <v>11</v>
      </c>
      <c r="AD96" s="68">
        <f t="array" ref="AD96">IF(AB96=0,0,IF(AB96&gt;9,AVERAGE(LARGE(D96:Z96,{1,2,3,4,5,6,7,8,9,10})),0))</f>
        <v>0</v>
      </c>
      <c r="AE96" s="68">
        <f t="array" ref="AE96">IF(AB96=0,0,IF(AB96&gt;9,SUM(LARGE(D96:Z96,{1,2,3,4,5,6,7,8,9,10})),0))</f>
        <v>0</v>
      </c>
      <c r="AF96" s="17"/>
      <c r="AH96" s="56"/>
      <c r="AI96" s="69"/>
      <c r="AJ96" s="56"/>
      <c r="AK96" s="56"/>
    </row>
    <row r="97" spans="1:37" ht="15" customHeight="1" x14ac:dyDescent="0.3">
      <c r="A97" s="57" t="s">
        <v>123</v>
      </c>
      <c r="B97" s="58" t="s">
        <v>10</v>
      </c>
      <c r="C97" s="58" t="s">
        <v>54</v>
      </c>
      <c r="D97" s="60"/>
      <c r="E97" s="60"/>
      <c r="F97" s="60">
        <v>45</v>
      </c>
      <c r="G97" s="61"/>
      <c r="H97" s="64"/>
      <c r="I97" s="64">
        <v>37</v>
      </c>
      <c r="J97" s="61"/>
      <c r="K97" s="63">
        <v>41</v>
      </c>
      <c r="L97" s="64">
        <v>34</v>
      </c>
      <c r="M97" s="65">
        <v>37</v>
      </c>
      <c r="N97" s="235">
        <v>40</v>
      </c>
      <c r="O97" s="235"/>
      <c r="P97" s="64"/>
      <c r="Q97" s="64"/>
      <c r="R97" s="64">
        <v>40</v>
      </c>
      <c r="S97" s="64"/>
      <c r="T97" s="64">
        <v>45</v>
      </c>
      <c r="U97" s="64"/>
      <c r="V97" s="251">
        <v>38</v>
      </c>
      <c r="W97" s="64"/>
      <c r="X97" s="60">
        <v>41</v>
      </c>
      <c r="Y97" s="60">
        <v>44</v>
      </c>
      <c r="Z97" s="60">
        <v>39</v>
      </c>
      <c r="AA97" s="75"/>
      <c r="AB97" s="67">
        <f t="shared" si="2"/>
        <v>12</v>
      </c>
      <c r="AC97" s="68">
        <f t="shared" si="3"/>
        <v>40.083333333333336</v>
      </c>
      <c r="AD97" s="68">
        <f t="array" ref="AD97">IF(AB97=0,0,IF(AB97&gt;9,AVERAGE(LARGE(D97:Z97,{1,2,3,4,5,6,7,8,9,10})),0))</f>
        <v>41</v>
      </c>
      <c r="AE97" s="68">
        <f t="array" ref="AE97">IF(AB97=0,0,IF(AB97&gt;9,SUM(LARGE(D97:Z97,{1,2,3,4,5,6,7,8,9,10})),0))</f>
        <v>410</v>
      </c>
      <c r="AF97" s="17"/>
      <c r="AH97" s="56"/>
      <c r="AI97" s="69"/>
      <c r="AJ97" s="56"/>
      <c r="AK97" s="56"/>
    </row>
    <row r="98" spans="1:37" ht="15" customHeight="1" x14ac:dyDescent="0.3">
      <c r="A98" s="57" t="s">
        <v>124</v>
      </c>
      <c r="B98" s="58" t="s">
        <v>7</v>
      </c>
      <c r="C98" s="58" t="s">
        <v>64</v>
      </c>
      <c r="D98" s="60"/>
      <c r="E98" s="60"/>
      <c r="F98" s="60"/>
      <c r="G98" s="61">
        <v>31</v>
      </c>
      <c r="H98" s="62">
        <v>31</v>
      </c>
      <c r="I98" s="62"/>
      <c r="J98" s="61">
        <v>35</v>
      </c>
      <c r="K98" s="63"/>
      <c r="L98" s="64"/>
      <c r="M98" s="65">
        <v>36</v>
      </c>
      <c r="N98" s="235"/>
      <c r="O98" s="235"/>
      <c r="P98" s="62"/>
      <c r="Q98" s="62"/>
      <c r="R98" s="62"/>
      <c r="S98" s="64">
        <v>39</v>
      </c>
      <c r="T98" s="64">
        <v>33</v>
      </c>
      <c r="U98" s="62"/>
      <c r="V98" s="251"/>
      <c r="W98" s="62"/>
      <c r="X98" s="60">
        <v>35</v>
      </c>
      <c r="Y98" s="60">
        <v>38</v>
      </c>
      <c r="Z98" s="60"/>
      <c r="AA98" s="66"/>
      <c r="AB98" s="67">
        <f t="shared" si="2"/>
        <v>8</v>
      </c>
      <c r="AC98" s="68">
        <f t="shared" si="3"/>
        <v>34.75</v>
      </c>
      <c r="AD98" s="68">
        <f t="array" ref="AD98">IF(AB98=0,0,IF(AB98&gt;9,AVERAGE(LARGE(D98:Z98,{1,2,3,4,5,6,7,8,9,10})),0))</f>
        <v>0</v>
      </c>
      <c r="AE98" s="68">
        <f t="array" ref="AE98">IF(AB98=0,0,IF(AB98&gt;9,SUM(LARGE(D98:Z98,{1,2,3,4,5,6,7,8,9,10})),0))</f>
        <v>0</v>
      </c>
      <c r="AF98" s="17"/>
      <c r="AH98" s="56"/>
      <c r="AI98" s="69"/>
      <c r="AJ98" s="56"/>
      <c r="AK98" s="56"/>
    </row>
    <row r="99" spans="1:37" ht="15" customHeight="1" x14ac:dyDescent="0.3">
      <c r="A99" s="57" t="s">
        <v>125</v>
      </c>
      <c r="B99" s="58" t="s">
        <v>3</v>
      </c>
      <c r="C99" s="58" t="s">
        <v>54</v>
      </c>
      <c r="D99" s="60">
        <v>19</v>
      </c>
      <c r="E99" s="60">
        <v>24</v>
      </c>
      <c r="F99" s="60"/>
      <c r="G99" s="61"/>
      <c r="H99" s="62"/>
      <c r="I99" s="62">
        <v>19</v>
      </c>
      <c r="J99" s="61">
        <v>22</v>
      </c>
      <c r="K99" s="63"/>
      <c r="L99" s="64"/>
      <c r="M99" s="65">
        <v>21</v>
      </c>
      <c r="N99" s="235">
        <v>11</v>
      </c>
      <c r="O99" s="235">
        <v>11</v>
      </c>
      <c r="P99" s="62">
        <v>9</v>
      </c>
      <c r="Q99" s="62">
        <v>9</v>
      </c>
      <c r="R99" s="62">
        <v>14</v>
      </c>
      <c r="S99" s="64"/>
      <c r="T99" s="64">
        <v>17</v>
      </c>
      <c r="U99" s="62">
        <v>25</v>
      </c>
      <c r="V99" s="251"/>
      <c r="W99" s="62">
        <v>15</v>
      </c>
      <c r="X99" s="60">
        <v>16</v>
      </c>
      <c r="Y99" s="60">
        <v>28</v>
      </c>
      <c r="Z99" s="60"/>
      <c r="AA99" s="66">
        <v>22</v>
      </c>
      <c r="AB99" s="67">
        <f t="shared" si="2"/>
        <v>15</v>
      </c>
      <c r="AC99" s="68">
        <f t="shared" si="3"/>
        <v>17.333333333333332</v>
      </c>
      <c r="AD99" s="68">
        <f t="array" ref="AD99">IF(AB99=0,0,IF(AB99&gt;9,AVERAGE(LARGE(D99:Z99,{1,2,3,4,5,6,7,8,9,10})),0))</f>
        <v>20.6</v>
      </c>
      <c r="AE99" s="68">
        <f t="array" ref="AE99">IF(AB99=0,0,IF(AB99&gt;9,SUM(LARGE(D99:Z99,{1,2,3,4,5,6,7,8,9,10})),0))</f>
        <v>206</v>
      </c>
      <c r="AF99" s="17"/>
      <c r="AH99" s="56"/>
      <c r="AI99" s="69"/>
      <c r="AJ99" s="56"/>
      <c r="AK99" s="56"/>
    </row>
    <row r="100" spans="1:37" ht="15" customHeight="1" x14ac:dyDescent="0.3">
      <c r="A100" s="85" t="s">
        <v>126</v>
      </c>
      <c r="B100" s="75" t="s">
        <v>3</v>
      </c>
      <c r="C100" s="58" t="s">
        <v>54</v>
      </c>
      <c r="D100" s="86">
        <v>39</v>
      </c>
      <c r="E100" s="86">
        <v>29</v>
      </c>
      <c r="F100" s="86"/>
      <c r="G100" s="61"/>
      <c r="H100" s="64"/>
      <c r="I100" s="64">
        <v>24</v>
      </c>
      <c r="J100" s="61">
        <v>28</v>
      </c>
      <c r="K100" s="63"/>
      <c r="L100" s="64"/>
      <c r="M100" s="65"/>
      <c r="N100" s="235"/>
      <c r="O100" s="235"/>
      <c r="P100" s="64">
        <v>23</v>
      </c>
      <c r="Q100" s="64">
        <v>13</v>
      </c>
      <c r="R100" s="64">
        <v>24</v>
      </c>
      <c r="S100" s="64"/>
      <c r="T100" s="64">
        <v>29</v>
      </c>
      <c r="U100" s="64">
        <v>21</v>
      </c>
      <c r="V100" s="251"/>
      <c r="W100" s="64">
        <v>30</v>
      </c>
      <c r="X100" s="101">
        <v>29</v>
      </c>
      <c r="Y100" s="86">
        <v>24</v>
      </c>
      <c r="Z100" s="86">
        <v>27</v>
      </c>
      <c r="AA100" s="75">
        <v>33</v>
      </c>
      <c r="AB100" s="67">
        <f t="shared" si="2"/>
        <v>13</v>
      </c>
      <c r="AC100" s="68">
        <f t="shared" si="3"/>
        <v>26.153846153846153</v>
      </c>
      <c r="AD100" s="68">
        <f t="array" ref="AD100">IF(AB100=0,0,IF(AB100&gt;9,AVERAGE(LARGE(D100:Z100,{1,2,3,4,5,6,7,8,9,10})),0))</f>
        <v>28.3</v>
      </c>
      <c r="AE100" s="68">
        <f t="array" ref="AE100">IF(AB100=0,0,IF(AB100&gt;9,SUM(LARGE(D100:Z100,{1,2,3,4,5,6,7,8,9,10})),0))</f>
        <v>283</v>
      </c>
      <c r="AF100" s="17"/>
      <c r="AH100" s="56"/>
      <c r="AI100" s="69"/>
      <c r="AJ100" s="56"/>
      <c r="AK100" s="56"/>
    </row>
    <row r="101" spans="1:37" ht="15" customHeight="1" x14ac:dyDescent="0.3">
      <c r="A101" s="99" t="s">
        <v>127</v>
      </c>
      <c r="B101" s="58" t="s">
        <v>6</v>
      </c>
      <c r="C101" s="58" t="s">
        <v>64</v>
      </c>
      <c r="D101" s="60"/>
      <c r="E101" s="60">
        <v>28</v>
      </c>
      <c r="F101" s="60">
        <v>29</v>
      </c>
      <c r="G101" s="61">
        <v>24</v>
      </c>
      <c r="H101" s="62">
        <v>35</v>
      </c>
      <c r="I101" s="64"/>
      <c r="J101" s="61"/>
      <c r="K101" s="63"/>
      <c r="L101" s="64"/>
      <c r="M101" s="65"/>
      <c r="N101" s="235"/>
      <c r="O101" s="235"/>
      <c r="P101" s="62"/>
      <c r="Q101" s="62"/>
      <c r="R101" s="62"/>
      <c r="S101" s="64"/>
      <c r="T101" s="64"/>
      <c r="U101" s="62"/>
      <c r="V101" s="251"/>
      <c r="W101" s="62"/>
      <c r="X101" s="60"/>
      <c r="Y101" s="60"/>
      <c r="Z101" s="60"/>
      <c r="AA101" s="66"/>
      <c r="AB101" s="67">
        <f t="shared" si="2"/>
        <v>4</v>
      </c>
      <c r="AC101" s="68">
        <f t="shared" si="3"/>
        <v>29</v>
      </c>
      <c r="AD101" s="68">
        <f t="array" ref="AD101">IF(AB101=0,0,IF(AB101&gt;9,AVERAGE(LARGE(D101:Z101,{1,2,3,4,5,6,7,8,9,10})),0))</f>
        <v>0</v>
      </c>
      <c r="AE101" s="68">
        <f t="array" ref="AE101">IF(AB101=0,0,IF(AB101&gt;9,SUM(LARGE(D101:Z101,{1,2,3,4,5,6,7,8,9,10})),0))</f>
        <v>0</v>
      </c>
      <c r="AF101" s="17"/>
      <c r="AH101" s="56"/>
      <c r="AI101" s="69"/>
      <c r="AJ101" s="56"/>
      <c r="AK101" s="56"/>
    </row>
    <row r="102" spans="1:37" ht="15" customHeight="1" x14ac:dyDescent="0.3">
      <c r="A102" s="57" t="s">
        <v>127</v>
      </c>
      <c r="B102" s="58" t="s">
        <v>6</v>
      </c>
      <c r="C102" s="58" t="s">
        <v>55</v>
      </c>
      <c r="D102" s="60"/>
      <c r="E102" s="60">
        <v>33</v>
      </c>
      <c r="F102" s="60">
        <v>37</v>
      </c>
      <c r="G102" s="61">
        <v>39</v>
      </c>
      <c r="H102" s="64">
        <v>43</v>
      </c>
      <c r="I102" s="64"/>
      <c r="J102" s="61"/>
      <c r="K102" s="63"/>
      <c r="L102" s="64"/>
      <c r="M102" s="65">
        <v>38</v>
      </c>
      <c r="N102" s="235"/>
      <c r="O102" s="235"/>
      <c r="P102" s="64">
        <v>36</v>
      </c>
      <c r="Q102" s="64"/>
      <c r="R102" s="64">
        <v>24</v>
      </c>
      <c r="S102" s="64">
        <v>38</v>
      </c>
      <c r="T102" s="64">
        <v>38</v>
      </c>
      <c r="U102" s="64"/>
      <c r="V102" s="251"/>
      <c r="W102" s="64">
        <v>38</v>
      </c>
      <c r="X102" s="60">
        <v>36</v>
      </c>
      <c r="Y102" s="60"/>
      <c r="Z102" s="60"/>
      <c r="AA102" s="75">
        <v>32</v>
      </c>
      <c r="AB102" s="67">
        <f t="shared" si="2"/>
        <v>11</v>
      </c>
      <c r="AC102" s="68">
        <f t="shared" si="3"/>
        <v>36.363636363636367</v>
      </c>
      <c r="AD102" s="68">
        <f t="array" ref="AD102">IF(AB102=0,0,IF(AB102&gt;9,AVERAGE(LARGE(D102:Z102,{1,2,3,4,5,6,7,8,9,10})),0))</f>
        <v>37.6</v>
      </c>
      <c r="AE102" s="68">
        <f t="array" ref="AE102">IF(AB102=0,0,IF(AB102&gt;9,SUM(LARGE(D102:Z102,{1,2,3,4,5,6,7,8,9,10})),0))</f>
        <v>376</v>
      </c>
      <c r="AF102" s="17"/>
      <c r="AH102" s="56"/>
      <c r="AI102" s="69"/>
      <c r="AJ102" s="56"/>
      <c r="AK102" s="56"/>
    </row>
    <row r="103" spans="1:37" ht="15" customHeight="1" x14ac:dyDescent="0.3">
      <c r="A103" s="57" t="s">
        <v>128</v>
      </c>
      <c r="B103" s="58" t="s">
        <v>6</v>
      </c>
      <c r="C103" s="58" t="s">
        <v>54</v>
      </c>
      <c r="D103" s="60">
        <v>31</v>
      </c>
      <c r="E103" s="60">
        <v>35</v>
      </c>
      <c r="F103" s="60">
        <v>33</v>
      </c>
      <c r="G103" s="61">
        <v>28</v>
      </c>
      <c r="H103" s="64">
        <v>32</v>
      </c>
      <c r="I103" s="64"/>
      <c r="J103" s="61"/>
      <c r="K103" s="63">
        <v>25</v>
      </c>
      <c r="L103" s="64"/>
      <c r="M103" s="65">
        <v>33</v>
      </c>
      <c r="N103" s="235">
        <v>33</v>
      </c>
      <c r="O103" s="235">
        <v>30</v>
      </c>
      <c r="P103" s="64">
        <v>25</v>
      </c>
      <c r="Q103" s="64">
        <v>28</v>
      </c>
      <c r="R103" s="64">
        <v>30</v>
      </c>
      <c r="S103" s="64">
        <v>28</v>
      </c>
      <c r="T103" s="64">
        <v>31</v>
      </c>
      <c r="U103" s="64">
        <v>31</v>
      </c>
      <c r="V103" s="251">
        <v>37</v>
      </c>
      <c r="W103" s="64">
        <v>42</v>
      </c>
      <c r="X103" s="60">
        <v>29</v>
      </c>
      <c r="Y103" s="60"/>
      <c r="Z103" s="60"/>
      <c r="AA103" s="75">
        <v>39</v>
      </c>
      <c r="AB103" s="67">
        <f t="shared" si="2"/>
        <v>18</v>
      </c>
      <c r="AC103" s="68">
        <f t="shared" si="3"/>
        <v>31.166666666666668</v>
      </c>
      <c r="AD103" s="68">
        <f t="array" ref="AD103">IF(AB103=0,0,IF(AB103&gt;9,AVERAGE(LARGE(D103:Z103,{1,2,3,4,5,6,7,8,9,10})),0))</f>
        <v>33.799999999999997</v>
      </c>
      <c r="AE103" s="68">
        <f t="array" ref="AE103">IF(AB103=0,0,IF(AB103&gt;9,SUM(LARGE(D103:Z103,{1,2,3,4,5,6,7,8,9,10})),0))</f>
        <v>338</v>
      </c>
      <c r="AF103" s="17"/>
      <c r="AH103" s="56"/>
      <c r="AI103" s="88"/>
      <c r="AJ103" s="56"/>
      <c r="AK103" s="56"/>
    </row>
    <row r="104" spans="1:37" ht="15" customHeight="1" x14ac:dyDescent="0.3">
      <c r="A104" s="70" t="s">
        <v>128</v>
      </c>
      <c r="B104" s="86" t="s">
        <v>6</v>
      </c>
      <c r="C104" s="86" t="s">
        <v>58</v>
      </c>
      <c r="D104" s="60">
        <v>43</v>
      </c>
      <c r="E104" s="60">
        <v>35</v>
      </c>
      <c r="F104" s="60">
        <v>31</v>
      </c>
      <c r="G104" s="61"/>
      <c r="H104" s="64"/>
      <c r="I104" s="64"/>
      <c r="J104" s="61"/>
      <c r="K104" s="63"/>
      <c r="L104" s="64"/>
      <c r="M104" s="65">
        <v>30</v>
      </c>
      <c r="N104" s="235">
        <v>25</v>
      </c>
      <c r="O104" s="235">
        <v>27</v>
      </c>
      <c r="P104" s="64"/>
      <c r="Q104" s="64">
        <v>25</v>
      </c>
      <c r="R104" s="64"/>
      <c r="S104" s="64">
        <v>27</v>
      </c>
      <c r="T104" s="64">
        <v>32</v>
      </c>
      <c r="U104" s="64">
        <v>28</v>
      </c>
      <c r="V104" s="251">
        <v>36</v>
      </c>
      <c r="W104" s="64"/>
      <c r="X104" s="60">
        <v>28</v>
      </c>
      <c r="Y104" s="60">
        <v>24</v>
      </c>
      <c r="Z104" s="60"/>
      <c r="AA104" s="75">
        <v>24</v>
      </c>
      <c r="AB104" s="67">
        <f t="shared" si="2"/>
        <v>13</v>
      </c>
      <c r="AC104" s="68">
        <f t="shared" si="3"/>
        <v>30.076923076923077</v>
      </c>
      <c r="AD104" s="68">
        <f t="array" ref="AD104">IF(AB104=0,0,IF(AB104&gt;9,AVERAGE(LARGE(D104:Z104,{1,2,3,4,5,6,7,8,9,10})),0))</f>
        <v>31.7</v>
      </c>
      <c r="AE104" s="68">
        <f t="array" ref="AE104">IF(AB104=0,0,IF(AB104&gt;9,SUM(LARGE(D104:Z104,{1,2,3,4,5,6,7,8,9,10})),0))</f>
        <v>317</v>
      </c>
      <c r="AF104" s="17"/>
      <c r="AH104" s="56"/>
      <c r="AI104" s="69"/>
      <c r="AJ104" s="56"/>
      <c r="AK104" s="56"/>
    </row>
    <row r="105" spans="1:37" ht="15" customHeight="1" x14ac:dyDescent="0.3">
      <c r="A105" s="85" t="s">
        <v>129</v>
      </c>
      <c r="B105" s="75" t="s">
        <v>12</v>
      </c>
      <c r="C105" s="74" t="s">
        <v>54</v>
      </c>
      <c r="D105" s="60">
        <v>34</v>
      </c>
      <c r="E105" s="60"/>
      <c r="F105" s="60">
        <v>38</v>
      </c>
      <c r="G105" s="61">
        <v>36</v>
      </c>
      <c r="H105" s="64"/>
      <c r="I105" s="64"/>
      <c r="J105" s="61"/>
      <c r="K105" s="63"/>
      <c r="L105" s="64">
        <v>33</v>
      </c>
      <c r="M105" s="65">
        <v>40</v>
      </c>
      <c r="N105" s="235">
        <v>30</v>
      </c>
      <c r="O105" s="235"/>
      <c r="P105" s="64"/>
      <c r="Q105" s="64">
        <v>34</v>
      </c>
      <c r="R105" s="64"/>
      <c r="S105" s="64"/>
      <c r="T105" s="64">
        <v>38</v>
      </c>
      <c r="U105" s="64"/>
      <c r="V105" s="251"/>
      <c r="W105" s="64">
        <v>37</v>
      </c>
      <c r="X105" s="60">
        <v>33</v>
      </c>
      <c r="Y105" s="60"/>
      <c r="Z105" s="60"/>
      <c r="AA105" s="75">
        <v>41</v>
      </c>
      <c r="AB105" s="67">
        <f t="shared" si="2"/>
        <v>10</v>
      </c>
      <c r="AC105" s="68">
        <f t="shared" si="3"/>
        <v>35.299999999999997</v>
      </c>
      <c r="AD105" s="68">
        <f t="array" ref="AD105">IF(AB105=0,0,IF(AB105&gt;9,AVERAGE(LARGE(D105:Z105,{1,2,3,4,5,6,7,8,9,10})),0))</f>
        <v>35.299999999999997</v>
      </c>
      <c r="AE105" s="68">
        <f t="array" ref="AE105">IF(AB105=0,0,IF(AB105&gt;9,SUM(LARGE(D105:Z105,{1,2,3,4,5,6,7,8,9,10})),0))</f>
        <v>353</v>
      </c>
      <c r="AF105" s="17"/>
      <c r="AH105" s="56"/>
      <c r="AI105" s="72"/>
      <c r="AJ105" s="56"/>
      <c r="AK105" s="56"/>
    </row>
    <row r="106" spans="1:37" ht="15" customHeight="1" x14ac:dyDescent="0.3">
      <c r="A106" s="57" t="s">
        <v>373</v>
      </c>
      <c r="B106" s="58" t="s">
        <v>12</v>
      </c>
      <c r="C106" s="58" t="s">
        <v>66</v>
      </c>
      <c r="D106" s="86"/>
      <c r="E106" s="86"/>
      <c r="F106" s="86"/>
      <c r="G106" s="61"/>
      <c r="H106" s="64"/>
      <c r="I106" s="64"/>
      <c r="J106" s="61"/>
      <c r="K106" s="63"/>
      <c r="L106" s="64"/>
      <c r="M106" s="61"/>
      <c r="N106" s="235"/>
      <c r="O106" s="235"/>
      <c r="P106" s="64"/>
      <c r="Q106" s="64"/>
      <c r="R106" s="64"/>
      <c r="S106" s="92"/>
      <c r="T106" s="64">
        <v>18</v>
      </c>
      <c r="U106" s="64"/>
      <c r="V106" s="251"/>
      <c r="W106" s="64"/>
      <c r="X106" s="101"/>
      <c r="Y106" s="86"/>
      <c r="Z106" s="86"/>
      <c r="AA106" s="75"/>
      <c r="AB106" s="67">
        <f t="shared" si="2"/>
        <v>1</v>
      </c>
      <c r="AC106" s="68">
        <f t="shared" si="3"/>
        <v>18</v>
      </c>
      <c r="AD106" s="68">
        <f t="array" ref="AD106">IF(AB106=0,0,IF(AB106&gt;9,AVERAGE(LARGE(D106:Z106,{1,2,3,4,5,6,7,8,9,10})),0))</f>
        <v>0</v>
      </c>
      <c r="AE106" s="68">
        <f t="array" ref="AE106">IF(AB106=0,0,IF(AB106&gt;9,SUM(LARGE(D106:Z106,{1,2,3,4,5,6,7,8,9,10})),0))</f>
        <v>0</v>
      </c>
      <c r="AF106" s="17"/>
      <c r="AH106" s="56"/>
      <c r="AI106" s="88"/>
      <c r="AJ106" s="56"/>
      <c r="AK106" s="56"/>
    </row>
    <row r="107" spans="1:37" ht="15" customHeight="1" x14ac:dyDescent="0.3">
      <c r="A107" s="57" t="s">
        <v>364</v>
      </c>
      <c r="B107" s="58" t="s">
        <v>12</v>
      </c>
      <c r="C107" s="58" t="s">
        <v>58</v>
      </c>
      <c r="D107" s="60"/>
      <c r="E107" s="60"/>
      <c r="F107" s="60"/>
      <c r="G107" s="61"/>
      <c r="H107" s="64"/>
      <c r="I107" s="64"/>
      <c r="J107" s="61"/>
      <c r="K107" s="63"/>
      <c r="L107" s="64"/>
      <c r="M107" s="65"/>
      <c r="N107" s="235"/>
      <c r="O107" s="235"/>
      <c r="P107" s="64"/>
      <c r="Q107" s="64"/>
      <c r="R107" s="64"/>
      <c r="S107" s="64"/>
      <c r="T107" s="64">
        <v>42</v>
      </c>
      <c r="U107" s="64"/>
      <c r="V107" s="251"/>
      <c r="W107" s="64"/>
      <c r="X107" s="60"/>
      <c r="Y107" s="60"/>
      <c r="Z107" s="60"/>
      <c r="AA107" s="66"/>
      <c r="AB107" s="67">
        <f t="shared" si="2"/>
        <v>1</v>
      </c>
      <c r="AC107" s="68">
        <f t="shared" si="3"/>
        <v>42</v>
      </c>
      <c r="AD107" s="68">
        <f t="array" ref="AD107">IF(AB107=0,0,IF(AB107&gt;9,AVERAGE(LARGE(D107:Z107,{1,2,3,4,5,6,7,8,9,10})),0))</f>
        <v>0</v>
      </c>
      <c r="AE107" s="68">
        <f t="array" ref="AE107">IF(AB107=0,0,IF(AB107&gt;9,SUM(LARGE(D107:Z107,{1,2,3,4,5,6,7,8,9,10})),0))</f>
        <v>0</v>
      </c>
      <c r="AF107" s="17"/>
      <c r="AH107" s="56"/>
      <c r="AI107" s="69"/>
      <c r="AJ107" s="56"/>
      <c r="AK107" s="56"/>
    </row>
    <row r="108" spans="1:37" ht="15" customHeight="1" x14ac:dyDescent="0.3">
      <c r="A108" s="57" t="s">
        <v>130</v>
      </c>
      <c r="B108" s="58" t="s">
        <v>10</v>
      </c>
      <c r="C108" s="58" t="s">
        <v>54</v>
      </c>
      <c r="D108" s="60"/>
      <c r="E108" s="60"/>
      <c r="F108" s="60"/>
      <c r="G108" s="61"/>
      <c r="H108" s="62"/>
      <c r="I108" s="62"/>
      <c r="J108" s="61"/>
      <c r="K108" s="63">
        <v>38</v>
      </c>
      <c r="L108" s="64"/>
      <c r="M108" s="65"/>
      <c r="N108" s="235"/>
      <c r="O108" s="235"/>
      <c r="P108" s="62">
        <v>31</v>
      </c>
      <c r="Q108" s="62"/>
      <c r="R108" s="62">
        <v>29</v>
      </c>
      <c r="S108" s="64"/>
      <c r="T108" s="64"/>
      <c r="U108" s="62"/>
      <c r="V108" s="251"/>
      <c r="W108" s="62"/>
      <c r="X108" s="60"/>
      <c r="Y108" s="60"/>
      <c r="Z108" s="60"/>
      <c r="AA108" s="66"/>
      <c r="AB108" s="67">
        <f t="shared" si="2"/>
        <v>3</v>
      </c>
      <c r="AC108" s="68">
        <f t="shared" si="3"/>
        <v>32.666666666666664</v>
      </c>
      <c r="AD108" s="68">
        <f t="array" ref="AD108">IF(AB108=0,0,IF(AB108&gt;9,AVERAGE(LARGE(D108:Z108,{1,2,3,4,5,6,7,8,9,10})),0))</f>
        <v>0</v>
      </c>
      <c r="AE108" s="68">
        <f t="array" ref="AE108">IF(AB108=0,0,IF(AB108&gt;9,SUM(LARGE(D108:Z108,{1,2,3,4,5,6,7,8,9,10})),0))</f>
        <v>0</v>
      </c>
      <c r="AF108" s="17"/>
      <c r="AH108" s="56"/>
      <c r="AI108" s="69"/>
      <c r="AJ108" s="56"/>
      <c r="AK108" s="56"/>
    </row>
    <row r="109" spans="1:37" ht="15" customHeight="1" x14ac:dyDescent="0.3">
      <c r="A109" s="57" t="s">
        <v>131</v>
      </c>
      <c r="B109" s="58" t="s">
        <v>7</v>
      </c>
      <c r="C109" s="58" t="s">
        <v>92</v>
      </c>
      <c r="D109" s="60"/>
      <c r="E109" s="60">
        <v>35</v>
      </c>
      <c r="F109" s="60"/>
      <c r="G109" s="61">
        <v>42</v>
      </c>
      <c r="H109" s="62">
        <v>40</v>
      </c>
      <c r="I109" s="62">
        <v>31</v>
      </c>
      <c r="J109" s="61"/>
      <c r="K109" s="63"/>
      <c r="L109" s="64"/>
      <c r="M109" s="65"/>
      <c r="N109" s="235"/>
      <c r="O109" s="235"/>
      <c r="P109" s="62"/>
      <c r="Q109" s="62"/>
      <c r="R109" s="62"/>
      <c r="S109" s="64">
        <v>36</v>
      </c>
      <c r="T109" s="64">
        <v>41</v>
      </c>
      <c r="U109" s="62">
        <v>42</v>
      </c>
      <c r="V109" s="251"/>
      <c r="W109" s="62"/>
      <c r="X109" s="60">
        <v>41</v>
      </c>
      <c r="Y109" s="60">
        <v>38</v>
      </c>
      <c r="Z109" s="60">
        <v>37</v>
      </c>
      <c r="AA109" s="66">
        <v>39</v>
      </c>
      <c r="AB109" s="67">
        <f t="shared" si="2"/>
        <v>10</v>
      </c>
      <c r="AC109" s="68">
        <f t="shared" si="3"/>
        <v>38.299999999999997</v>
      </c>
      <c r="AD109" s="68">
        <f t="array" ref="AD109">IF(AB109=0,0,IF(AB109&gt;9,AVERAGE(LARGE(D109:Z109,{1,2,3,4,5,6,7,8,9,10})),0))</f>
        <v>38.299999999999997</v>
      </c>
      <c r="AE109" s="68">
        <f t="array" ref="AE109">IF(AB109=0,0,IF(AB109&gt;9,SUM(LARGE(D109:Z109,{1,2,3,4,5,6,7,8,9,10})),0))</f>
        <v>383</v>
      </c>
      <c r="AF109" s="17"/>
      <c r="AH109" s="56"/>
      <c r="AI109" s="69"/>
      <c r="AJ109" s="56"/>
      <c r="AK109" s="56"/>
    </row>
    <row r="110" spans="1:37" ht="15" customHeight="1" x14ac:dyDescent="0.3">
      <c r="A110" s="57" t="s">
        <v>132</v>
      </c>
      <c r="B110" s="86" t="s">
        <v>12</v>
      </c>
      <c r="C110" s="58" t="s">
        <v>54</v>
      </c>
      <c r="D110" s="60"/>
      <c r="E110" s="60"/>
      <c r="F110" s="60"/>
      <c r="G110" s="61">
        <v>34</v>
      </c>
      <c r="H110" s="62"/>
      <c r="I110" s="62"/>
      <c r="J110" s="61">
        <v>38</v>
      </c>
      <c r="K110" s="63"/>
      <c r="L110" s="64">
        <v>33</v>
      </c>
      <c r="M110" s="65"/>
      <c r="N110" s="235"/>
      <c r="O110" s="235"/>
      <c r="P110" s="62"/>
      <c r="Q110" s="62"/>
      <c r="R110" s="62"/>
      <c r="S110" s="64"/>
      <c r="T110" s="64">
        <v>41</v>
      </c>
      <c r="U110" s="62"/>
      <c r="V110" s="251"/>
      <c r="W110" s="62"/>
      <c r="X110" s="60"/>
      <c r="Y110" s="60"/>
      <c r="Z110" s="60"/>
      <c r="AA110" s="66"/>
      <c r="AB110" s="67">
        <f t="shared" si="2"/>
        <v>4</v>
      </c>
      <c r="AC110" s="68">
        <f t="shared" si="3"/>
        <v>36.5</v>
      </c>
      <c r="AD110" s="68">
        <f t="array" ref="AD110">IF(AB110=0,0,IF(AB110&gt;9,AVERAGE(LARGE(D110:Z110,{1,2,3,4,5,6,7,8,9,10})),0))</f>
        <v>0</v>
      </c>
      <c r="AE110" s="68">
        <f t="array" ref="AE110">IF(AB110=0,0,IF(AB110&gt;9,SUM(LARGE(D110:Z110,{1,2,3,4,5,6,7,8,9,10})),0))</f>
        <v>0</v>
      </c>
      <c r="AF110" s="17"/>
      <c r="AH110" s="56"/>
      <c r="AI110" s="69"/>
      <c r="AJ110" s="56"/>
      <c r="AK110" s="56"/>
    </row>
    <row r="111" spans="1:37" ht="15" customHeight="1" x14ac:dyDescent="0.3">
      <c r="A111" s="57" t="s">
        <v>133</v>
      </c>
      <c r="B111" s="58" t="s">
        <v>9</v>
      </c>
      <c r="C111" s="58" t="s">
        <v>54</v>
      </c>
      <c r="D111" s="86"/>
      <c r="E111" s="86"/>
      <c r="F111" s="86"/>
      <c r="G111" s="61"/>
      <c r="H111" s="62"/>
      <c r="I111" s="62"/>
      <c r="J111" s="61">
        <v>26</v>
      </c>
      <c r="K111" s="63"/>
      <c r="L111" s="64"/>
      <c r="M111" s="61"/>
      <c r="N111" s="235"/>
      <c r="O111" s="235"/>
      <c r="P111" s="62"/>
      <c r="Q111" s="62"/>
      <c r="R111" s="62"/>
      <c r="S111" s="92"/>
      <c r="T111" s="64"/>
      <c r="U111" s="62"/>
      <c r="V111" s="251"/>
      <c r="W111" s="62"/>
      <c r="X111" s="101">
        <v>41</v>
      </c>
      <c r="Y111" s="86"/>
      <c r="Z111" s="86"/>
      <c r="AA111" s="66"/>
      <c r="AB111" s="67">
        <f t="shared" si="2"/>
        <v>2</v>
      </c>
      <c r="AC111" s="68">
        <f t="shared" si="3"/>
        <v>33.5</v>
      </c>
      <c r="AD111" s="68">
        <f t="array" ref="AD111">IF(AB111=0,0,IF(AB111&gt;9,AVERAGE(LARGE(D111:Z111,{1,2,3,4,5,6,7,8,9,10})),0))</f>
        <v>0</v>
      </c>
      <c r="AE111" s="68">
        <f t="array" ref="AE111">IF(AB111=0,0,IF(AB111&gt;9,SUM(LARGE(D111:Z111,{1,2,3,4,5,6,7,8,9,10})),0))</f>
        <v>0</v>
      </c>
      <c r="AF111" s="17"/>
      <c r="AH111" s="56"/>
      <c r="AI111" s="69"/>
      <c r="AJ111" s="56"/>
      <c r="AK111" s="56"/>
    </row>
    <row r="112" spans="1:37" ht="15" customHeight="1" x14ac:dyDescent="0.3">
      <c r="A112" s="57" t="s">
        <v>356</v>
      </c>
      <c r="B112" s="58" t="s">
        <v>10</v>
      </c>
      <c r="C112" s="58" t="s">
        <v>54</v>
      </c>
      <c r="D112" s="86"/>
      <c r="E112" s="86"/>
      <c r="F112" s="86"/>
      <c r="G112" s="61"/>
      <c r="H112" s="62"/>
      <c r="I112" s="62"/>
      <c r="J112" s="61"/>
      <c r="K112" s="63"/>
      <c r="L112" s="64"/>
      <c r="M112" s="61"/>
      <c r="N112" s="235"/>
      <c r="O112" s="235"/>
      <c r="P112" s="62"/>
      <c r="Q112" s="62">
        <v>27</v>
      </c>
      <c r="R112" s="62"/>
      <c r="S112" s="92"/>
      <c r="T112" s="64"/>
      <c r="U112" s="62"/>
      <c r="V112" s="251"/>
      <c r="W112" s="62"/>
      <c r="X112" s="101">
        <v>36</v>
      </c>
      <c r="Y112" s="86"/>
      <c r="Z112" s="86"/>
      <c r="AA112" s="66"/>
      <c r="AB112" s="67">
        <f t="shared" si="2"/>
        <v>2</v>
      </c>
      <c r="AC112" s="68">
        <f t="shared" si="3"/>
        <v>31.5</v>
      </c>
      <c r="AD112" s="68">
        <f t="array" ref="AD112">IF(AB112=0,0,IF(AB112&gt;9,AVERAGE(LARGE(D112:Z112,{1,2,3,4,5,6,7,8,9,10})),0))</f>
        <v>0</v>
      </c>
      <c r="AE112" s="68">
        <f t="array" ref="AE112">IF(AB112=0,0,IF(AB112&gt;9,SUM(LARGE(D112:Z112,{1,2,3,4,5,6,7,8,9,10})),0))</f>
        <v>0</v>
      </c>
      <c r="AF112" s="17"/>
      <c r="AH112" s="56"/>
      <c r="AI112" s="69"/>
      <c r="AJ112" s="56"/>
      <c r="AK112" s="56"/>
    </row>
    <row r="113" spans="1:37" ht="15" customHeight="1" x14ac:dyDescent="0.3">
      <c r="A113" s="70" t="s">
        <v>134</v>
      </c>
      <c r="B113" s="86" t="s">
        <v>7</v>
      </c>
      <c r="C113" s="86" t="s">
        <v>54</v>
      </c>
      <c r="D113" s="60"/>
      <c r="E113" s="60">
        <v>39</v>
      </c>
      <c r="F113" s="60"/>
      <c r="G113" s="61">
        <v>36</v>
      </c>
      <c r="H113" s="62">
        <v>45</v>
      </c>
      <c r="I113" s="62"/>
      <c r="J113" s="61">
        <v>40</v>
      </c>
      <c r="K113" s="63"/>
      <c r="L113" s="64">
        <v>35</v>
      </c>
      <c r="M113" s="65">
        <v>43</v>
      </c>
      <c r="N113" s="235"/>
      <c r="O113" s="235"/>
      <c r="P113" s="62">
        <v>39</v>
      </c>
      <c r="Q113" s="62"/>
      <c r="R113" s="62"/>
      <c r="S113" s="64">
        <v>44</v>
      </c>
      <c r="T113" s="89"/>
      <c r="U113" s="62"/>
      <c r="V113" s="251"/>
      <c r="W113" s="62"/>
      <c r="X113" s="60">
        <v>44</v>
      </c>
      <c r="Y113" s="60">
        <v>45</v>
      </c>
      <c r="Z113" s="60">
        <v>45</v>
      </c>
      <c r="AA113" s="66"/>
      <c r="AB113" s="67">
        <f t="shared" si="2"/>
        <v>11</v>
      </c>
      <c r="AC113" s="68">
        <f t="shared" si="3"/>
        <v>41.363636363636367</v>
      </c>
      <c r="AD113" s="68">
        <f t="array" ref="AD113">IF(AB113=0,0,IF(AB113&gt;9,AVERAGE(LARGE(D113:Z113,{1,2,3,4,5,6,7,8,9,10})),0))</f>
        <v>42</v>
      </c>
      <c r="AE113" s="68">
        <f t="array" ref="AE113">IF(AB113=0,0,IF(AB113&gt;9,SUM(LARGE(D113:Z113,{1,2,3,4,5,6,7,8,9,10})),0))</f>
        <v>420</v>
      </c>
      <c r="AF113" s="17"/>
      <c r="AH113" s="56"/>
      <c r="AI113" s="69"/>
      <c r="AJ113" s="56"/>
      <c r="AK113" s="56"/>
    </row>
    <row r="114" spans="1:37" ht="15" customHeight="1" x14ac:dyDescent="0.3">
      <c r="A114" s="57" t="s">
        <v>135</v>
      </c>
      <c r="B114" s="58" t="s">
        <v>5</v>
      </c>
      <c r="C114" s="58" t="s">
        <v>54</v>
      </c>
      <c r="D114" s="59">
        <v>42</v>
      </c>
      <c r="E114" s="60">
        <v>46</v>
      </c>
      <c r="F114" s="59">
        <v>35</v>
      </c>
      <c r="G114" s="61"/>
      <c r="H114" s="64"/>
      <c r="I114" s="64"/>
      <c r="J114" s="61"/>
      <c r="K114" s="63"/>
      <c r="L114" s="64"/>
      <c r="M114" s="65"/>
      <c r="N114" s="235"/>
      <c r="O114" s="235"/>
      <c r="P114" s="64"/>
      <c r="Q114" s="64"/>
      <c r="R114" s="64"/>
      <c r="S114" s="64"/>
      <c r="T114" s="64"/>
      <c r="U114" s="64"/>
      <c r="V114" s="251"/>
      <c r="W114" s="64"/>
      <c r="X114" s="59">
        <v>45</v>
      </c>
      <c r="Y114" s="59">
        <v>38</v>
      </c>
      <c r="Z114" s="59"/>
      <c r="AA114" s="66"/>
      <c r="AB114" s="67">
        <f t="shared" si="2"/>
        <v>5</v>
      </c>
      <c r="AC114" s="68">
        <f t="shared" si="3"/>
        <v>41.2</v>
      </c>
      <c r="AD114" s="68">
        <f t="array" ref="AD114">IF(AB114=0,0,IF(AB114&gt;9,AVERAGE(LARGE(D114:Z114,{1,2,3,4,5,6,7,8,9,10})),0))</f>
        <v>0</v>
      </c>
      <c r="AE114" s="68">
        <f t="array" ref="AE114">IF(AB114=0,0,IF(AB114&gt;9,SUM(LARGE(D114:Z114,{1,2,3,4,5,6,7,8,9,10})),0))</f>
        <v>0</v>
      </c>
      <c r="AF114" s="17"/>
      <c r="AH114" s="56"/>
      <c r="AI114" s="69"/>
      <c r="AJ114" s="56"/>
      <c r="AK114" s="56"/>
    </row>
    <row r="115" spans="1:37" ht="15" customHeight="1" x14ac:dyDescent="0.3">
      <c r="A115" s="57" t="s">
        <v>136</v>
      </c>
      <c r="B115" s="58" t="s">
        <v>9</v>
      </c>
      <c r="C115" s="93" t="s">
        <v>54</v>
      </c>
      <c r="D115" s="60">
        <v>44</v>
      </c>
      <c r="E115" s="60">
        <v>44</v>
      </c>
      <c r="F115" s="60">
        <v>49</v>
      </c>
      <c r="G115" s="61">
        <v>40</v>
      </c>
      <c r="H115" s="64">
        <v>43</v>
      </c>
      <c r="I115" s="64">
        <v>38</v>
      </c>
      <c r="J115" s="61">
        <v>44</v>
      </c>
      <c r="K115" s="63"/>
      <c r="L115" s="64"/>
      <c r="M115" s="65"/>
      <c r="N115" s="235">
        <v>36</v>
      </c>
      <c r="O115" s="235">
        <v>38</v>
      </c>
      <c r="P115" s="64">
        <v>40</v>
      </c>
      <c r="Q115" s="64"/>
      <c r="R115" s="64"/>
      <c r="S115" s="64">
        <v>46</v>
      </c>
      <c r="T115" s="64">
        <v>44</v>
      </c>
      <c r="U115" s="64">
        <v>45</v>
      </c>
      <c r="V115" s="251"/>
      <c r="W115" s="64"/>
      <c r="X115" s="60">
        <v>46</v>
      </c>
      <c r="Y115" s="60"/>
      <c r="Z115" s="60"/>
      <c r="AA115" s="66">
        <v>40</v>
      </c>
      <c r="AB115" s="67">
        <f t="shared" si="2"/>
        <v>14</v>
      </c>
      <c r="AC115" s="68">
        <f t="shared" si="3"/>
        <v>42.642857142857146</v>
      </c>
      <c r="AD115" s="68">
        <f t="array" ref="AD115">IF(AB115=0,0,IF(AB115&gt;9,AVERAGE(LARGE(D115:Z115,{1,2,3,4,5,6,7,8,9,10})),0))</f>
        <v>44.5</v>
      </c>
      <c r="AE115" s="68">
        <f t="array" ref="AE115">IF(AB115=0,0,IF(AB115&gt;9,SUM(LARGE(D115:Z115,{1,2,3,4,5,6,7,8,9,10})),0))</f>
        <v>445</v>
      </c>
      <c r="AF115" s="17"/>
      <c r="AH115" s="56"/>
      <c r="AI115" s="72"/>
      <c r="AJ115" s="56"/>
      <c r="AK115" s="56"/>
    </row>
    <row r="116" spans="1:37" ht="15" customHeight="1" x14ac:dyDescent="0.3">
      <c r="A116" s="57" t="s">
        <v>136</v>
      </c>
      <c r="B116" s="58" t="s">
        <v>9</v>
      </c>
      <c r="C116" s="58" t="s">
        <v>64</v>
      </c>
      <c r="D116" s="59">
        <v>34</v>
      </c>
      <c r="E116" s="60">
        <v>40</v>
      </c>
      <c r="F116" s="59">
        <v>40</v>
      </c>
      <c r="G116" s="61">
        <v>39</v>
      </c>
      <c r="H116" s="64">
        <v>43</v>
      </c>
      <c r="I116" s="64">
        <v>47</v>
      </c>
      <c r="J116" s="61">
        <v>41</v>
      </c>
      <c r="K116" s="63"/>
      <c r="L116" s="64"/>
      <c r="M116" s="65"/>
      <c r="N116" s="235">
        <v>32</v>
      </c>
      <c r="O116" s="235">
        <v>35</v>
      </c>
      <c r="P116" s="64"/>
      <c r="Q116" s="64"/>
      <c r="R116" s="64">
        <v>32</v>
      </c>
      <c r="S116" s="64">
        <v>41</v>
      </c>
      <c r="T116" s="64">
        <v>39</v>
      </c>
      <c r="U116" s="64">
        <v>36</v>
      </c>
      <c r="V116" s="251"/>
      <c r="W116" s="64"/>
      <c r="X116" s="60">
        <v>39</v>
      </c>
      <c r="Y116" s="59"/>
      <c r="Z116" s="59"/>
      <c r="AA116" s="66"/>
      <c r="AB116" s="67">
        <f t="shared" si="2"/>
        <v>14</v>
      </c>
      <c r="AC116" s="68">
        <f t="shared" si="3"/>
        <v>38.428571428571431</v>
      </c>
      <c r="AD116" s="68">
        <f t="array" ref="AD116">IF(AB116=0,0,IF(AB116&gt;9,AVERAGE(LARGE(D116:Z116,{1,2,3,4,5,6,7,8,9,10})),0))</f>
        <v>40.5</v>
      </c>
      <c r="AE116" s="68">
        <f t="array" ref="AE116">IF(AB116=0,0,IF(AB116&gt;9,SUM(LARGE(D116:Z116,{1,2,3,4,5,6,7,8,9,10})),0))</f>
        <v>405</v>
      </c>
      <c r="AF116" s="17"/>
      <c r="AH116" s="56"/>
      <c r="AI116" s="69"/>
      <c r="AJ116" s="56"/>
      <c r="AK116" s="56"/>
    </row>
    <row r="117" spans="1:37" ht="15" customHeight="1" x14ac:dyDescent="0.3">
      <c r="A117" s="57" t="s">
        <v>137</v>
      </c>
      <c r="B117" s="58" t="s">
        <v>9</v>
      </c>
      <c r="C117" s="58" t="s">
        <v>54</v>
      </c>
      <c r="D117" s="60">
        <v>41</v>
      </c>
      <c r="E117" s="60">
        <v>46</v>
      </c>
      <c r="F117" s="60"/>
      <c r="G117" s="61">
        <v>41</v>
      </c>
      <c r="H117" s="62">
        <v>43</v>
      </c>
      <c r="I117" s="62">
        <v>37</v>
      </c>
      <c r="J117" s="61">
        <v>43</v>
      </c>
      <c r="K117" s="63"/>
      <c r="L117" s="64"/>
      <c r="M117" s="65"/>
      <c r="N117" s="235">
        <v>39</v>
      </c>
      <c r="O117" s="235">
        <v>32</v>
      </c>
      <c r="P117" s="62">
        <v>39</v>
      </c>
      <c r="Q117" s="62"/>
      <c r="R117" s="62"/>
      <c r="S117" s="64">
        <v>48</v>
      </c>
      <c r="T117" s="64"/>
      <c r="U117" s="62">
        <v>41</v>
      </c>
      <c r="V117" s="251"/>
      <c r="W117" s="62"/>
      <c r="X117" s="60"/>
      <c r="Y117" s="60"/>
      <c r="Z117" s="60"/>
      <c r="AA117" s="66">
        <v>39</v>
      </c>
      <c r="AB117" s="67">
        <f t="shared" si="2"/>
        <v>11</v>
      </c>
      <c r="AC117" s="68">
        <f t="shared" si="3"/>
        <v>40.909090909090907</v>
      </c>
      <c r="AD117" s="68">
        <f t="array" ref="AD117">IF(AB117=0,0,IF(AB117&gt;9,AVERAGE(LARGE(D117:Z117,{1,2,3,4,5,6,7,8,9,10})),0))</f>
        <v>41.8</v>
      </c>
      <c r="AE117" s="68">
        <f t="array" ref="AE117">IF(AB117=0,0,IF(AB117&gt;9,SUM(LARGE(D117:Z117,{1,2,3,4,5,6,7,8,9,10})),0))</f>
        <v>418</v>
      </c>
      <c r="AF117" s="17"/>
      <c r="AH117" s="56"/>
      <c r="AI117" s="69"/>
      <c r="AJ117" s="56"/>
      <c r="AK117" s="56"/>
    </row>
    <row r="118" spans="1:37" ht="15" customHeight="1" x14ac:dyDescent="0.3">
      <c r="A118" s="57" t="s">
        <v>137</v>
      </c>
      <c r="B118" s="58" t="s">
        <v>9</v>
      </c>
      <c r="C118" s="58" t="s">
        <v>55</v>
      </c>
      <c r="D118" s="59">
        <v>34</v>
      </c>
      <c r="E118" s="60">
        <v>26</v>
      </c>
      <c r="F118" s="59"/>
      <c r="G118" s="61">
        <v>35</v>
      </c>
      <c r="H118" s="62">
        <v>38</v>
      </c>
      <c r="I118" s="62">
        <v>31</v>
      </c>
      <c r="J118" s="61">
        <v>42</v>
      </c>
      <c r="K118" s="63"/>
      <c r="L118" s="64"/>
      <c r="M118" s="65"/>
      <c r="N118" s="235">
        <v>32</v>
      </c>
      <c r="O118" s="235">
        <v>27</v>
      </c>
      <c r="P118" s="62"/>
      <c r="Q118" s="62"/>
      <c r="R118" s="62"/>
      <c r="S118" s="64">
        <v>39</v>
      </c>
      <c r="T118" s="64"/>
      <c r="U118" s="62">
        <v>36</v>
      </c>
      <c r="V118" s="251"/>
      <c r="W118" s="62"/>
      <c r="X118" s="59"/>
      <c r="Y118" s="59"/>
      <c r="Z118" s="59"/>
      <c r="AA118" s="66"/>
      <c r="AB118" s="67">
        <f t="shared" si="2"/>
        <v>10</v>
      </c>
      <c r="AC118" s="68">
        <f t="shared" si="3"/>
        <v>34</v>
      </c>
      <c r="AD118" s="68">
        <f t="array" ref="AD118">IF(AB118=0,0,IF(AB118&gt;9,AVERAGE(LARGE(D118:Z118,{1,2,3,4,5,6,7,8,9,10})),0))</f>
        <v>34</v>
      </c>
      <c r="AE118" s="68">
        <f t="array" ref="AE118">IF(AB118=0,0,IF(AB118&gt;9,SUM(LARGE(D118:Z118,{1,2,3,4,5,6,7,8,9,10})),0))</f>
        <v>340</v>
      </c>
      <c r="AF118" s="17"/>
      <c r="AH118" s="56"/>
      <c r="AI118" s="69"/>
      <c r="AJ118" s="56"/>
      <c r="AK118" s="56"/>
    </row>
    <row r="119" spans="1:37" ht="15" customHeight="1" x14ac:dyDescent="0.3">
      <c r="A119" s="57" t="s">
        <v>138</v>
      </c>
      <c r="B119" s="58" t="s">
        <v>5</v>
      </c>
      <c r="C119" s="58" t="s">
        <v>54</v>
      </c>
      <c r="D119" s="60">
        <v>44</v>
      </c>
      <c r="E119" s="60"/>
      <c r="F119" s="60">
        <v>42</v>
      </c>
      <c r="G119" s="61">
        <v>41</v>
      </c>
      <c r="H119" s="62">
        <v>44</v>
      </c>
      <c r="I119" s="62"/>
      <c r="J119" s="61">
        <v>33</v>
      </c>
      <c r="K119" s="63">
        <v>42</v>
      </c>
      <c r="L119" s="64"/>
      <c r="M119" s="65">
        <v>45</v>
      </c>
      <c r="N119" s="235">
        <v>43</v>
      </c>
      <c r="O119" s="235"/>
      <c r="P119" s="62">
        <v>36</v>
      </c>
      <c r="Q119" s="62"/>
      <c r="R119" s="62"/>
      <c r="S119" s="64">
        <v>38</v>
      </c>
      <c r="T119" s="64">
        <v>43</v>
      </c>
      <c r="U119" s="62">
        <v>44</v>
      </c>
      <c r="V119" s="251">
        <v>39</v>
      </c>
      <c r="W119" s="62"/>
      <c r="X119" s="60">
        <v>43</v>
      </c>
      <c r="Y119" s="60">
        <v>39</v>
      </c>
      <c r="Z119" s="60">
        <v>39</v>
      </c>
      <c r="AA119" s="66">
        <v>45</v>
      </c>
      <c r="AB119" s="67">
        <f t="shared" si="2"/>
        <v>16</v>
      </c>
      <c r="AC119" s="68">
        <f t="shared" si="3"/>
        <v>40.9375</v>
      </c>
      <c r="AD119" s="68">
        <f t="array" ref="AD119">IF(AB119=0,0,IF(AB119&gt;9,AVERAGE(LARGE(D119:Z119,{1,2,3,4,5,6,7,8,9,10})),0))</f>
        <v>43.1</v>
      </c>
      <c r="AE119" s="68">
        <f t="array" ref="AE119">IF(AB119=0,0,IF(AB119&gt;9,SUM(LARGE(D119:Z119,{1,2,3,4,5,6,7,8,9,10})),0))</f>
        <v>431</v>
      </c>
      <c r="AF119" s="17"/>
      <c r="AH119" s="56"/>
      <c r="AI119" s="69"/>
      <c r="AJ119" s="56"/>
      <c r="AK119" s="56"/>
    </row>
    <row r="120" spans="1:37" ht="15" customHeight="1" x14ac:dyDescent="0.3">
      <c r="A120" s="57" t="s">
        <v>139</v>
      </c>
      <c r="B120" s="58" t="s">
        <v>9</v>
      </c>
      <c r="C120" s="58" t="s">
        <v>54</v>
      </c>
      <c r="D120" s="86"/>
      <c r="E120" s="86"/>
      <c r="F120" s="86"/>
      <c r="G120" s="61"/>
      <c r="H120" s="62"/>
      <c r="I120" s="62"/>
      <c r="J120" s="61">
        <v>48</v>
      </c>
      <c r="K120" s="63"/>
      <c r="L120" s="64">
        <v>48</v>
      </c>
      <c r="M120" s="61"/>
      <c r="N120" s="235"/>
      <c r="O120" s="235"/>
      <c r="P120" s="62"/>
      <c r="Q120" s="62">
        <v>42</v>
      </c>
      <c r="R120" s="62"/>
      <c r="S120" s="92"/>
      <c r="T120" s="64"/>
      <c r="U120" s="62"/>
      <c r="V120" s="251"/>
      <c r="W120" s="62"/>
      <c r="X120" s="101"/>
      <c r="Y120" s="86"/>
      <c r="Z120" s="86"/>
      <c r="AA120" s="66"/>
      <c r="AB120" s="67">
        <f t="shared" si="2"/>
        <v>3</v>
      </c>
      <c r="AC120" s="68">
        <f t="shared" si="3"/>
        <v>46</v>
      </c>
      <c r="AD120" s="68">
        <f t="array" ref="AD120">IF(AB120=0,0,IF(AB120&gt;9,AVERAGE(LARGE(D120:Z120,{1,2,3,4,5,6,7,8,9,10})),0))</f>
        <v>0</v>
      </c>
      <c r="AE120" s="68">
        <f t="array" ref="AE120">IF(AB120=0,0,IF(AB120&gt;9,SUM(LARGE(D120:Z120,{1,2,3,4,5,6,7,8,9,10})),0))</f>
        <v>0</v>
      </c>
      <c r="AF120" s="17"/>
      <c r="AH120" s="56"/>
      <c r="AI120" s="69"/>
      <c r="AJ120" s="56"/>
      <c r="AK120" s="56"/>
    </row>
    <row r="121" spans="1:37" ht="15" customHeight="1" x14ac:dyDescent="0.3">
      <c r="A121" s="57" t="s">
        <v>140</v>
      </c>
      <c r="B121" s="58" t="s">
        <v>4</v>
      </c>
      <c r="C121" s="58" t="s">
        <v>54</v>
      </c>
      <c r="D121" s="60">
        <v>47</v>
      </c>
      <c r="E121" s="60">
        <v>44</v>
      </c>
      <c r="F121" s="60"/>
      <c r="G121" s="61"/>
      <c r="H121" s="64"/>
      <c r="I121" s="64"/>
      <c r="J121" s="61"/>
      <c r="K121" s="63"/>
      <c r="L121" s="64"/>
      <c r="M121" s="65"/>
      <c r="N121" s="235">
        <v>38</v>
      </c>
      <c r="O121" s="235">
        <v>33</v>
      </c>
      <c r="P121" s="64"/>
      <c r="Q121" s="64"/>
      <c r="R121" s="64">
        <v>35</v>
      </c>
      <c r="S121" s="64">
        <v>42</v>
      </c>
      <c r="T121" s="64">
        <v>40</v>
      </c>
      <c r="U121" s="64">
        <v>39</v>
      </c>
      <c r="V121" s="251"/>
      <c r="W121" s="64"/>
      <c r="X121" s="60">
        <v>47</v>
      </c>
      <c r="Y121" s="60">
        <v>43</v>
      </c>
      <c r="Z121" s="60">
        <v>36</v>
      </c>
      <c r="AA121" s="75">
        <v>39</v>
      </c>
      <c r="AB121" s="67">
        <f t="shared" si="2"/>
        <v>11</v>
      </c>
      <c r="AC121" s="68">
        <f t="shared" si="3"/>
        <v>40.363636363636367</v>
      </c>
      <c r="AD121" s="68">
        <f t="array" ref="AD121">IF(AB121=0,0,IF(AB121&gt;9,AVERAGE(LARGE(D121:Z121,{1,2,3,4,5,6,7,8,9,10})),0))</f>
        <v>41.1</v>
      </c>
      <c r="AE121" s="68">
        <f t="array" ref="AE121">IF(AB121=0,0,IF(AB121&gt;9,SUM(LARGE(D121:Z121,{1,2,3,4,5,6,7,8,9,10})),0))</f>
        <v>411</v>
      </c>
      <c r="AF121" s="17"/>
      <c r="AH121" s="56"/>
      <c r="AI121" s="69"/>
      <c r="AJ121" s="56"/>
      <c r="AK121" s="56"/>
    </row>
    <row r="122" spans="1:37" ht="15" customHeight="1" x14ac:dyDescent="0.3">
      <c r="A122" s="57" t="s">
        <v>141</v>
      </c>
      <c r="B122" s="58" t="s">
        <v>12</v>
      </c>
      <c r="C122" s="58" t="s">
        <v>54</v>
      </c>
      <c r="D122" s="86"/>
      <c r="E122" s="86"/>
      <c r="F122" s="86"/>
      <c r="G122" s="61"/>
      <c r="H122" s="62"/>
      <c r="I122" s="62">
        <v>41</v>
      </c>
      <c r="J122" s="61">
        <v>33</v>
      </c>
      <c r="K122" s="63">
        <v>38</v>
      </c>
      <c r="L122" s="64">
        <v>38</v>
      </c>
      <c r="M122" s="61">
        <v>36</v>
      </c>
      <c r="N122" s="235">
        <v>34</v>
      </c>
      <c r="O122" s="235"/>
      <c r="P122" s="62">
        <v>31</v>
      </c>
      <c r="Q122" s="62">
        <v>38</v>
      </c>
      <c r="R122" s="62">
        <v>35</v>
      </c>
      <c r="S122" s="92">
        <v>37</v>
      </c>
      <c r="T122" s="64">
        <v>38</v>
      </c>
      <c r="U122" s="62"/>
      <c r="V122" s="251"/>
      <c r="W122" s="62"/>
      <c r="X122" s="86">
        <v>33</v>
      </c>
      <c r="Y122" s="86"/>
      <c r="Z122" s="86"/>
      <c r="AA122" s="66"/>
      <c r="AB122" s="67">
        <f t="shared" si="2"/>
        <v>12</v>
      </c>
      <c r="AC122" s="68">
        <f t="shared" si="3"/>
        <v>36</v>
      </c>
      <c r="AD122" s="68">
        <f t="array" ref="AD122">IF(AB122=0,0,IF(AB122&gt;9,AVERAGE(LARGE(D122:Z122,{1,2,3,4,5,6,7,8,9,10})),0))</f>
        <v>36.799999999999997</v>
      </c>
      <c r="AE122" s="68">
        <f t="array" ref="AE122">IF(AB122=0,0,IF(AB122&gt;9,SUM(LARGE(D122:Z122,{1,2,3,4,5,6,7,8,9,10})),0))</f>
        <v>368</v>
      </c>
      <c r="AF122" s="17"/>
      <c r="AH122" s="56"/>
      <c r="AI122" s="69"/>
      <c r="AJ122" s="56"/>
      <c r="AK122" s="56"/>
    </row>
    <row r="123" spans="1:37" ht="15" customHeight="1" x14ac:dyDescent="0.3">
      <c r="A123" s="57" t="s">
        <v>142</v>
      </c>
      <c r="B123" s="58" t="s">
        <v>12</v>
      </c>
      <c r="C123" s="58" t="s">
        <v>54</v>
      </c>
      <c r="D123" s="86"/>
      <c r="E123" s="86"/>
      <c r="F123" s="86"/>
      <c r="G123" s="61"/>
      <c r="H123" s="64"/>
      <c r="I123" s="64">
        <v>31</v>
      </c>
      <c r="J123" s="61">
        <v>31</v>
      </c>
      <c r="K123" s="63">
        <v>32</v>
      </c>
      <c r="L123" s="64">
        <v>26</v>
      </c>
      <c r="M123" s="61">
        <v>31</v>
      </c>
      <c r="N123" s="235">
        <v>33</v>
      </c>
      <c r="O123" s="235"/>
      <c r="P123" s="64">
        <v>33</v>
      </c>
      <c r="Q123" s="64">
        <v>32</v>
      </c>
      <c r="R123" s="64"/>
      <c r="S123" s="92">
        <v>36</v>
      </c>
      <c r="T123" s="64">
        <v>35</v>
      </c>
      <c r="U123" s="64"/>
      <c r="V123" s="251"/>
      <c r="W123" s="64"/>
      <c r="X123" s="86">
        <v>36</v>
      </c>
      <c r="Y123" s="86"/>
      <c r="Z123" s="86"/>
      <c r="AA123" s="66"/>
      <c r="AB123" s="67">
        <f t="shared" si="2"/>
        <v>11</v>
      </c>
      <c r="AC123" s="68">
        <f t="shared" si="3"/>
        <v>32.363636363636367</v>
      </c>
      <c r="AD123" s="68">
        <f t="array" ref="AD123">IF(AB123=0,0,IF(AB123&gt;9,AVERAGE(LARGE(D123:Z123,{1,2,3,4,5,6,7,8,9,10})),0))</f>
        <v>33</v>
      </c>
      <c r="AE123" s="68">
        <f t="array" ref="AE123">IF(AB123=0,0,IF(AB123&gt;9,SUM(LARGE(D123:Z123,{1,2,3,4,5,6,7,8,9,10})),0))</f>
        <v>330</v>
      </c>
      <c r="AF123" s="17"/>
      <c r="AH123" s="56"/>
      <c r="AI123" s="69"/>
      <c r="AJ123" s="56"/>
      <c r="AK123" s="56"/>
    </row>
    <row r="124" spans="1:37" ht="15" customHeight="1" x14ac:dyDescent="0.3">
      <c r="A124" s="85" t="s">
        <v>143</v>
      </c>
      <c r="B124" s="75" t="s">
        <v>10</v>
      </c>
      <c r="C124" s="58" t="s">
        <v>54</v>
      </c>
      <c r="D124" s="75"/>
      <c r="E124" s="75"/>
      <c r="F124" s="75">
        <v>28</v>
      </c>
      <c r="G124" s="76">
        <v>34</v>
      </c>
      <c r="H124" s="77"/>
      <c r="I124" s="77"/>
      <c r="J124" s="76"/>
      <c r="K124" s="63">
        <v>43</v>
      </c>
      <c r="L124" s="77"/>
      <c r="M124" s="78"/>
      <c r="N124" s="236">
        <v>30</v>
      </c>
      <c r="O124" s="236"/>
      <c r="P124" s="77"/>
      <c r="Q124" s="77"/>
      <c r="R124" s="77"/>
      <c r="S124" s="77"/>
      <c r="T124" s="77">
        <v>33</v>
      </c>
      <c r="U124" s="77"/>
      <c r="V124" s="252">
        <v>38</v>
      </c>
      <c r="W124" s="77">
        <v>30</v>
      </c>
      <c r="X124" s="79">
        <v>42</v>
      </c>
      <c r="Y124" s="75">
        <v>33</v>
      </c>
      <c r="Z124" s="75">
        <v>36</v>
      </c>
      <c r="AA124" s="80"/>
      <c r="AB124" s="67">
        <f t="shared" si="2"/>
        <v>10</v>
      </c>
      <c r="AC124" s="68">
        <f t="shared" si="3"/>
        <v>34.700000000000003</v>
      </c>
      <c r="AD124" s="68">
        <f t="array" ref="AD124">IF(AB124=0,0,IF(AB124&gt;9,AVERAGE(LARGE(D124:Z124,{1,2,3,4,5,6,7,8,9,10})),0))</f>
        <v>34.700000000000003</v>
      </c>
      <c r="AE124" s="68">
        <f t="array" ref="AE124">IF(AB124=0,0,IF(AB124&gt;9,SUM(LARGE(D124:Z124,{1,2,3,4,5,6,7,8,9,10})),0))</f>
        <v>347</v>
      </c>
      <c r="AF124" s="17"/>
      <c r="AH124" s="56"/>
      <c r="AI124" s="69"/>
      <c r="AJ124" s="56"/>
      <c r="AK124" s="56"/>
    </row>
    <row r="125" spans="1:37" ht="15" customHeight="1" x14ac:dyDescent="0.3">
      <c r="A125" s="57" t="s">
        <v>144</v>
      </c>
      <c r="B125" s="58" t="s">
        <v>5</v>
      </c>
      <c r="C125" s="58" t="s">
        <v>54</v>
      </c>
      <c r="D125" s="60"/>
      <c r="E125" s="60"/>
      <c r="F125" s="60"/>
      <c r="G125" s="61"/>
      <c r="H125" s="62"/>
      <c r="I125" s="62"/>
      <c r="J125" s="61"/>
      <c r="K125" s="63"/>
      <c r="L125" s="64"/>
      <c r="M125" s="65"/>
      <c r="N125" s="235"/>
      <c r="O125" s="235"/>
      <c r="P125" s="62"/>
      <c r="Q125" s="62"/>
      <c r="R125" s="62">
        <v>44</v>
      </c>
      <c r="S125" s="64"/>
      <c r="T125" s="89"/>
      <c r="U125" s="62"/>
      <c r="V125" s="251"/>
      <c r="W125" s="62"/>
      <c r="X125" s="60"/>
      <c r="Y125" s="60"/>
      <c r="Z125" s="60"/>
      <c r="AA125" s="66"/>
      <c r="AB125" s="67">
        <f t="shared" si="2"/>
        <v>1</v>
      </c>
      <c r="AC125" s="68">
        <f t="shared" si="3"/>
        <v>44</v>
      </c>
      <c r="AD125" s="68">
        <f t="array" ref="AD125">IF(AB125=0,0,IF(AB125&gt;9,AVERAGE(LARGE(D125:Z125,{1,2,3,4,5,6,7,8,9,10})),0))</f>
        <v>0</v>
      </c>
      <c r="AE125" s="68">
        <f t="array" ref="AE125">IF(AB125=0,0,IF(AB125&gt;9,SUM(LARGE(D125:Z125,{1,2,3,4,5,6,7,8,9,10})),0))</f>
        <v>0</v>
      </c>
      <c r="AF125" s="17"/>
      <c r="AH125" s="56"/>
      <c r="AI125" s="81"/>
      <c r="AJ125" s="56"/>
      <c r="AK125" s="56"/>
    </row>
    <row r="126" spans="1:37" ht="15" customHeight="1" x14ac:dyDescent="0.3">
      <c r="A126" s="57" t="s">
        <v>145</v>
      </c>
      <c r="B126" s="58" t="s">
        <v>5</v>
      </c>
      <c r="C126" s="58" t="s">
        <v>54</v>
      </c>
      <c r="D126" s="60"/>
      <c r="E126" s="60"/>
      <c r="F126" s="60">
        <v>38</v>
      </c>
      <c r="G126" s="61"/>
      <c r="H126" s="62"/>
      <c r="I126" s="62"/>
      <c r="J126" s="61"/>
      <c r="K126" s="63">
        <v>46</v>
      </c>
      <c r="L126" s="64"/>
      <c r="M126" s="65">
        <v>43</v>
      </c>
      <c r="N126" s="235"/>
      <c r="O126" s="235"/>
      <c r="P126" s="62"/>
      <c r="Q126" s="62">
        <v>38</v>
      </c>
      <c r="R126" s="62">
        <v>46</v>
      </c>
      <c r="S126" s="64"/>
      <c r="T126" s="64">
        <v>46</v>
      </c>
      <c r="U126" s="62"/>
      <c r="V126" s="251"/>
      <c r="W126" s="62">
        <v>42</v>
      </c>
      <c r="X126" s="60">
        <v>31</v>
      </c>
      <c r="Y126" s="60">
        <v>42</v>
      </c>
      <c r="Z126" s="60">
        <v>38</v>
      </c>
      <c r="AA126" s="66"/>
      <c r="AB126" s="67">
        <f t="shared" si="2"/>
        <v>10</v>
      </c>
      <c r="AC126" s="68">
        <f t="shared" si="3"/>
        <v>41</v>
      </c>
      <c r="AD126" s="68">
        <f t="array" ref="AD126">IF(AB126=0,0,IF(AB126&gt;9,AVERAGE(LARGE(D126:Z126,{1,2,3,4,5,6,7,8,9,10})),0))</f>
        <v>41</v>
      </c>
      <c r="AE126" s="68">
        <f t="array" ref="AE126">IF(AB126=0,0,IF(AB126&gt;9,SUM(LARGE(D126:Z126,{1,2,3,4,5,6,7,8,9,10})),0))</f>
        <v>410</v>
      </c>
      <c r="AF126" s="17"/>
      <c r="AH126" s="56"/>
      <c r="AI126" s="69"/>
      <c r="AJ126" s="56"/>
      <c r="AK126" s="56"/>
    </row>
    <row r="127" spans="1:37" ht="15" customHeight="1" x14ac:dyDescent="0.3">
      <c r="A127" s="57" t="s">
        <v>146</v>
      </c>
      <c r="B127" s="58" t="s">
        <v>8</v>
      </c>
      <c r="C127" s="58" t="s">
        <v>58</v>
      </c>
      <c r="D127" s="59"/>
      <c r="E127" s="60"/>
      <c r="F127" s="59">
        <v>44</v>
      </c>
      <c r="G127" s="61">
        <v>41</v>
      </c>
      <c r="H127" s="62"/>
      <c r="I127" s="62">
        <v>35</v>
      </c>
      <c r="J127" s="61"/>
      <c r="K127" s="63"/>
      <c r="L127" s="64">
        <v>42</v>
      </c>
      <c r="M127" s="65">
        <v>42</v>
      </c>
      <c r="N127" s="235"/>
      <c r="O127" s="235"/>
      <c r="P127" s="62"/>
      <c r="Q127" s="62"/>
      <c r="R127" s="62">
        <v>40</v>
      </c>
      <c r="S127" s="64"/>
      <c r="T127" s="64"/>
      <c r="U127" s="62"/>
      <c r="V127" s="251"/>
      <c r="W127" s="62"/>
      <c r="X127" s="59"/>
      <c r="Y127" s="59"/>
      <c r="Z127" s="59"/>
      <c r="AA127" s="66"/>
      <c r="AB127" s="67">
        <f t="shared" si="2"/>
        <v>6</v>
      </c>
      <c r="AC127" s="68">
        <f t="shared" si="3"/>
        <v>40.666666666666664</v>
      </c>
      <c r="AD127" s="68">
        <f t="array" ref="AD127">IF(AB127=0,0,IF(AB127&gt;9,AVERAGE(LARGE(D127:Z127,{1,2,3,4,5,6,7,8,9,10})),0))</f>
        <v>0</v>
      </c>
      <c r="AE127" s="68">
        <f t="array" ref="AE127">IF(AB127=0,0,IF(AB127&gt;9,SUM(LARGE(D127:Z127,{1,2,3,4,5,6,7,8,9,10})),0))</f>
        <v>0</v>
      </c>
      <c r="AF127" s="17"/>
      <c r="AH127" s="56"/>
      <c r="AI127" s="69"/>
      <c r="AJ127" s="56"/>
      <c r="AK127" s="56"/>
    </row>
    <row r="128" spans="1:37" ht="15" customHeight="1" x14ac:dyDescent="0.3">
      <c r="A128" s="73" t="s">
        <v>146</v>
      </c>
      <c r="B128" s="58" t="s">
        <v>8</v>
      </c>
      <c r="C128" s="58" t="s">
        <v>64</v>
      </c>
      <c r="D128" s="60"/>
      <c r="E128" s="60"/>
      <c r="F128" s="60">
        <v>42</v>
      </c>
      <c r="G128" s="61">
        <v>42</v>
      </c>
      <c r="H128" s="62"/>
      <c r="I128" s="62">
        <v>35</v>
      </c>
      <c r="J128" s="61"/>
      <c r="K128" s="63"/>
      <c r="L128" s="64">
        <v>36</v>
      </c>
      <c r="M128" s="65">
        <v>35</v>
      </c>
      <c r="N128" s="235"/>
      <c r="O128" s="235"/>
      <c r="P128" s="62"/>
      <c r="Q128" s="62"/>
      <c r="R128" s="62">
        <v>29</v>
      </c>
      <c r="S128" s="64"/>
      <c r="T128" s="64">
        <v>42</v>
      </c>
      <c r="U128" s="62"/>
      <c r="V128" s="251"/>
      <c r="W128" s="62">
        <v>36</v>
      </c>
      <c r="X128" s="60"/>
      <c r="Y128" s="60"/>
      <c r="Z128" s="60"/>
      <c r="AA128" s="66"/>
      <c r="AB128" s="67">
        <f t="shared" si="2"/>
        <v>8</v>
      </c>
      <c r="AC128" s="68">
        <f t="shared" si="3"/>
        <v>37.125</v>
      </c>
      <c r="AD128" s="68">
        <f t="array" ref="AD128">IF(AB128=0,0,IF(AB128&gt;9,AVERAGE(LARGE(D128:Z128,{1,2,3,4,5,6,7,8,9,10})),0))</f>
        <v>0</v>
      </c>
      <c r="AE128" s="68">
        <f t="array" ref="AE128">IF(AB128=0,0,IF(AB128&gt;9,SUM(LARGE(D128:Z128,{1,2,3,4,5,6,7,8,9,10})),0))</f>
        <v>0</v>
      </c>
      <c r="AF128" s="17"/>
      <c r="AH128" s="56"/>
      <c r="AI128" s="69"/>
      <c r="AJ128" s="56"/>
      <c r="AK128" s="56"/>
    </row>
    <row r="129" spans="1:37" ht="15" customHeight="1" x14ac:dyDescent="0.3">
      <c r="A129" s="57" t="s">
        <v>147</v>
      </c>
      <c r="B129" s="58" t="s">
        <v>9</v>
      </c>
      <c r="C129" s="58" t="s">
        <v>55</v>
      </c>
      <c r="D129" s="60">
        <v>37</v>
      </c>
      <c r="E129" s="60"/>
      <c r="F129" s="60"/>
      <c r="G129" s="61"/>
      <c r="H129" s="62"/>
      <c r="I129" s="62"/>
      <c r="J129" s="61"/>
      <c r="K129" s="63"/>
      <c r="L129" s="64"/>
      <c r="M129" s="65"/>
      <c r="N129" s="235"/>
      <c r="O129" s="235"/>
      <c r="P129" s="62"/>
      <c r="Q129" s="62"/>
      <c r="R129" s="62"/>
      <c r="S129" s="64"/>
      <c r="T129" s="64"/>
      <c r="U129" s="62"/>
      <c r="V129" s="251"/>
      <c r="W129" s="62"/>
      <c r="X129" s="60">
        <v>39</v>
      </c>
      <c r="Y129" s="60"/>
      <c r="Z129" s="60"/>
      <c r="AA129" s="66"/>
      <c r="AB129" s="67">
        <f t="shared" si="2"/>
        <v>2</v>
      </c>
      <c r="AC129" s="68">
        <f t="shared" si="3"/>
        <v>38</v>
      </c>
      <c r="AD129" s="68">
        <f t="array" ref="AD129">IF(AB129=0,0,IF(AB129&gt;9,AVERAGE(LARGE(D129:Z129,{1,2,3,4,5,6,7,8,9,10})),0))</f>
        <v>0</v>
      </c>
      <c r="AE129" s="68">
        <f t="array" ref="AE129">IF(AB129=0,0,IF(AB129&gt;9,SUM(LARGE(D129:Z129,{1,2,3,4,5,6,7,8,9,10})),0))</f>
        <v>0</v>
      </c>
      <c r="AF129" s="17"/>
      <c r="AH129" s="56"/>
      <c r="AI129" s="69"/>
      <c r="AJ129" s="56"/>
      <c r="AK129" s="56"/>
    </row>
    <row r="130" spans="1:37" ht="15" customHeight="1" x14ac:dyDescent="0.3">
      <c r="A130" s="57" t="s">
        <v>148</v>
      </c>
      <c r="B130" s="58" t="s">
        <v>9</v>
      </c>
      <c r="C130" s="58" t="s">
        <v>54</v>
      </c>
      <c r="D130" s="60"/>
      <c r="E130" s="60"/>
      <c r="F130" s="60"/>
      <c r="G130" s="61"/>
      <c r="H130" s="64"/>
      <c r="I130" s="64"/>
      <c r="J130" s="61">
        <v>40</v>
      </c>
      <c r="K130" s="63"/>
      <c r="L130" s="64"/>
      <c r="M130" s="65"/>
      <c r="N130" s="235"/>
      <c r="O130" s="235"/>
      <c r="P130" s="64"/>
      <c r="Q130" s="64"/>
      <c r="R130" s="64"/>
      <c r="S130" s="64">
        <v>43</v>
      </c>
      <c r="T130" s="64">
        <v>41</v>
      </c>
      <c r="U130" s="64"/>
      <c r="V130" s="251"/>
      <c r="W130" s="64"/>
      <c r="X130" s="60">
        <v>38</v>
      </c>
      <c r="Y130" s="60">
        <v>45</v>
      </c>
      <c r="Z130" s="60">
        <v>43</v>
      </c>
      <c r="AA130" s="75"/>
      <c r="AB130" s="67">
        <f t="shared" si="2"/>
        <v>6</v>
      </c>
      <c r="AC130" s="68">
        <f t="shared" si="3"/>
        <v>41.666666666666664</v>
      </c>
      <c r="AD130" s="68">
        <f t="array" ref="AD130">IF(AB130=0,0,IF(AB130&gt;9,AVERAGE(LARGE(D130:Z130,{1,2,3,4,5,6,7,8,9,10})),0))</f>
        <v>0</v>
      </c>
      <c r="AE130" s="68">
        <f t="array" ref="AE130">IF(AB130=0,0,IF(AB130&gt;9,SUM(LARGE(D130:Z130,{1,2,3,4,5,6,7,8,9,10})),0))</f>
        <v>0</v>
      </c>
      <c r="AF130" s="17"/>
      <c r="AH130" s="56"/>
      <c r="AI130" s="69"/>
      <c r="AJ130" s="56"/>
      <c r="AK130" s="56"/>
    </row>
    <row r="131" spans="1:37" ht="15" customHeight="1" x14ac:dyDescent="0.3">
      <c r="A131" s="57" t="s">
        <v>149</v>
      </c>
      <c r="B131" s="58" t="s">
        <v>8</v>
      </c>
      <c r="C131" s="93" t="s">
        <v>54</v>
      </c>
      <c r="D131" s="60"/>
      <c r="E131" s="60"/>
      <c r="F131" s="60"/>
      <c r="G131" s="61"/>
      <c r="H131" s="62">
        <v>40</v>
      </c>
      <c r="I131" s="62"/>
      <c r="J131" s="61"/>
      <c r="K131" s="63"/>
      <c r="L131" s="64"/>
      <c r="M131" s="65"/>
      <c r="N131" s="235"/>
      <c r="O131" s="235"/>
      <c r="P131" s="62"/>
      <c r="Q131" s="62"/>
      <c r="R131" s="62"/>
      <c r="S131" s="64"/>
      <c r="T131" s="64"/>
      <c r="U131" s="62"/>
      <c r="V131" s="251"/>
      <c r="W131" s="62"/>
      <c r="X131" s="60"/>
      <c r="Y131" s="60"/>
      <c r="Z131" s="60"/>
      <c r="AA131" s="66"/>
      <c r="AB131" s="67">
        <f t="shared" si="2"/>
        <v>1</v>
      </c>
      <c r="AC131" s="68">
        <f t="shared" si="3"/>
        <v>40</v>
      </c>
      <c r="AD131" s="68">
        <f t="array" ref="AD131">IF(AB131=0,0,IF(AB131&gt;9,AVERAGE(LARGE(D131:Z131,{1,2,3,4,5,6,7,8,9,10})),0))</f>
        <v>0</v>
      </c>
      <c r="AE131" s="68">
        <f t="array" ref="AE131">IF(AB131=0,0,IF(AB131&gt;9,SUM(LARGE(D131:Z131,{1,2,3,4,5,6,7,8,9,10})),0))</f>
        <v>0</v>
      </c>
      <c r="AF131" s="17"/>
      <c r="AH131" s="56"/>
      <c r="AI131" s="69"/>
      <c r="AJ131" s="56"/>
      <c r="AK131" s="56"/>
    </row>
    <row r="132" spans="1:37" ht="15" customHeight="1" x14ac:dyDescent="0.3">
      <c r="A132" s="57" t="s">
        <v>149</v>
      </c>
      <c r="B132" s="58" t="s">
        <v>8</v>
      </c>
      <c r="C132" s="58" t="s">
        <v>58</v>
      </c>
      <c r="D132" s="60">
        <v>39</v>
      </c>
      <c r="E132" s="60">
        <v>46</v>
      </c>
      <c r="F132" s="60">
        <v>43</v>
      </c>
      <c r="G132" s="61"/>
      <c r="H132" s="62"/>
      <c r="I132" s="62"/>
      <c r="J132" s="61"/>
      <c r="K132" s="63"/>
      <c r="L132" s="64">
        <v>38</v>
      </c>
      <c r="M132" s="65">
        <v>45</v>
      </c>
      <c r="N132" s="235">
        <v>42</v>
      </c>
      <c r="O132" s="235">
        <v>44</v>
      </c>
      <c r="P132" s="62">
        <v>41</v>
      </c>
      <c r="Q132" s="62">
        <v>42</v>
      </c>
      <c r="R132" s="62">
        <v>44</v>
      </c>
      <c r="S132" s="64">
        <v>42</v>
      </c>
      <c r="T132" s="64">
        <v>37</v>
      </c>
      <c r="U132" s="62">
        <v>39</v>
      </c>
      <c r="V132" s="251">
        <v>44</v>
      </c>
      <c r="W132" s="62"/>
      <c r="X132" s="60"/>
      <c r="Y132" s="60"/>
      <c r="Z132" s="60"/>
      <c r="AA132" s="66">
        <v>43</v>
      </c>
      <c r="AB132" s="67">
        <f t="shared" si="2"/>
        <v>14</v>
      </c>
      <c r="AC132" s="68">
        <f t="shared" si="3"/>
        <v>41.857142857142854</v>
      </c>
      <c r="AD132" s="68">
        <f t="array" ref="AD132">IF(AB132=0,0,IF(AB132&gt;9,AVERAGE(LARGE(D132:Z132,{1,2,3,4,5,6,7,8,9,10})),0))</f>
        <v>43.3</v>
      </c>
      <c r="AE132" s="68">
        <f t="array" ref="AE132">IF(AB132=0,0,IF(AB132&gt;9,SUM(LARGE(D132:Z132,{1,2,3,4,5,6,7,8,9,10})),0))</f>
        <v>433</v>
      </c>
      <c r="AF132" s="17"/>
      <c r="AH132" s="56"/>
      <c r="AI132" s="69"/>
      <c r="AJ132" s="56"/>
      <c r="AK132" s="56"/>
    </row>
    <row r="133" spans="1:37" ht="15" customHeight="1" x14ac:dyDescent="0.3">
      <c r="A133" s="57" t="s">
        <v>149</v>
      </c>
      <c r="B133" s="58" t="s">
        <v>8</v>
      </c>
      <c r="C133" s="58" t="s">
        <v>64</v>
      </c>
      <c r="D133" s="60">
        <v>44</v>
      </c>
      <c r="E133" s="60">
        <v>42</v>
      </c>
      <c r="F133" s="60">
        <v>41</v>
      </c>
      <c r="G133" s="61"/>
      <c r="H133" s="62">
        <v>43</v>
      </c>
      <c r="I133" s="64"/>
      <c r="J133" s="61"/>
      <c r="K133" s="63"/>
      <c r="L133" s="64">
        <v>38</v>
      </c>
      <c r="M133" s="65">
        <v>36</v>
      </c>
      <c r="N133" s="235">
        <v>41</v>
      </c>
      <c r="O133" s="235">
        <v>36</v>
      </c>
      <c r="P133" s="62">
        <v>40</v>
      </c>
      <c r="Q133" s="62">
        <v>40</v>
      </c>
      <c r="R133" s="62">
        <v>36</v>
      </c>
      <c r="S133" s="64">
        <v>45</v>
      </c>
      <c r="T133" s="89">
        <v>40</v>
      </c>
      <c r="U133" s="62">
        <v>46</v>
      </c>
      <c r="V133" s="251">
        <v>41</v>
      </c>
      <c r="W133" s="62"/>
      <c r="X133" s="60"/>
      <c r="Y133" s="60"/>
      <c r="Z133" s="60"/>
      <c r="AA133" s="66"/>
      <c r="AB133" s="67">
        <f t="shared" si="2"/>
        <v>15</v>
      </c>
      <c r="AC133" s="68">
        <f t="shared" si="3"/>
        <v>40.6</v>
      </c>
      <c r="AD133" s="68">
        <f t="array" ref="AD133">IF(AB133=0,0,IF(AB133&gt;9,AVERAGE(LARGE(D133:Z133,{1,2,3,4,5,6,7,8,9,10})),0))</f>
        <v>42.3</v>
      </c>
      <c r="AE133" s="68">
        <f t="array" ref="AE133">IF(AB133=0,0,IF(AB133&gt;9,SUM(LARGE(D133:Z133,{1,2,3,4,5,6,7,8,9,10})),0))</f>
        <v>423</v>
      </c>
      <c r="AF133" s="17"/>
      <c r="AH133" s="56"/>
      <c r="AI133" s="69"/>
      <c r="AJ133" s="56"/>
      <c r="AK133" s="56"/>
    </row>
    <row r="134" spans="1:37" ht="15" customHeight="1" x14ac:dyDescent="0.3">
      <c r="A134" s="57" t="s">
        <v>150</v>
      </c>
      <c r="B134" s="58" t="s">
        <v>3</v>
      </c>
      <c r="C134" s="58" t="s">
        <v>54</v>
      </c>
      <c r="D134" s="60">
        <v>37</v>
      </c>
      <c r="E134" s="60"/>
      <c r="F134" s="60"/>
      <c r="G134" s="61"/>
      <c r="H134" s="62">
        <v>29</v>
      </c>
      <c r="I134" s="64">
        <v>41</v>
      </c>
      <c r="J134" s="61">
        <v>29</v>
      </c>
      <c r="K134" s="63"/>
      <c r="L134" s="64"/>
      <c r="M134" s="65">
        <v>28</v>
      </c>
      <c r="N134" s="235"/>
      <c r="O134" s="235">
        <v>38</v>
      </c>
      <c r="P134" s="62">
        <v>35</v>
      </c>
      <c r="Q134" s="62"/>
      <c r="R134" s="62">
        <v>27</v>
      </c>
      <c r="S134" s="64">
        <v>38</v>
      </c>
      <c r="T134" s="64"/>
      <c r="U134" s="62">
        <v>41</v>
      </c>
      <c r="V134" s="251"/>
      <c r="W134" s="62"/>
      <c r="X134" s="60">
        <v>32</v>
      </c>
      <c r="Y134" s="60">
        <v>28</v>
      </c>
      <c r="Z134" s="60">
        <v>36</v>
      </c>
      <c r="AA134" s="66">
        <v>39</v>
      </c>
      <c r="AB134" s="67">
        <f t="shared" si="2"/>
        <v>13</v>
      </c>
      <c r="AC134" s="68">
        <f t="shared" si="3"/>
        <v>33.769230769230766</v>
      </c>
      <c r="AD134" s="68">
        <f t="array" ref="AD134">IF(AB134=0,0,IF(AB134&gt;9,AVERAGE(LARGE(D134:Z134,{1,2,3,4,5,6,7,8,9,10})),0))</f>
        <v>35.6</v>
      </c>
      <c r="AE134" s="68">
        <f t="array" ref="AE134">IF(AB134=0,0,IF(AB134&gt;9,SUM(LARGE(D134:Z134,{1,2,3,4,5,6,7,8,9,10})),0))</f>
        <v>356</v>
      </c>
      <c r="AF134" s="17"/>
      <c r="AH134" s="56"/>
      <c r="AI134" s="69"/>
      <c r="AJ134" s="56"/>
      <c r="AK134" s="56"/>
    </row>
    <row r="135" spans="1:37" ht="15" customHeight="1" x14ac:dyDescent="0.3">
      <c r="A135" s="57" t="s">
        <v>151</v>
      </c>
      <c r="B135" s="58" t="s">
        <v>12</v>
      </c>
      <c r="C135" s="58" t="s">
        <v>66</v>
      </c>
      <c r="D135" s="60"/>
      <c r="E135" s="60"/>
      <c r="F135" s="60"/>
      <c r="G135" s="61">
        <v>20</v>
      </c>
      <c r="H135" s="64"/>
      <c r="I135" s="64">
        <v>26</v>
      </c>
      <c r="J135" s="61"/>
      <c r="K135" s="63"/>
      <c r="L135" s="64"/>
      <c r="M135" s="65"/>
      <c r="N135" s="235"/>
      <c r="O135" s="235"/>
      <c r="P135" s="64"/>
      <c r="Q135" s="64"/>
      <c r="R135" s="64">
        <v>27</v>
      </c>
      <c r="S135" s="64"/>
      <c r="T135" s="64"/>
      <c r="U135" s="64"/>
      <c r="V135" s="251"/>
      <c r="W135" s="64"/>
      <c r="X135" s="60">
        <v>32</v>
      </c>
      <c r="Y135" s="60"/>
      <c r="Z135" s="60"/>
      <c r="AA135" s="75"/>
      <c r="AB135" s="67">
        <f t="shared" ref="AB135:AB198" si="4">COUNT(D135:Z135)</f>
        <v>4</v>
      </c>
      <c r="AC135" s="68">
        <f t="shared" ref="AC135:AC198" si="5">IF(AB135=0,0,AVERAGE(D135:Z135))</f>
        <v>26.25</v>
      </c>
      <c r="AD135" s="68">
        <f t="array" ref="AD135">IF(AB135=0,0,IF(AB135&gt;9,AVERAGE(LARGE(D135:Z135,{1,2,3,4,5,6,7,8,9,10})),0))</f>
        <v>0</v>
      </c>
      <c r="AE135" s="68">
        <f t="array" ref="AE135">IF(AB135=0,0,IF(AB135&gt;9,SUM(LARGE(D135:Z135,{1,2,3,4,5,6,7,8,9,10})),0))</f>
        <v>0</v>
      </c>
      <c r="AF135" s="17"/>
      <c r="AH135" s="56"/>
      <c r="AI135" s="95"/>
      <c r="AJ135" s="56"/>
      <c r="AK135" s="56"/>
    </row>
    <row r="136" spans="1:37" ht="15" customHeight="1" x14ac:dyDescent="0.3">
      <c r="A136" s="57" t="s">
        <v>152</v>
      </c>
      <c r="B136" s="58" t="s">
        <v>7</v>
      </c>
      <c r="C136" s="58" t="s">
        <v>66</v>
      </c>
      <c r="D136" s="86"/>
      <c r="E136" s="86"/>
      <c r="F136" s="86"/>
      <c r="G136" s="61"/>
      <c r="H136" s="64"/>
      <c r="I136" s="77">
        <v>14</v>
      </c>
      <c r="J136" s="61"/>
      <c r="K136" s="63"/>
      <c r="L136" s="64"/>
      <c r="M136" s="61"/>
      <c r="N136" s="235"/>
      <c r="O136" s="235"/>
      <c r="P136" s="64"/>
      <c r="Q136" s="64"/>
      <c r="R136" s="64"/>
      <c r="S136" s="92"/>
      <c r="T136" s="64"/>
      <c r="U136" s="64"/>
      <c r="V136" s="251"/>
      <c r="W136" s="64"/>
      <c r="X136" s="79">
        <v>23</v>
      </c>
      <c r="Y136" s="86"/>
      <c r="Z136" s="86"/>
      <c r="AA136" s="75"/>
      <c r="AB136" s="67">
        <f t="shared" si="4"/>
        <v>2</v>
      </c>
      <c r="AC136" s="68">
        <f t="shared" si="5"/>
        <v>18.5</v>
      </c>
      <c r="AD136" s="68">
        <f t="array" ref="AD136">IF(AB136=0,0,IF(AB136&gt;9,AVERAGE(LARGE(D136:Z136,{1,2,3,4,5,6,7,8,9,10})),0))</f>
        <v>0</v>
      </c>
      <c r="AE136" s="68">
        <f t="array" ref="AE136">IF(AB136=0,0,IF(AB136&gt;9,SUM(LARGE(D136:Z136,{1,2,3,4,5,6,7,8,9,10})),0))</f>
        <v>0</v>
      </c>
      <c r="AF136" s="17"/>
      <c r="AH136" s="56"/>
      <c r="AI136" s="69"/>
      <c r="AJ136" s="56"/>
      <c r="AK136" s="56"/>
    </row>
    <row r="137" spans="1:37" ht="15" customHeight="1" x14ac:dyDescent="0.3">
      <c r="A137" s="57" t="s">
        <v>153</v>
      </c>
      <c r="B137" s="58" t="s">
        <v>7</v>
      </c>
      <c r="C137" s="58" t="s">
        <v>59</v>
      </c>
      <c r="D137" s="86"/>
      <c r="E137" s="86"/>
      <c r="F137" s="86"/>
      <c r="G137" s="61"/>
      <c r="H137" s="64"/>
      <c r="I137" s="77">
        <v>15</v>
      </c>
      <c r="J137" s="61"/>
      <c r="K137" s="63"/>
      <c r="L137" s="64"/>
      <c r="M137" s="61"/>
      <c r="N137" s="235"/>
      <c r="O137" s="235"/>
      <c r="P137" s="64"/>
      <c r="Q137" s="64"/>
      <c r="R137" s="64"/>
      <c r="S137" s="92"/>
      <c r="T137" s="64"/>
      <c r="U137" s="64"/>
      <c r="V137" s="251"/>
      <c r="W137" s="64"/>
      <c r="X137" s="79">
        <v>18</v>
      </c>
      <c r="Y137" s="86"/>
      <c r="Z137" s="86"/>
      <c r="AA137" s="75"/>
      <c r="AB137" s="67">
        <f t="shared" si="4"/>
        <v>2</v>
      </c>
      <c r="AC137" s="68">
        <f t="shared" si="5"/>
        <v>16.5</v>
      </c>
      <c r="AD137" s="68">
        <f t="array" ref="AD137">IF(AB137=0,0,IF(AB137&gt;9,AVERAGE(LARGE(D137:Z137,{1,2,3,4,5,6,7,8,9,10})),0))</f>
        <v>0</v>
      </c>
      <c r="AE137" s="68">
        <f t="array" ref="AE137">IF(AB137=0,0,IF(AB137&gt;9,SUM(LARGE(D137:Z137,{1,2,3,4,5,6,7,8,9,10})),0))</f>
        <v>0</v>
      </c>
      <c r="AF137" s="17"/>
      <c r="AH137" s="56"/>
      <c r="AI137" s="69"/>
      <c r="AJ137" s="56"/>
      <c r="AK137" s="56"/>
    </row>
    <row r="138" spans="1:37" ht="15" customHeight="1" x14ac:dyDescent="0.3">
      <c r="A138" s="57" t="s">
        <v>154</v>
      </c>
      <c r="B138" s="58" t="s">
        <v>12</v>
      </c>
      <c r="C138" s="58" t="s">
        <v>54</v>
      </c>
      <c r="D138" s="60"/>
      <c r="E138" s="60"/>
      <c r="F138" s="60"/>
      <c r="G138" s="61">
        <v>25</v>
      </c>
      <c r="H138" s="64"/>
      <c r="I138" s="64">
        <v>18</v>
      </c>
      <c r="J138" s="61"/>
      <c r="K138" s="63"/>
      <c r="L138" s="64"/>
      <c r="M138" s="65"/>
      <c r="N138" s="235"/>
      <c r="O138" s="235"/>
      <c r="P138" s="64"/>
      <c r="Q138" s="64"/>
      <c r="R138" s="64">
        <v>24</v>
      </c>
      <c r="S138" s="64"/>
      <c r="T138" s="64"/>
      <c r="U138" s="64"/>
      <c r="V138" s="251"/>
      <c r="W138" s="64"/>
      <c r="X138" s="60">
        <v>26</v>
      </c>
      <c r="Y138" s="60"/>
      <c r="Z138" s="60"/>
      <c r="AA138" s="75"/>
      <c r="AB138" s="67">
        <f t="shared" si="4"/>
        <v>4</v>
      </c>
      <c r="AC138" s="68">
        <f t="shared" si="5"/>
        <v>23.25</v>
      </c>
      <c r="AD138" s="68">
        <f t="array" ref="AD138">IF(AB138=0,0,IF(AB138&gt;9,AVERAGE(LARGE(D138:Z138,{1,2,3,4,5,6,7,8,9,10})),0))</f>
        <v>0</v>
      </c>
      <c r="AE138" s="68">
        <f t="array" ref="AE138">IF(AB138=0,0,IF(AB138&gt;9,SUM(LARGE(D138:Z138,{1,2,3,4,5,6,7,8,9,10})),0))</f>
        <v>0</v>
      </c>
      <c r="AF138" s="17"/>
      <c r="AH138" s="56"/>
      <c r="AI138" s="84"/>
      <c r="AJ138" s="56"/>
      <c r="AK138" s="56"/>
    </row>
    <row r="139" spans="1:37" ht="15" customHeight="1" x14ac:dyDescent="0.3">
      <c r="A139" s="57" t="s">
        <v>295</v>
      </c>
      <c r="B139" s="58" t="s">
        <v>12</v>
      </c>
      <c r="C139" s="58" t="s">
        <v>54</v>
      </c>
      <c r="D139" s="86"/>
      <c r="E139" s="86"/>
      <c r="F139" s="86"/>
      <c r="G139" s="61"/>
      <c r="H139" s="64"/>
      <c r="I139" s="64"/>
      <c r="J139" s="61"/>
      <c r="K139" s="63"/>
      <c r="L139" s="64">
        <v>29</v>
      </c>
      <c r="M139" s="61"/>
      <c r="N139" s="235"/>
      <c r="O139" s="235"/>
      <c r="P139" s="64"/>
      <c r="Q139" s="64"/>
      <c r="R139" s="64"/>
      <c r="S139" s="92"/>
      <c r="T139" s="64"/>
      <c r="U139" s="64"/>
      <c r="V139" s="251"/>
      <c r="W139" s="64"/>
      <c r="X139" s="101"/>
      <c r="Y139" s="86"/>
      <c r="Z139" s="86"/>
      <c r="AA139" s="75"/>
      <c r="AB139" s="67">
        <f t="shared" si="4"/>
        <v>1</v>
      </c>
      <c r="AC139" s="68">
        <f t="shared" si="5"/>
        <v>29</v>
      </c>
      <c r="AD139" s="68">
        <f t="array" ref="AD139">IF(AB139=0,0,IF(AB139&gt;9,AVERAGE(LARGE(D139:Z139,{1,2,3,4,5,6,7,8,9,10})),0))</f>
        <v>0</v>
      </c>
      <c r="AE139" s="68">
        <f t="array" ref="AE139">IF(AB139=0,0,IF(AB139&gt;9,SUM(LARGE(D139:Z139,{1,2,3,4,5,6,7,8,9,10})),0))</f>
        <v>0</v>
      </c>
      <c r="AF139" s="17"/>
      <c r="AH139" s="56"/>
      <c r="AI139" s="96"/>
      <c r="AJ139" s="56"/>
      <c r="AK139" s="56"/>
    </row>
    <row r="140" spans="1:37" ht="15" customHeight="1" x14ac:dyDescent="0.3">
      <c r="A140" s="98" t="s">
        <v>155</v>
      </c>
      <c r="B140" s="86" t="s">
        <v>3</v>
      </c>
      <c r="C140" s="86" t="s">
        <v>54</v>
      </c>
      <c r="D140" s="60">
        <v>40</v>
      </c>
      <c r="E140" s="60">
        <v>42</v>
      </c>
      <c r="F140" s="60">
        <v>39</v>
      </c>
      <c r="G140" s="61">
        <v>42</v>
      </c>
      <c r="H140" s="62">
        <v>41</v>
      </c>
      <c r="I140" s="62">
        <v>37</v>
      </c>
      <c r="J140" s="61">
        <v>39</v>
      </c>
      <c r="K140" s="63">
        <v>37</v>
      </c>
      <c r="L140" s="64">
        <v>41</v>
      </c>
      <c r="M140" s="65">
        <v>36</v>
      </c>
      <c r="N140" s="235">
        <v>30</v>
      </c>
      <c r="O140" s="235">
        <v>32</v>
      </c>
      <c r="P140" s="62">
        <v>33</v>
      </c>
      <c r="Q140" s="62">
        <v>43</v>
      </c>
      <c r="R140" s="62">
        <v>40</v>
      </c>
      <c r="S140" s="64">
        <v>39</v>
      </c>
      <c r="T140" s="64">
        <v>27</v>
      </c>
      <c r="U140" s="62">
        <v>33</v>
      </c>
      <c r="V140" s="251">
        <v>38</v>
      </c>
      <c r="W140" s="62">
        <v>44</v>
      </c>
      <c r="X140" s="60">
        <v>40</v>
      </c>
      <c r="Y140" s="60">
        <v>43</v>
      </c>
      <c r="Z140" s="60">
        <v>41</v>
      </c>
      <c r="AA140" s="80">
        <v>40</v>
      </c>
      <c r="AB140" s="67">
        <f t="shared" si="4"/>
        <v>23</v>
      </c>
      <c r="AC140" s="68">
        <f t="shared" si="5"/>
        <v>38.130434782608695</v>
      </c>
      <c r="AD140" s="68">
        <f t="array" ref="AD140">IF(AB140=0,0,IF(AB140&gt;9,AVERAGE(LARGE(D140:Z140,{1,2,3,4,5,6,7,8,9,10})),0))</f>
        <v>41.7</v>
      </c>
      <c r="AE140" s="68">
        <f t="array" ref="AE140">IF(AB140=0,0,IF(AB140&gt;9,SUM(LARGE(D140:Z140,{1,2,3,4,5,6,7,8,9,10})),0))</f>
        <v>417</v>
      </c>
      <c r="AF140" s="17"/>
      <c r="AH140" s="56"/>
      <c r="AI140" s="69"/>
      <c r="AJ140" s="56"/>
      <c r="AK140" s="56"/>
    </row>
    <row r="141" spans="1:37" ht="15" customHeight="1" x14ac:dyDescent="0.3">
      <c r="A141" s="82" t="s">
        <v>369</v>
      </c>
      <c r="B141" s="83" t="s">
        <v>3</v>
      </c>
      <c r="C141" s="83" t="s">
        <v>54</v>
      </c>
      <c r="D141" s="60"/>
      <c r="E141" s="60"/>
      <c r="F141" s="60"/>
      <c r="G141" s="61"/>
      <c r="H141" s="64"/>
      <c r="I141" s="64"/>
      <c r="J141" s="61"/>
      <c r="K141" s="63"/>
      <c r="L141" s="64"/>
      <c r="M141" s="65"/>
      <c r="N141" s="235"/>
      <c r="O141" s="235"/>
      <c r="P141" s="64"/>
      <c r="Q141" s="64"/>
      <c r="R141" s="64"/>
      <c r="S141" s="64"/>
      <c r="T141" s="64">
        <v>41</v>
      </c>
      <c r="U141" s="64">
        <v>36</v>
      </c>
      <c r="V141" s="251"/>
      <c r="W141" s="64"/>
      <c r="X141" s="60">
        <v>42</v>
      </c>
      <c r="Y141" s="60">
        <v>37</v>
      </c>
      <c r="Z141" s="60">
        <v>39</v>
      </c>
      <c r="AA141" s="66">
        <v>39</v>
      </c>
      <c r="AB141" s="67">
        <f t="shared" si="4"/>
        <v>5</v>
      </c>
      <c r="AC141" s="68">
        <f t="shared" si="5"/>
        <v>39</v>
      </c>
      <c r="AD141" s="68">
        <f t="array" ref="AD141">IF(AB141=0,0,IF(AB141&gt;9,AVERAGE(LARGE(D141:Z141,{1,2,3,4,5,6,7,8,9,10})),0))</f>
        <v>0</v>
      </c>
      <c r="AE141" s="68">
        <f t="array" ref="AE141">IF(AB141=0,0,IF(AB141&gt;9,SUM(LARGE(D141:Z141,{1,2,3,4,5,6,7,8,9,10})),0))</f>
        <v>0</v>
      </c>
      <c r="AF141" s="17"/>
      <c r="AH141" s="56"/>
      <c r="AI141" s="69"/>
      <c r="AJ141" s="56"/>
      <c r="AK141" s="56"/>
    </row>
    <row r="142" spans="1:37" ht="15" customHeight="1" x14ac:dyDescent="0.3">
      <c r="A142" s="57" t="s">
        <v>294</v>
      </c>
      <c r="B142" s="58" t="s">
        <v>6</v>
      </c>
      <c r="C142" s="58" t="s">
        <v>54</v>
      </c>
      <c r="D142" s="86"/>
      <c r="E142" s="86"/>
      <c r="F142" s="86"/>
      <c r="G142" s="61"/>
      <c r="H142" s="62"/>
      <c r="I142" s="62"/>
      <c r="J142" s="61"/>
      <c r="K142" s="63"/>
      <c r="L142" s="64">
        <v>23</v>
      </c>
      <c r="M142" s="61">
        <v>26</v>
      </c>
      <c r="N142" s="235">
        <v>16</v>
      </c>
      <c r="O142" s="235"/>
      <c r="P142" s="62">
        <v>20</v>
      </c>
      <c r="Q142" s="62"/>
      <c r="R142" s="62">
        <v>23</v>
      </c>
      <c r="S142" s="92">
        <v>30</v>
      </c>
      <c r="T142" s="64">
        <v>26</v>
      </c>
      <c r="U142" s="62"/>
      <c r="V142" s="251"/>
      <c r="W142" s="62"/>
      <c r="X142" s="101">
        <v>30</v>
      </c>
      <c r="Y142" s="86"/>
      <c r="Z142" s="86"/>
      <c r="AA142" s="66"/>
      <c r="AB142" s="67">
        <f t="shared" si="4"/>
        <v>8</v>
      </c>
      <c r="AC142" s="68">
        <f t="shared" si="5"/>
        <v>24.25</v>
      </c>
      <c r="AD142" s="68">
        <f t="array" ref="AD142">IF(AB142=0,0,IF(AB142&gt;9,AVERAGE(LARGE(D142:Z142,{1,2,3,4,5,6,7,8,9,10})),0))</f>
        <v>0</v>
      </c>
      <c r="AE142" s="68">
        <f t="array" ref="AE142">IF(AB142=0,0,IF(AB142&gt;9,SUM(LARGE(D142:Z142,{1,2,3,4,5,6,7,8,9,10})),0))</f>
        <v>0</v>
      </c>
      <c r="AF142" s="17"/>
      <c r="AH142" s="56"/>
      <c r="AI142" s="69"/>
      <c r="AJ142" s="56"/>
      <c r="AK142" s="56"/>
    </row>
    <row r="143" spans="1:37" ht="15" customHeight="1" x14ac:dyDescent="0.3">
      <c r="A143" s="57" t="s">
        <v>156</v>
      </c>
      <c r="B143" s="58" t="s">
        <v>12</v>
      </c>
      <c r="C143" s="58" t="s">
        <v>54</v>
      </c>
      <c r="D143" s="60"/>
      <c r="E143" s="60"/>
      <c r="F143" s="60"/>
      <c r="G143" s="61"/>
      <c r="H143" s="62"/>
      <c r="I143" s="64"/>
      <c r="J143" s="61"/>
      <c r="K143" s="63"/>
      <c r="L143" s="64"/>
      <c r="M143" s="65">
        <v>44</v>
      </c>
      <c r="N143" s="235"/>
      <c r="O143" s="235"/>
      <c r="P143" s="62"/>
      <c r="Q143" s="62"/>
      <c r="R143" s="62"/>
      <c r="S143" s="64"/>
      <c r="T143" s="64">
        <v>43</v>
      </c>
      <c r="U143" s="62"/>
      <c r="V143" s="251"/>
      <c r="W143" s="62"/>
      <c r="X143" s="60"/>
      <c r="Y143" s="60"/>
      <c r="Z143" s="60"/>
      <c r="AA143" s="66"/>
      <c r="AB143" s="67">
        <f t="shared" si="4"/>
        <v>2</v>
      </c>
      <c r="AC143" s="68">
        <f t="shared" si="5"/>
        <v>43.5</v>
      </c>
      <c r="AD143" s="68">
        <f t="array" ref="AD143">IF(AB143=0,0,IF(AB143&gt;9,AVERAGE(LARGE(D143:Z143,{1,2,3,4,5,6,7,8,9,10})),0))</f>
        <v>0</v>
      </c>
      <c r="AE143" s="68">
        <f t="array" ref="AE143">IF(AB143=0,0,IF(AB143&gt;9,SUM(LARGE(D143:Z143,{1,2,3,4,5,6,7,8,9,10})),0))</f>
        <v>0</v>
      </c>
      <c r="AF143" s="17"/>
      <c r="AH143" s="56"/>
      <c r="AI143" s="69"/>
      <c r="AJ143" s="56"/>
      <c r="AK143" s="56"/>
    </row>
    <row r="144" spans="1:37" ht="15" customHeight="1" x14ac:dyDescent="0.3">
      <c r="A144" s="57" t="s">
        <v>299</v>
      </c>
      <c r="B144" s="58" t="s">
        <v>6</v>
      </c>
      <c r="C144" s="58" t="s">
        <v>54</v>
      </c>
      <c r="D144" s="86"/>
      <c r="E144" s="86"/>
      <c r="F144" s="86"/>
      <c r="G144" s="61"/>
      <c r="H144" s="62"/>
      <c r="I144" s="64"/>
      <c r="J144" s="61"/>
      <c r="K144" s="63"/>
      <c r="L144" s="64">
        <v>28</v>
      </c>
      <c r="M144" s="61"/>
      <c r="N144" s="235"/>
      <c r="O144" s="235"/>
      <c r="P144" s="62"/>
      <c r="Q144" s="62"/>
      <c r="R144" s="62"/>
      <c r="S144" s="92"/>
      <c r="T144" s="64"/>
      <c r="U144" s="62"/>
      <c r="V144" s="251"/>
      <c r="W144" s="62"/>
      <c r="X144" s="101"/>
      <c r="Y144" s="86"/>
      <c r="Z144" s="86"/>
      <c r="AA144" s="66"/>
      <c r="AB144" s="67">
        <f t="shared" si="4"/>
        <v>1</v>
      </c>
      <c r="AC144" s="68">
        <f t="shared" si="5"/>
        <v>28</v>
      </c>
      <c r="AD144" s="68">
        <f t="array" ref="AD144">IF(AB144=0,0,IF(AB144&gt;9,AVERAGE(LARGE(D144:Z144,{1,2,3,4,5,6,7,8,9,10})),0))</f>
        <v>0</v>
      </c>
      <c r="AE144" s="68">
        <f t="array" ref="AE144">IF(AB144=0,0,IF(AB144&gt;9,SUM(LARGE(D144:Z144,{1,2,3,4,5,6,7,8,9,10})),0))</f>
        <v>0</v>
      </c>
      <c r="AF144" s="17"/>
      <c r="AH144" s="56"/>
      <c r="AI144" s="69"/>
      <c r="AJ144" s="56"/>
      <c r="AK144" s="56"/>
    </row>
    <row r="145" spans="1:37" ht="15" customHeight="1" x14ac:dyDescent="0.3">
      <c r="A145" s="57" t="s">
        <v>353</v>
      </c>
      <c r="B145" s="58" t="s">
        <v>6</v>
      </c>
      <c r="C145" s="58" t="s">
        <v>54</v>
      </c>
      <c r="D145" s="86"/>
      <c r="E145" s="86"/>
      <c r="F145" s="86"/>
      <c r="G145" s="61"/>
      <c r="H145" s="62"/>
      <c r="I145" s="62"/>
      <c r="J145" s="61"/>
      <c r="K145" s="63"/>
      <c r="L145" s="64"/>
      <c r="M145" s="61">
        <v>34</v>
      </c>
      <c r="N145" s="235"/>
      <c r="O145" s="235"/>
      <c r="P145" s="62"/>
      <c r="Q145" s="62"/>
      <c r="R145" s="62"/>
      <c r="S145" s="92"/>
      <c r="T145" s="64"/>
      <c r="U145" s="62"/>
      <c r="V145" s="251"/>
      <c r="W145" s="62"/>
      <c r="X145" s="101"/>
      <c r="Y145" s="86"/>
      <c r="Z145" s="86"/>
      <c r="AA145" s="66"/>
      <c r="AB145" s="67">
        <f t="shared" si="4"/>
        <v>1</v>
      </c>
      <c r="AC145" s="68">
        <f t="shared" si="5"/>
        <v>34</v>
      </c>
      <c r="AD145" s="68">
        <f t="array" ref="AD145">IF(AB145=0,0,IF(AB145&gt;9,AVERAGE(LARGE(D145:Z145,{1,2,3,4,5,6,7,8,9,10})),0))</f>
        <v>0</v>
      </c>
      <c r="AE145" s="68">
        <f t="array" ref="AE145">IF(AB145=0,0,IF(AB145&gt;9,SUM(LARGE(D145:Z145,{1,2,3,4,5,6,7,8,9,10})),0))</f>
        <v>0</v>
      </c>
      <c r="AF145" s="17"/>
      <c r="AH145" s="56"/>
      <c r="AI145" s="69"/>
      <c r="AJ145" s="56"/>
      <c r="AK145" s="56"/>
    </row>
    <row r="146" spans="1:37" ht="15" customHeight="1" x14ac:dyDescent="0.3">
      <c r="A146" s="57" t="s">
        <v>157</v>
      </c>
      <c r="B146" s="58" t="s">
        <v>5</v>
      </c>
      <c r="C146" s="58" t="s">
        <v>54</v>
      </c>
      <c r="D146" s="60"/>
      <c r="E146" s="60"/>
      <c r="F146" s="60">
        <v>39</v>
      </c>
      <c r="G146" s="61"/>
      <c r="H146" s="62"/>
      <c r="I146" s="62"/>
      <c r="J146" s="61"/>
      <c r="K146" s="63"/>
      <c r="L146" s="64"/>
      <c r="M146" s="65"/>
      <c r="N146" s="235"/>
      <c r="O146" s="235"/>
      <c r="P146" s="62"/>
      <c r="Q146" s="62"/>
      <c r="R146" s="62"/>
      <c r="S146" s="64"/>
      <c r="T146" s="64"/>
      <c r="U146" s="62"/>
      <c r="V146" s="251"/>
      <c r="W146" s="62"/>
      <c r="X146" s="60"/>
      <c r="Y146" s="60"/>
      <c r="Z146" s="60"/>
      <c r="AA146" s="66"/>
      <c r="AB146" s="67">
        <f t="shared" si="4"/>
        <v>1</v>
      </c>
      <c r="AC146" s="68">
        <f t="shared" si="5"/>
        <v>39</v>
      </c>
      <c r="AD146" s="68">
        <f t="array" ref="AD146">IF(AB146=0,0,IF(AB146&gt;9,AVERAGE(LARGE(D146:Z146,{1,2,3,4,5,6,7,8,9,10})),0))</f>
        <v>0</v>
      </c>
      <c r="AE146" s="68">
        <f t="array" ref="AE146">IF(AB146=0,0,IF(AB146&gt;9,SUM(LARGE(D146:Z146,{1,2,3,4,5,6,7,8,9,10})),0))</f>
        <v>0</v>
      </c>
      <c r="AF146" s="17"/>
      <c r="AH146" s="56"/>
      <c r="AI146" s="69"/>
      <c r="AJ146" s="56"/>
      <c r="AK146" s="56"/>
    </row>
    <row r="147" spans="1:37" ht="15" customHeight="1" x14ac:dyDescent="0.3">
      <c r="A147" s="57" t="s">
        <v>158</v>
      </c>
      <c r="B147" s="58" t="s">
        <v>12</v>
      </c>
      <c r="C147" s="58" t="s">
        <v>54</v>
      </c>
      <c r="D147" s="86"/>
      <c r="E147" s="86"/>
      <c r="F147" s="86">
        <v>42</v>
      </c>
      <c r="G147" s="61"/>
      <c r="H147" s="62">
        <v>44</v>
      </c>
      <c r="I147" s="62"/>
      <c r="J147" s="61">
        <v>38</v>
      </c>
      <c r="K147" s="63"/>
      <c r="L147" s="64">
        <v>39</v>
      </c>
      <c r="M147" s="65">
        <v>37</v>
      </c>
      <c r="N147" s="235"/>
      <c r="O147" s="235"/>
      <c r="P147" s="62"/>
      <c r="Q147" s="62"/>
      <c r="R147" s="62"/>
      <c r="S147" s="64"/>
      <c r="T147" s="64"/>
      <c r="U147" s="62"/>
      <c r="V147" s="251"/>
      <c r="W147" s="62"/>
      <c r="X147" s="101"/>
      <c r="Y147" s="86"/>
      <c r="Z147" s="86"/>
      <c r="AA147" s="75"/>
      <c r="AB147" s="67">
        <f t="shared" si="4"/>
        <v>5</v>
      </c>
      <c r="AC147" s="68">
        <f t="shared" si="5"/>
        <v>40</v>
      </c>
      <c r="AD147" s="68">
        <f t="array" ref="AD147">IF(AB147=0,0,IF(AB147&gt;9,AVERAGE(LARGE(D147:Z147,{1,2,3,4,5,6,7,8,9,10})),0))</f>
        <v>0</v>
      </c>
      <c r="AE147" s="68">
        <f t="array" ref="AE147">IF(AB147=0,0,IF(AB147&gt;9,SUM(LARGE(D147:Z147,{1,2,3,4,5,6,7,8,9,10})),0))</f>
        <v>0</v>
      </c>
      <c r="AF147" s="17"/>
      <c r="AH147" s="56"/>
      <c r="AI147" s="69"/>
      <c r="AJ147" s="56"/>
      <c r="AK147" s="56"/>
    </row>
    <row r="148" spans="1:37" ht="15" customHeight="1" x14ac:dyDescent="0.3">
      <c r="A148" s="57" t="s">
        <v>158</v>
      </c>
      <c r="B148" s="58" t="s">
        <v>12</v>
      </c>
      <c r="C148" s="93" t="s">
        <v>64</v>
      </c>
      <c r="D148" s="60"/>
      <c r="E148" s="60"/>
      <c r="F148" s="60">
        <v>41</v>
      </c>
      <c r="G148" s="61"/>
      <c r="H148" s="62"/>
      <c r="I148" s="64"/>
      <c r="J148" s="61">
        <v>39</v>
      </c>
      <c r="K148" s="63"/>
      <c r="L148" s="64">
        <v>39</v>
      </c>
      <c r="M148" s="65">
        <v>40</v>
      </c>
      <c r="N148" s="235"/>
      <c r="O148" s="235"/>
      <c r="P148" s="62"/>
      <c r="Q148" s="62"/>
      <c r="R148" s="62"/>
      <c r="S148" s="64"/>
      <c r="T148" s="64">
        <v>43</v>
      </c>
      <c r="U148" s="62">
        <v>44</v>
      </c>
      <c r="V148" s="251">
        <v>40</v>
      </c>
      <c r="W148" s="62">
        <v>40</v>
      </c>
      <c r="X148" s="60">
        <v>45</v>
      </c>
      <c r="Y148" s="60">
        <v>41</v>
      </c>
      <c r="Z148" s="60">
        <v>37</v>
      </c>
      <c r="AA148" s="66"/>
      <c r="AB148" s="67">
        <f t="shared" si="4"/>
        <v>11</v>
      </c>
      <c r="AC148" s="68">
        <f t="shared" si="5"/>
        <v>40.81818181818182</v>
      </c>
      <c r="AD148" s="68">
        <f t="array" ref="AD148">IF(AB148=0,0,IF(AB148&gt;9,AVERAGE(LARGE(D148:Z148,{1,2,3,4,5,6,7,8,9,10})),0))</f>
        <v>41.2</v>
      </c>
      <c r="AE148" s="68">
        <f t="array" ref="AE148">IF(AB148=0,0,IF(AB148&gt;9,SUM(LARGE(D148:Z148,{1,2,3,4,5,6,7,8,9,10})),0))</f>
        <v>412</v>
      </c>
      <c r="AF148" s="17"/>
      <c r="AH148" s="56"/>
      <c r="AI148" s="69"/>
      <c r="AJ148" s="56"/>
      <c r="AK148" s="56"/>
    </row>
    <row r="149" spans="1:37" ht="15" customHeight="1" x14ac:dyDescent="0.3">
      <c r="A149" s="57" t="s">
        <v>159</v>
      </c>
      <c r="B149" s="58" t="s">
        <v>4</v>
      </c>
      <c r="C149" s="93" t="s">
        <v>54</v>
      </c>
      <c r="D149" s="60">
        <v>42</v>
      </c>
      <c r="E149" s="60">
        <v>48</v>
      </c>
      <c r="F149" s="60"/>
      <c r="G149" s="61"/>
      <c r="H149" s="62"/>
      <c r="I149" s="64">
        <v>37</v>
      </c>
      <c r="J149" s="61"/>
      <c r="K149" s="63"/>
      <c r="L149" s="64">
        <v>37</v>
      </c>
      <c r="M149" s="65">
        <v>41</v>
      </c>
      <c r="N149" s="235">
        <v>33</v>
      </c>
      <c r="O149" s="235">
        <v>24</v>
      </c>
      <c r="P149" s="62"/>
      <c r="Q149" s="62"/>
      <c r="R149" s="62"/>
      <c r="S149" s="64"/>
      <c r="T149" s="64">
        <v>44</v>
      </c>
      <c r="U149" s="62">
        <v>36</v>
      </c>
      <c r="V149" s="251">
        <v>37</v>
      </c>
      <c r="W149" s="62">
        <v>41</v>
      </c>
      <c r="X149" s="60">
        <v>46</v>
      </c>
      <c r="Y149" s="60">
        <v>43</v>
      </c>
      <c r="Z149" s="60"/>
      <c r="AA149" s="66">
        <v>37</v>
      </c>
      <c r="AB149" s="67">
        <f t="shared" si="4"/>
        <v>13</v>
      </c>
      <c r="AC149" s="68">
        <f t="shared" si="5"/>
        <v>39.153846153846153</v>
      </c>
      <c r="AD149" s="68">
        <f t="array" ref="AD149">IF(AB149=0,0,IF(AB149&gt;9,AVERAGE(LARGE(D149:Z149,{1,2,3,4,5,6,7,8,9,10})),0))</f>
        <v>41.6</v>
      </c>
      <c r="AE149" s="68">
        <f t="array" ref="AE149">IF(AB149=0,0,IF(AB149&gt;9,SUM(LARGE(D149:Z149,{1,2,3,4,5,6,7,8,9,10})),0))</f>
        <v>416</v>
      </c>
      <c r="AF149" s="17"/>
      <c r="AH149" s="56"/>
      <c r="AI149" s="69"/>
      <c r="AJ149" s="56"/>
      <c r="AK149" s="56"/>
    </row>
    <row r="150" spans="1:37" ht="15" customHeight="1" x14ac:dyDescent="0.3">
      <c r="A150" s="57" t="s">
        <v>159</v>
      </c>
      <c r="B150" s="58" t="s">
        <v>4</v>
      </c>
      <c r="C150" s="93" t="s">
        <v>58</v>
      </c>
      <c r="D150" s="60">
        <v>41</v>
      </c>
      <c r="E150" s="60">
        <v>44</v>
      </c>
      <c r="F150" s="60"/>
      <c r="G150" s="61"/>
      <c r="H150" s="62"/>
      <c r="I150" s="64">
        <v>40</v>
      </c>
      <c r="J150" s="61"/>
      <c r="K150" s="63"/>
      <c r="L150" s="64">
        <v>44</v>
      </c>
      <c r="M150" s="65">
        <v>38</v>
      </c>
      <c r="N150" s="235">
        <v>37</v>
      </c>
      <c r="O150" s="235">
        <v>43</v>
      </c>
      <c r="P150" s="62"/>
      <c r="Q150" s="62"/>
      <c r="R150" s="62"/>
      <c r="S150" s="64"/>
      <c r="T150" s="64">
        <v>42</v>
      </c>
      <c r="U150" s="62">
        <v>41</v>
      </c>
      <c r="V150" s="251">
        <v>42</v>
      </c>
      <c r="W150" s="62">
        <v>42</v>
      </c>
      <c r="X150" s="60">
        <v>42</v>
      </c>
      <c r="Y150" s="60"/>
      <c r="Z150" s="60"/>
      <c r="AA150" s="75">
        <v>38</v>
      </c>
      <c r="AB150" s="67">
        <f t="shared" si="4"/>
        <v>12</v>
      </c>
      <c r="AC150" s="68">
        <f t="shared" si="5"/>
        <v>41.333333333333336</v>
      </c>
      <c r="AD150" s="68">
        <f t="array" ref="AD150">IF(AB150=0,0,IF(AB150&gt;9,AVERAGE(LARGE(D150:Z150,{1,2,3,4,5,6,7,8,9,10})),0))</f>
        <v>42.1</v>
      </c>
      <c r="AE150" s="68">
        <f t="array" ref="AE150">IF(AB150=0,0,IF(AB150&gt;9,SUM(LARGE(D150:Z150,{1,2,3,4,5,6,7,8,9,10})),0))</f>
        <v>421</v>
      </c>
      <c r="AF150" s="17"/>
      <c r="AH150" s="56"/>
      <c r="AI150" s="69"/>
      <c r="AJ150" s="56"/>
      <c r="AK150" s="56"/>
    </row>
    <row r="151" spans="1:37" ht="15" customHeight="1" x14ac:dyDescent="0.3">
      <c r="A151" s="57" t="s">
        <v>160</v>
      </c>
      <c r="B151" s="58" t="s">
        <v>5</v>
      </c>
      <c r="C151" s="58" t="s">
        <v>54</v>
      </c>
      <c r="D151" s="60">
        <v>34</v>
      </c>
      <c r="E151" s="60">
        <v>35</v>
      </c>
      <c r="F151" s="60">
        <v>29</v>
      </c>
      <c r="G151" s="61"/>
      <c r="H151" s="64"/>
      <c r="I151" s="64"/>
      <c r="J151" s="61"/>
      <c r="K151" s="63"/>
      <c r="L151" s="64">
        <v>34</v>
      </c>
      <c r="M151" s="65">
        <v>35</v>
      </c>
      <c r="N151" s="235"/>
      <c r="O151" s="235"/>
      <c r="P151" s="64"/>
      <c r="Q151" s="64">
        <v>29</v>
      </c>
      <c r="R151" s="64">
        <v>39</v>
      </c>
      <c r="S151" s="64"/>
      <c r="T151" s="64">
        <v>34</v>
      </c>
      <c r="U151" s="64">
        <v>39</v>
      </c>
      <c r="V151" s="251">
        <v>35</v>
      </c>
      <c r="W151" s="64"/>
      <c r="X151" s="60">
        <v>28</v>
      </c>
      <c r="Y151" s="60">
        <v>30</v>
      </c>
      <c r="Z151" s="60"/>
      <c r="AA151" s="75"/>
      <c r="AB151" s="67">
        <f t="shared" si="4"/>
        <v>12</v>
      </c>
      <c r="AC151" s="68">
        <f t="shared" si="5"/>
        <v>33.416666666666664</v>
      </c>
      <c r="AD151" s="68">
        <f t="array" ref="AD151">IF(AB151=0,0,IF(AB151&gt;9,AVERAGE(LARGE(D151:Z151,{1,2,3,4,5,6,7,8,9,10})),0))</f>
        <v>34.4</v>
      </c>
      <c r="AE151" s="68">
        <f t="array" ref="AE151">IF(AB151=0,0,IF(AB151&gt;9,SUM(LARGE(D151:Z151,{1,2,3,4,5,6,7,8,9,10})),0))</f>
        <v>344</v>
      </c>
      <c r="AF151" s="17"/>
      <c r="AH151" s="56"/>
      <c r="AI151" s="69"/>
      <c r="AJ151" s="56"/>
      <c r="AK151" s="56"/>
    </row>
    <row r="152" spans="1:37" ht="15" customHeight="1" x14ac:dyDescent="0.3">
      <c r="A152" s="85" t="s">
        <v>160</v>
      </c>
      <c r="B152" s="75" t="s">
        <v>5</v>
      </c>
      <c r="C152" s="74" t="s">
        <v>55</v>
      </c>
      <c r="D152" s="60">
        <v>38</v>
      </c>
      <c r="E152" s="60">
        <v>39</v>
      </c>
      <c r="F152" s="60">
        <v>35</v>
      </c>
      <c r="G152" s="61"/>
      <c r="H152" s="64"/>
      <c r="I152" s="64"/>
      <c r="J152" s="61"/>
      <c r="K152" s="63"/>
      <c r="L152" s="64">
        <v>34</v>
      </c>
      <c r="M152" s="65">
        <v>39</v>
      </c>
      <c r="N152" s="235"/>
      <c r="O152" s="235"/>
      <c r="P152" s="64"/>
      <c r="Q152" s="64">
        <v>35</v>
      </c>
      <c r="R152" s="64">
        <v>37</v>
      </c>
      <c r="S152" s="64"/>
      <c r="T152" s="64">
        <v>39</v>
      </c>
      <c r="U152" s="64">
        <v>41</v>
      </c>
      <c r="V152" s="251">
        <v>31</v>
      </c>
      <c r="W152" s="64">
        <v>40</v>
      </c>
      <c r="X152" s="60">
        <v>38</v>
      </c>
      <c r="Y152" s="60">
        <v>34</v>
      </c>
      <c r="Z152" s="60"/>
      <c r="AA152" s="66">
        <v>41</v>
      </c>
      <c r="AB152" s="67">
        <f t="shared" si="4"/>
        <v>13</v>
      </c>
      <c r="AC152" s="68">
        <f t="shared" si="5"/>
        <v>36.92307692307692</v>
      </c>
      <c r="AD152" s="68">
        <f t="array" ref="AD152">IF(AB152=0,0,IF(AB152&gt;9,AVERAGE(LARGE(D152:Z152,{1,2,3,4,5,6,7,8,9,10})),0))</f>
        <v>38.1</v>
      </c>
      <c r="AE152" s="68">
        <f t="array" ref="AE152">IF(AB152=0,0,IF(AB152&gt;9,SUM(LARGE(D152:Z152,{1,2,3,4,5,6,7,8,9,10})),0))</f>
        <v>381</v>
      </c>
      <c r="AF152" s="17"/>
      <c r="AH152" s="56"/>
      <c r="AI152" s="97"/>
      <c r="AJ152" s="56"/>
      <c r="AK152" s="56"/>
    </row>
    <row r="153" spans="1:37" ht="15" customHeight="1" x14ac:dyDescent="0.3">
      <c r="A153" s="57" t="s">
        <v>161</v>
      </c>
      <c r="B153" s="58" t="s">
        <v>12</v>
      </c>
      <c r="C153" s="58" t="s">
        <v>54</v>
      </c>
      <c r="D153" s="60"/>
      <c r="E153" s="60"/>
      <c r="F153" s="60"/>
      <c r="G153" s="61">
        <v>41</v>
      </c>
      <c r="H153" s="62"/>
      <c r="I153" s="64"/>
      <c r="J153" s="61"/>
      <c r="K153" s="63"/>
      <c r="L153" s="64"/>
      <c r="M153" s="65">
        <v>35</v>
      </c>
      <c r="N153" s="235"/>
      <c r="O153" s="235"/>
      <c r="P153" s="62"/>
      <c r="Q153" s="62">
        <v>34</v>
      </c>
      <c r="R153" s="62"/>
      <c r="S153" s="64"/>
      <c r="T153" s="64"/>
      <c r="U153" s="62"/>
      <c r="V153" s="251"/>
      <c r="W153" s="62"/>
      <c r="X153" s="60"/>
      <c r="Y153" s="60"/>
      <c r="Z153" s="60"/>
      <c r="AA153" s="75"/>
      <c r="AB153" s="67">
        <f t="shared" si="4"/>
        <v>3</v>
      </c>
      <c r="AC153" s="68">
        <f t="shared" si="5"/>
        <v>36.666666666666664</v>
      </c>
      <c r="AD153" s="68">
        <f t="array" ref="AD153">IF(AB153=0,0,IF(AB153&gt;9,AVERAGE(LARGE(D153:Z153,{1,2,3,4,5,6,7,8,9,10})),0))</f>
        <v>0</v>
      </c>
      <c r="AE153" s="68">
        <f t="array" ref="AE153">IF(AB153=0,0,IF(AB153&gt;9,SUM(LARGE(D153:Z153,{1,2,3,4,5,6,7,8,9,10})),0))</f>
        <v>0</v>
      </c>
      <c r="AF153" s="17"/>
      <c r="AH153" s="56"/>
      <c r="AI153" s="69"/>
      <c r="AJ153" s="56"/>
      <c r="AK153" s="56"/>
    </row>
    <row r="154" spans="1:37" ht="15" customHeight="1" x14ac:dyDescent="0.3">
      <c r="A154" s="57" t="s">
        <v>162</v>
      </c>
      <c r="B154" s="58" t="s">
        <v>6</v>
      </c>
      <c r="C154" s="58" t="s">
        <v>54</v>
      </c>
      <c r="D154" s="60">
        <v>35</v>
      </c>
      <c r="E154" s="60"/>
      <c r="F154" s="60">
        <v>39</v>
      </c>
      <c r="G154" s="61">
        <v>40</v>
      </c>
      <c r="H154" s="62"/>
      <c r="I154" s="62">
        <v>42</v>
      </c>
      <c r="J154" s="61">
        <v>32</v>
      </c>
      <c r="K154" s="63">
        <v>33</v>
      </c>
      <c r="L154" s="64">
        <v>32</v>
      </c>
      <c r="M154" s="65">
        <v>36</v>
      </c>
      <c r="N154" s="235">
        <v>28</v>
      </c>
      <c r="O154" s="235"/>
      <c r="P154" s="62"/>
      <c r="Q154" s="62"/>
      <c r="R154" s="62"/>
      <c r="S154" s="64"/>
      <c r="T154" s="64"/>
      <c r="U154" s="62"/>
      <c r="V154" s="251"/>
      <c r="W154" s="62">
        <v>29</v>
      </c>
      <c r="X154" s="60">
        <v>36</v>
      </c>
      <c r="Y154" s="60">
        <v>31</v>
      </c>
      <c r="Z154" s="60"/>
      <c r="AA154" s="80"/>
      <c r="AB154" s="67">
        <f t="shared" si="4"/>
        <v>12</v>
      </c>
      <c r="AC154" s="68">
        <f t="shared" si="5"/>
        <v>34.416666666666664</v>
      </c>
      <c r="AD154" s="68">
        <f t="array" ref="AD154">IF(AB154=0,0,IF(AB154&gt;9,AVERAGE(LARGE(D154:Z154,{1,2,3,4,5,6,7,8,9,10})),0))</f>
        <v>35.6</v>
      </c>
      <c r="AE154" s="68">
        <f t="array" ref="AE154">IF(AB154=0,0,IF(AB154&gt;9,SUM(LARGE(D154:Z154,{1,2,3,4,5,6,7,8,9,10})),0))</f>
        <v>356</v>
      </c>
      <c r="AF154" s="17"/>
      <c r="AH154" s="56"/>
      <c r="AI154" s="88"/>
      <c r="AJ154" s="56"/>
      <c r="AK154" s="56"/>
    </row>
    <row r="155" spans="1:37" ht="15" customHeight="1" x14ac:dyDescent="0.3">
      <c r="A155" s="57" t="s">
        <v>163</v>
      </c>
      <c r="B155" s="58" t="s">
        <v>3</v>
      </c>
      <c r="C155" s="93" t="s">
        <v>54</v>
      </c>
      <c r="D155" s="60">
        <v>44</v>
      </c>
      <c r="E155" s="60"/>
      <c r="F155" s="60"/>
      <c r="G155" s="61">
        <v>30</v>
      </c>
      <c r="H155" s="62"/>
      <c r="I155" s="62">
        <v>36</v>
      </c>
      <c r="J155" s="61"/>
      <c r="K155" s="63"/>
      <c r="L155" s="64"/>
      <c r="M155" s="65"/>
      <c r="N155" s="235"/>
      <c r="O155" s="235"/>
      <c r="P155" s="62"/>
      <c r="Q155" s="62"/>
      <c r="R155" s="62"/>
      <c r="S155" s="64"/>
      <c r="T155" s="64"/>
      <c r="U155" s="62"/>
      <c r="V155" s="251"/>
      <c r="W155" s="62"/>
      <c r="X155" s="60">
        <v>44</v>
      </c>
      <c r="Y155" s="60"/>
      <c r="Z155" s="60"/>
      <c r="AA155" s="75"/>
      <c r="AB155" s="67">
        <f t="shared" si="4"/>
        <v>4</v>
      </c>
      <c r="AC155" s="68">
        <f t="shared" si="5"/>
        <v>38.5</v>
      </c>
      <c r="AD155" s="68">
        <f t="array" ref="AD155">IF(AB155=0,0,IF(AB155&gt;9,AVERAGE(LARGE(D155:Z155,{1,2,3,4,5,6,7,8,9,10})),0))</f>
        <v>0</v>
      </c>
      <c r="AE155" s="68">
        <f t="array" ref="AE155">IF(AB155=0,0,IF(AB155&gt;9,SUM(LARGE(D155:Z155,{1,2,3,4,5,6,7,8,9,10})),0))</f>
        <v>0</v>
      </c>
      <c r="AF155" s="17"/>
      <c r="AH155" s="56"/>
      <c r="AI155" s="69"/>
      <c r="AJ155" s="56"/>
      <c r="AK155" s="56"/>
    </row>
    <row r="156" spans="1:37" ht="15" customHeight="1" x14ac:dyDescent="0.3">
      <c r="A156" s="99" t="s">
        <v>164</v>
      </c>
      <c r="B156" s="58" t="s">
        <v>6</v>
      </c>
      <c r="C156" s="58" t="s">
        <v>54</v>
      </c>
      <c r="D156" s="60">
        <v>37</v>
      </c>
      <c r="E156" s="60">
        <v>43</v>
      </c>
      <c r="F156" s="60">
        <v>36</v>
      </c>
      <c r="G156" s="61"/>
      <c r="H156" s="62"/>
      <c r="I156" s="62">
        <v>29</v>
      </c>
      <c r="J156" s="61"/>
      <c r="K156" s="63">
        <v>40</v>
      </c>
      <c r="L156" s="64">
        <v>34</v>
      </c>
      <c r="M156" s="65">
        <v>35</v>
      </c>
      <c r="N156" s="235">
        <v>34</v>
      </c>
      <c r="O156" s="235">
        <v>40</v>
      </c>
      <c r="P156" s="62"/>
      <c r="Q156" s="62"/>
      <c r="R156" s="62">
        <v>34</v>
      </c>
      <c r="S156" s="64">
        <v>38</v>
      </c>
      <c r="T156" s="89">
        <v>35</v>
      </c>
      <c r="U156" s="62">
        <v>38</v>
      </c>
      <c r="V156" s="251"/>
      <c r="W156" s="62"/>
      <c r="X156" s="60">
        <v>38</v>
      </c>
      <c r="Y156" s="60"/>
      <c r="Z156" s="60"/>
      <c r="AA156" s="75">
        <v>37</v>
      </c>
      <c r="AB156" s="67">
        <f t="shared" si="4"/>
        <v>14</v>
      </c>
      <c r="AC156" s="68">
        <f t="shared" si="5"/>
        <v>36.5</v>
      </c>
      <c r="AD156" s="68">
        <f t="array" ref="AD156">IF(AB156=0,0,IF(AB156&gt;9,AVERAGE(LARGE(D156:Z156,{1,2,3,4,5,6,7,8,9,10})),0))</f>
        <v>38</v>
      </c>
      <c r="AE156" s="68">
        <f t="array" ref="AE156">IF(AB156=0,0,IF(AB156&gt;9,SUM(LARGE(D156:Z156,{1,2,3,4,5,6,7,8,9,10})),0))</f>
        <v>380</v>
      </c>
      <c r="AF156" s="17"/>
      <c r="AH156" s="56"/>
      <c r="AI156" s="69"/>
      <c r="AJ156" s="56"/>
      <c r="AK156" s="56"/>
    </row>
    <row r="157" spans="1:37" ht="15" customHeight="1" x14ac:dyDescent="0.3">
      <c r="A157" s="57" t="s">
        <v>298</v>
      </c>
      <c r="B157" s="58" t="s">
        <v>6</v>
      </c>
      <c r="C157" s="58" t="s">
        <v>54</v>
      </c>
      <c r="D157" s="86"/>
      <c r="E157" s="86"/>
      <c r="F157" s="86"/>
      <c r="G157" s="61"/>
      <c r="H157" s="64"/>
      <c r="I157" s="64"/>
      <c r="J157" s="61"/>
      <c r="K157" s="63"/>
      <c r="L157" s="64">
        <v>34</v>
      </c>
      <c r="M157" s="61"/>
      <c r="N157" s="235"/>
      <c r="O157" s="235"/>
      <c r="P157" s="64"/>
      <c r="Q157" s="64"/>
      <c r="R157" s="64"/>
      <c r="S157" s="92"/>
      <c r="T157" s="64"/>
      <c r="U157" s="64"/>
      <c r="V157" s="251"/>
      <c r="W157" s="64"/>
      <c r="X157" s="101"/>
      <c r="Y157" s="86"/>
      <c r="Z157" s="86"/>
      <c r="AA157" s="75"/>
      <c r="AB157" s="67">
        <f t="shared" si="4"/>
        <v>1</v>
      </c>
      <c r="AC157" s="68">
        <f t="shared" si="5"/>
        <v>34</v>
      </c>
      <c r="AD157" s="68">
        <f t="array" ref="AD157">IF(AB157=0,0,IF(AB157&gt;9,AVERAGE(LARGE(D157:Z157,{1,2,3,4,5,6,7,8,9,10})),0))</f>
        <v>0</v>
      </c>
      <c r="AE157" s="68">
        <f t="array" ref="AE157">IF(AB157=0,0,IF(AB157&gt;9,SUM(LARGE(D157:Z157,{1,2,3,4,5,6,7,8,9,10})),0))</f>
        <v>0</v>
      </c>
      <c r="AF157" s="17"/>
      <c r="AH157" s="56"/>
      <c r="AI157" s="90"/>
      <c r="AJ157" s="56"/>
      <c r="AK157" s="56"/>
    </row>
    <row r="158" spans="1:37" ht="15" customHeight="1" x14ac:dyDescent="0.3">
      <c r="A158" s="99" t="s">
        <v>165</v>
      </c>
      <c r="B158" s="58" t="s">
        <v>12</v>
      </c>
      <c r="C158" s="58" t="s">
        <v>54</v>
      </c>
      <c r="D158" s="86">
        <v>32</v>
      </c>
      <c r="E158" s="86"/>
      <c r="F158" s="86">
        <v>35</v>
      </c>
      <c r="G158" s="61"/>
      <c r="H158" s="64">
        <v>35</v>
      </c>
      <c r="I158" s="64">
        <v>33</v>
      </c>
      <c r="J158" s="61">
        <v>38</v>
      </c>
      <c r="K158" s="63"/>
      <c r="L158" s="64">
        <v>29</v>
      </c>
      <c r="M158" s="65">
        <v>31</v>
      </c>
      <c r="N158" s="235">
        <v>27</v>
      </c>
      <c r="O158" s="235"/>
      <c r="P158" s="64"/>
      <c r="Q158" s="64"/>
      <c r="R158" s="64">
        <v>30</v>
      </c>
      <c r="S158" s="64"/>
      <c r="T158" s="64">
        <v>34</v>
      </c>
      <c r="U158" s="64"/>
      <c r="V158" s="251">
        <v>33</v>
      </c>
      <c r="W158" s="64">
        <v>36</v>
      </c>
      <c r="X158" s="101">
        <v>31</v>
      </c>
      <c r="Y158" s="86">
        <v>36</v>
      </c>
      <c r="Z158" s="86"/>
      <c r="AA158" s="75"/>
      <c r="AB158" s="67">
        <f t="shared" si="4"/>
        <v>14</v>
      </c>
      <c r="AC158" s="68">
        <f t="shared" si="5"/>
        <v>32.857142857142854</v>
      </c>
      <c r="AD158" s="68">
        <f t="array" ref="AD158">IF(AB158=0,0,IF(AB158&gt;9,AVERAGE(LARGE(D158:Z158,{1,2,3,4,5,6,7,8,9,10})),0))</f>
        <v>34.299999999999997</v>
      </c>
      <c r="AE158" s="68">
        <f t="array" ref="AE158">IF(AB158=0,0,IF(AB158&gt;9,SUM(LARGE(D158:Z158,{1,2,3,4,5,6,7,8,9,10})),0))</f>
        <v>343</v>
      </c>
      <c r="AF158" s="17"/>
      <c r="AH158" s="56"/>
      <c r="AI158" s="69"/>
      <c r="AJ158" s="56"/>
      <c r="AK158" s="56"/>
    </row>
    <row r="159" spans="1:37" ht="14.25" customHeight="1" x14ac:dyDescent="0.3">
      <c r="A159" s="57" t="s">
        <v>166</v>
      </c>
      <c r="B159" s="58" t="s">
        <v>9</v>
      </c>
      <c r="C159" s="58" t="s">
        <v>54</v>
      </c>
      <c r="D159" s="60"/>
      <c r="E159" s="60"/>
      <c r="F159" s="60">
        <v>47</v>
      </c>
      <c r="G159" s="61"/>
      <c r="H159" s="64"/>
      <c r="I159" s="64"/>
      <c r="J159" s="61">
        <v>49</v>
      </c>
      <c r="K159" s="63"/>
      <c r="L159" s="64"/>
      <c r="M159" s="65"/>
      <c r="N159" s="235"/>
      <c r="O159" s="235"/>
      <c r="P159" s="64"/>
      <c r="Q159" s="64"/>
      <c r="R159" s="64"/>
      <c r="S159" s="64"/>
      <c r="T159" s="64"/>
      <c r="U159" s="64"/>
      <c r="V159" s="251"/>
      <c r="W159" s="64"/>
      <c r="X159" s="60">
        <v>46</v>
      </c>
      <c r="Y159" s="60">
        <v>45</v>
      </c>
      <c r="Z159" s="60">
        <v>41</v>
      </c>
      <c r="AA159" s="80"/>
      <c r="AB159" s="67">
        <f t="shared" si="4"/>
        <v>5</v>
      </c>
      <c r="AC159" s="68">
        <f t="shared" si="5"/>
        <v>45.6</v>
      </c>
      <c r="AD159" s="68">
        <f t="array" ref="AD159">IF(AB159=0,0,IF(AB159&gt;9,AVERAGE(LARGE(D159:Z159,{1,2,3,4,5,6,7,8,9,10})),0))</f>
        <v>0</v>
      </c>
      <c r="AE159" s="68">
        <f t="array" ref="AE159">IF(AB159=0,0,IF(AB159&gt;9,SUM(LARGE(D159:Z159,{1,2,3,4,5,6,7,8,9,10})),0))</f>
        <v>0</v>
      </c>
      <c r="AF159" s="17"/>
      <c r="AH159" s="56"/>
      <c r="AI159" s="69"/>
      <c r="AJ159" s="56"/>
      <c r="AK159" s="56"/>
    </row>
    <row r="160" spans="1:37" ht="14.25" customHeight="1" x14ac:dyDescent="0.3">
      <c r="A160" s="57" t="s">
        <v>167</v>
      </c>
      <c r="B160" s="58" t="s">
        <v>6</v>
      </c>
      <c r="C160" s="58" t="s">
        <v>64</v>
      </c>
      <c r="D160" s="60"/>
      <c r="E160" s="60"/>
      <c r="F160" s="60"/>
      <c r="G160" s="61">
        <v>33</v>
      </c>
      <c r="H160" s="64"/>
      <c r="I160" s="64"/>
      <c r="J160" s="61"/>
      <c r="K160" s="63"/>
      <c r="L160" s="64"/>
      <c r="M160" s="65"/>
      <c r="N160" s="235"/>
      <c r="O160" s="235"/>
      <c r="P160" s="64"/>
      <c r="Q160" s="64"/>
      <c r="R160" s="64"/>
      <c r="S160" s="64"/>
      <c r="T160" s="89"/>
      <c r="U160" s="64"/>
      <c r="V160" s="251"/>
      <c r="W160" s="64"/>
      <c r="X160" s="60"/>
      <c r="Y160" s="60"/>
      <c r="Z160" s="60"/>
      <c r="AA160" s="75"/>
      <c r="AB160" s="67">
        <f t="shared" si="4"/>
        <v>1</v>
      </c>
      <c r="AC160" s="68">
        <f t="shared" si="5"/>
        <v>33</v>
      </c>
      <c r="AD160" s="68">
        <f t="array" ref="AD160">IF(AB160=0,0,IF(AB160&gt;9,AVERAGE(LARGE(D160:Z160,{1,2,3,4,5,6,7,8,9,10})),0))</f>
        <v>0</v>
      </c>
      <c r="AE160" s="68">
        <f t="array" ref="AE160">IF(AB160=0,0,IF(AB160&gt;9,SUM(LARGE(D160:Z160,{1,2,3,4,5,6,7,8,9,10})),0))</f>
        <v>0</v>
      </c>
      <c r="AF160" s="17"/>
      <c r="AH160" s="56"/>
      <c r="AI160" s="69"/>
      <c r="AJ160" s="56"/>
      <c r="AK160" s="56"/>
    </row>
    <row r="161" spans="1:37" ht="14.25" customHeight="1" x14ac:dyDescent="0.3">
      <c r="A161" s="57" t="s">
        <v>355</v>
      </c>
      <c r="B161" s="58" t="s">
        <v>4</v>
      </c>
      <c r="C161" s="58" t="s">
        <v>54</v>
      </c>
      <c r="D161" s="86"/>
      <c r="E161" s="86"/>
      <c r="F161" s="86"/>
      <c r="G161" s="61"/>
      <c r="H161" s="62"/>
      <c r="I161" s="62"/>
      <c r="J161" s="61"/>
      <c r="K161" s="63"/>
      <c r="L161" s="64"/>
      <c r="M161" s="61"/>
      <c r="N161" s="235"/>
      <c r="O161" s="235">
        <v>35</v>
      </c>
      <c r="P161" s="62"/>
      <c r="Q161" s="62"/>
      <c r="R161" s="62"/>
      <c r="S161" s="92"/>
      <c r="T161" s="64"/>
      <c r="U161" s="62"/>
      <c r="V161" s="251"/>
      <c r="W161" s="62"/>
      <c r="X161" s="101"/>
      <c r="Y161" s="86"/>
      <c r="Z161" s="86"/>
      <c r="AA161" s="66"/>
      <c r="AB161" s="67">
        <f t="shared" si="4"/>
        <v>1</v>
      </c>
      <c r="AC161" s="68">
        <f t="shared" si="5"/>
        <v>35</v>
      </c>
      <c r="AD161" s="68">
        <f t="array" ref="AD161">IF(AB161=0,0,IF(AB161&gt;9,AVERAGE(LARGE(D161:Z161,{1,2,3,4,5,6,7,8,9,10})),0))</f>
        <v>0</v>
      </c>
      <c r="AE161" s="68">
        <f t="array" ref="AE161">IF(AB161=0,0,IF(AB161&gt;9,SUM(LARGE(D161:Z161,{1,2,3,4,5,6,7,8,9,10})),0))</f>
        <v>0</v>
      </c>
      <c r="AF161" s="17"/>
      <c r="AH161" s="56"/>
      <c r="AI161" s="69"/>
      <c r="AJ161" s="56"/>
      <c r="AK161" s="56"/>
    </row>
    <row r="162" spans="1:37" ht="14.25" customHeight="1" x14ac:dyDescent="0.3">
      <c r="A162" s="57" t="s">
        <v>168</v>
      </c>
      <c r="B162" s="58" t="s">
        <v>9</v>
      </c>
      <c r="C162" s="58" t="s">
        <v>54</v>
      </c>
      <c r="D162" s="60"/>
      <c r="E162" s="60"/>
      <c r="F162" s="60"/>
      <c r="G162" s="61"/>
      <c r="H162" s="62"/>
      <c r="I162" s="62"/>
      <c r="J162" s="61">
        <v>40</v>
      </c>
      <c r="K162" s="63"/>
      <c r="L162" s="64"/>
      <c r="M162" s="65"/>
      <c r="N162" s="235"/>
      <c r="O162" s="235"/>
      <c r="P162" s="62">
        <v>43</v>
      </c>
      <c r="Q162" s="62"/>
      <c r="R162" s="62"/>
      <c r="S162" s="64"/>
      <c r="T162" s="64"/>
      <c r="U162" s="62"/>
      <c r="V162" s="251"/>
      <c r="W162" s="62"/>
      <c r="X162" s="60">
        <v>32</v>
      </c>
      <c r="Y162" s="60"/>
      <c r="Z162" s="60"/>
      <c r="AA162" s="66"/>
      <c r="AB162" s="67">
        <f t="shared" si="4"/>
        <v>3</v>
      </c>
      <c r="AC162" s="68">
        <f t="shared" si="5"/>
        <v>38.333333333333336</v>
      </c>
      <c r="AD162" s="68">
        <f t="array" ref="AD162">IF(AB162=0,0,IF(AB162&gt;9,AVERAGE(LARGE(D162:Z162,{1,2,3,4,5,6,7,8,9,10})),0))</f>
        <v>0</v>
      </c>
      <c r="AE162" s="68">
        <f t="array" ref="AE162">IF(AB162=0,0,IF(AB162&gt;9,SUM(LARGE(D162:Z162,{1,2,3,4,5,6,7,8,9,10})),0))</f>
        <v>0</v>
      </c>
      <c r="AF162" s="17"/>
      <c r="AH162" s="56"/>
      <c r="AI162" s="69"/>
      <c r="AJ162" s="56"/>
      <c r="AK162" s="56"/>
    </row>
    <row r="163" spans="1:37" ht="15" customHeight="1" x14ac:dyDescent="0.3">
      <c r="A163" s="57" t="s">
        <v>169</v>
      </c>
      <c r="B163" s="58" t="s">
        <v>10</v>
      </c>
      <c r="C163" s="58" t="s">
        <v>54</v>
      </c>
      <c r="D163" s="86"/>
      <c r="E163" s="86"/>
      <c r="F163" s="86"/>
      <c r="G163" s="61"/>
      <c r="H163" s="62"/>
      <c r="I163" s="62"/>
      <c r="J163" s="61"/>
      <c r="K163" s="63">
        <v>40</v>
      </c>
      <c r="L163" s="64"/>
      <c r="M163" s="61"/>
      <c r="N163" s="235"/>
      <c r="O163" s="235"/>
      <c r="P163" s="62"/>
      <c r="Q163" s="62"/>
      <c r="R163" s="62"/>
      <c r="S163" s="92"/>
      <c r="T163" s="64"/>
      <c r="U163" s="62"/>
      <c r="V163" s="251"/>
      <c r="W163" s="62"/>
      <c r="X163" s="101"/>
      <c r="Y163" s="86"/>
      <c r="Z163" s="86"/>
      <c r="AA163" s="75"/>
      <c r="AB163" s="67">
        <f t="shared" si="4"/>
        <v>1</v>
      </c>
      <c r="AC163" s="68">
        <f t="shared" si="5"/>
        <v>40</v>
      </c>
      <c r="AD163" s="68">
        <f t="array" ref="AD163">IF(AB163=0,0,IF(AB163&gt;9,AVERAGE(LARGE(D163:Z163,{1,2,3,4,5,6,7,8,9,10})),0))</f>
        <v>0</v>
      </c>
      <c r="AE163" s="68">
        <f t="array" ref="AE163">IF(AB163=0,0,IF(AB163&gt;9,SUM(LARGE(D163:Z163,{1,2,3,4,5,6,7,8,9,10})),0))</f>
        <v>0</v>
      </c>
      <c r="AF163" s="17"/>
      <c r="AH163" s="56"/>
      <c r="AI163" s="69"/>
      <c r="AJ163" s="56"/>
      <c r="AK163" s="56"/>
    </row>
    <row r="164" spans="1:37" ht="15" customHeight="1" x14ac:dyDescent="0.3">
      <c r="A164" s="57" t="s">
        <v>170</v>
      </c>
      <c r="B164" s="58" t="s">
        <v>6</v>
      </c>
      <c r="C164" s="58" t="s">
        <v>54</v>
      </c>
      <c r="D164" s="86">
        <v>42</v>
      </c>
      <c r="E164" s="86">
        <v>45</v>
      </c>
      <c r="F164" s="86">
        <v>43</v>
      </c>
      <c r="G164" s="61">
        <v>43</v>
      </c>
      <c r="H164" s="62"/>
      <c r="I164" s="62"/>
      <c r="J164" s="61">
        <v>44</v>
      </c>
      <c r="K164" s="63">
        <v>46</v>
      </c>
      <c r="L164" s="64">
        <v>45</v>
      </c>
      <c r="M164" s="65"/>
      <c r="N164" s="235">
        <v>42</v>
      </c>
      <c r="O164" s="235"/>
      <c r="P164" s="62">
        <v>39</v>
      </c>
      <c r="Q164" s="62">
        <v>39</v>
      </c>
      <c r="R164" s="62"/>
      <c r="S164" s="64">
        <v>43</v>
      </c>
      <c r="T164" s="64">
        <v>50</v>
      </c>
      <c r="U164" s="62">
        <v>43</v>
      </c>
      <c r="V164" s="251">
        <v>42</v>
      </c>
      <c r="W164" s="62"/>
      <c r="X164" s="101">
        <v>43</v>
      </c>
      <c r="Y164" s="86">
        <v>46</v>
      </c>
      <c r="Z164" s="86">
        <v>46</v>
      </c>
      <c r="AA164" s="66">
        <v>44</v>
      </c>
      <c r="AB164" s="67">
        <f t="shared" si="4"/>
        <v>17</v>
      </c>
      <c r="AC164" s="68">
        <f t="shared" si="5"/>
        <v>43.588235294117645</v>
      </c>
      <c r="AD164" s="68">
        <f t="array" ref="AD164">IF(AB164=0,0,IF(AB164&gt;9,AVERAGE(LARGE(D164:Z164,{1,2,3,4,5,6,7,8,9,10})),0))</f>
        <v>45.1</v>
      </c>
      <c r="AE164" s="68">
        <f t="array" ref="AE164">IF(AB164=0,0,IF(AB164&gt;9,SUM(LARGE(D164:Z164,{1,2,3,4,5,6,7,8,9,10})),0))</f>
        <v>451</v>
      </c>
      <c r="AF164" s="17"/>
      <c r="AH164" s="56"/>
      <c r="AI164" s="90"/>
      <c r="AJ164" s="56"/>
      <c r="AK164" s="56"/>
    </row>
    <row r="165" spans="1:37" ht="15" customHeight="1" x14ac:dyDescent="0.3">
      <c r="A165" s="57" t="s">
        <v>170</v>
      </c>
      <c r="B165" s="58" t="s">
        <v>6</v>
      </c>
      <c r="C165" s="58" t="s">
        <v>55</v>
      </c>
      <c r="D165" s="60">
        <v>48</v>
      </c>
      <c r="E165" s="60">
        <v>47</v>
      </c>
      <c r="F165" s="60">
        <v>44</v>
      </c>
      <c r="G165" s="61">
        <v>43</v>
      </c>
      <c r="H165" s="64"/>
      <c r="I165" s="64"/>
      <c r="J165" s="61">
        <v>40</v>
      </c>
      <c r="K165" s="63">
        <v>44</v>
      </c>
      <c r="L165" s="64">
        <v>39</v>
      </c>
      <c r="M165" s="65"/>
      <c r="N165" s="235">
        <v>42</v>
      </c>
      <c r="O165" s="235"/>
      <c r="P165" s="64">
        <v>38</v>
      </c>
      <c r="Q165" s="64">
        <v>41</v>
      </c>
      <c r="R165" s="64"/>
      <c r="S165" s="64">
        <v>38</v>
      </c>
      <c r="T165" s="64">
        <v>40</v>
      </c>
      <c r="U165" s="64">
        <v>44</v>
      </c>
      <c r="V165" s="251">
        <v>47</v>
      </c>
      <c r="W165" s="64"/>
      <c r="X165" s="60">
        <v>40</v>
      </c>
      <c r="Y165" s="60"/>
      <c r="Z165" s="60"/>
      <c r="AA165" s="75">
        <v>43</v>
      </c>
      <c r="AB165" s="67">
        <f t="shared" si="4"/>
        <v>15</v>
      </c>
      <c r="AC165" s="68">
        <f t="shared" si="5"/>
        <v>42.333333333333336</v>
      </c>
      <c r="AD165" s="68">
        <f t="array" ref="AD165">IF(AB165=0,0,IF(AB165&gt;9,AVERAGE(LARGE(D165:Z165,{1,2,3,4,5,6,7,8,9,10})),0))</f>
        <v>44</v>
      </c>
      <c r="AE165" s="68">
        <f t="array" ref="AE165">IF(AB165=0,0,IF(AB165&gt;9,SUM(LARGE(D165:Z165,{1,2,3,4,5,6,7,8,9,10})),0))</f>
        <v>440</v>
      </c>
      <c r="AF165" s="17"/>
      <c r="AH165" s="56"/>
      <c r="AI165" s="69"/>
      <c r="AJ165" s="56"/>
      <c r="AK165" s="56"/>
    </row>
    <row r="166" spans="1:37" ht="15" customHeight="1" x14ac:dyDescent="0.3">
      <c r="A166" s="57" t="s">
        <v>171</v>
      </c>
      <c r="B166" s="58" t="s">
        <v>12</v>
      </c>
      <c r="C166" s="58" t="s">
        <v>54</v>
      </c>
      <c r="D166" s="60">
        <v>46</v>
      </c>
      <c r="E166" s="60">
        <v>45</v>
      </c>
      <c r="F166" s="60">
        <v>44</v>
      </c>
      <c r="G166" s="61">
        <v>39</v>
      </c>
      <c r="H166" s="62">
        <v>35</v>
      </c>
      <c r="I166" s="62">
        <v>32</v>
      </c>
      <c r="J166" s="61">
        <v>34</v>
      </c>
      <c r="K166" s="63">
        <v>40</v>
      </c>
      <c r="L166" s="64">
        <v>41</v>
      </c>
      <c r="M166" s="65">
        <v>39</v>
      </c>
      <c r="N166" s="235">
        <v>39</v>
      </c>
      <c r="O166" s="235">
        <v>40</v>
      </c>
      <c r="P166" s="62">
        <v>37</v>
      </c>
      <c r="Q166" s="62"/>
      <c r="R166" s="62">
        <v>44</v>
      </c>
      <c r="S166" s="64">
        <v>44</v>
      </c>
      <c r="T166" s="64">
        <v>43</v>
      </c>
      <c r="U166" s="62">
        <v>40</v>
      </c>
      <c r="V166" s="251">
        <v>41</v>
      </c>
      <c r="W166" s="62">
        <v>43</v>
      </c>
      <c r="X166" s="60">
        <v>37</v>
      </c>
      <c r="Y166" s="60">
        <v>45</v>
      </c>
      <c r="Z166" s="60">
        <v>39</v>
      </c>
      <c r="AA166" s="75">
        <v>42</v>
      </c>
      <c r="AB166" s="67">
        <f t="shared" si="4"/>
        <v>22</v>
      </c>
      <c r="AC166" s="68">
        <f t="shared" si="5"/>
        <v>40.31818181818182</v>
      </c>
      <c r="AD166" s="68">
        <f t="array" ref="AD166">IF(AB166=0,0,IF(AB166&gt;9,AVERAGE(LARGE(D166:Z166,{1,2,3,4,5,6,7,8,9,10})),0))</f>
        <v>43.6</v>
      </c>
      <c r="AE166" s="68">
        <f t="array" ref="AE166">IF(AB166=0,0,IF(AB166&gt;9,SUM(LARGE(D166:Z166,{1,2,3,4,5,6,7,8,9,10})),0))</f>
        <v>436</v>
      </c>
      <c r="AF166" s="17"/>
      <c r="AH166" s="56"/>
      <c r="AI166" s="69"/>
      <c r="AJ166" s="56"/>
      <c r="AK166" s="56"/>
    </row>
    <row r="167" spans="1:37" ht="15" customHeight="1" x14ac:dyDescent="0.3">
      <c r="A167" s="57" t="s">
        <v>171</v>
      </c>
      <c r="B167" s="58" t="s">
        <v>12</v>
      </c>
      <c r="C167" s="58" t="s">
        <v>64</v>
      </c>
      <c r="D167" s="60">
        <v>39</v>
      </c>
      <c r="E167" s="60">
        <v>44</v>
      </c>
      <c r="F167" s="60">
        <v>42</v>
      </c>
      <c r="G167" s="61">
        <v>37</v>
      </c>
      <c r="H167" s="62">
        <v>44</v>
      </c>
      <c r="I167" s="62">
        <v>44</v>
      </c>
      <c r="J167" s="61">
        <v>35</v>
      </c>
      <c r="K167" s="63">
        <v>37</v>
      </c>
      <c r="L167" s="64">
        <v>37</v>
      </c>
      <c r="M167" s="65">
        <v>34</v>
      </c>
      <c r="N167" s="235">
        <v>36</v>
      </c>
      <c r="O167" s="235">
        <v>39</v>
      </c>
      <c r="P167" s="62">
        <v>30</v>
      </c>
      <c r="Q167" s="62"/>
      <c r="R167" s="62">
        <v>28</v>
      </c>
      <c r="S167" s="64">
        <v>37</v>
      </c>
      <c r="T167" s="64">
        <v>37</v>
      </c>
      <c r="U167" s="62">
        <v>40</v>
      </c>
      <c r="V167" s="251">
        <v>35</v>
      </c>
      <c r="W167" s="62">
        <v>35</v>
      </c>
      <c r="X167" s="60">
        <v>38</v>
      </c>
      <c r="Y167" s="60">
        <v>40</v>
      </c>
      <c r="Z167" s="60">
        <v>39</v>
      </c>
      <c r="AA167" s="75">
        <v>38</v>
      </c>
      <c r="AB167" s="67">
        <f t="shared" si="4"/>
        <v>22</v>
      </c>
      <c r="AC167" s="68">
        <f t="shared" si="5"/>
        <v>37.590909090909093</v>
      </c>
      <c r="AD167" s="68">
        <f t="array" ref="AD167">IF(AB167=0,0,IF(AB167&gt;9,AVERAGE(LARGE(D167:Z167,{1,2,3,4,5,6,7,8,9,10})),0))</f>
        <v>40.9</v>
      </c>
      <c r="AE167" s="68">
        <f t="array" ref="AE167">IF(AB167=0,0,IF(AB167&gt;9,SUM(LARGE(D167:Z167,{1,2,3,4,5,6,7,8,9,10})),0))</f>
        <v>409</v>
      </c>
      <c r="AF167" s="17"/>
      <c r="AH167" s="56"/>
      <c r="AI167" s="69"/>
      <c r="AJ167" s="56"/>
      <c r="AK167" s="56"/>
    </row>
    <row r="168" spans="1:37" ht="15" customHeight="1" x14ac:dyDescent="0.3">
      <c r="A168" s="57" t="s">
        <v>172</v>
      </c>
      <c r="B168" s="58" t="s">
        <v>12</v>
      </c>
      <c r="C168" s="58" t="s">
        <v>64</v>
      </c>
      <c r="D168" s="59">
        <v>38</v>
      </c>
      <c r="E168" s="60"/>
      <c r="F168" s="59">
        <v>41</v>
      </c>
      <c r="G168" s="61"/>
      <c r="H168" s="62">
        <v>36</v>
      </c>
      <c r="I168" s="62">
        <v>37</v>
      </c>
      <c r="J168" s="61">
        <v>35</v>
      </c>
      <c r="K168" s="63"/>
      <c r="L168" s="64">
        <v>29</v>
      </c>
      <c r="M168" s="65">
        <v>35</v>
      </c>
      <c r="N168" s="235">
        <v>38</v>
      </c>
      <c r="O168" s="235"/>
      <c r="P168" s="62"/>
      <c r="Q168" s="62"/>
      <c r="R168" s="62"/>
      <c r="S168" s="64"/>
      <c r="T168" s="64">
        <v>42</v>
      </c>
      <c r="U168" s="62"/>
      <c r="V168" s="251">
        <v>38</v>
      </c>
      <c r="W168" s="62">
        <v>36</v>
      </c>
      <c r="X168" s="59">
        <v>41</v>
      </c>
      <c r="Y168" s="59">
        <v>40</v>
      </c>
      <c r="Z168" s="59">
        <v>38</v>
      </c>
      <c r="AA168" s="66">
        <v>35</v>
      </c>
      <c r="AB168" s="67">
        <f t="shared" si="4"/>
        <v>14</v>
      </c>
      <c r="AC168" s="68">
        <f t="shared" si="5"/>
        <v>37.428571428571431</v>
      </c>
      <c r="AD168" s="68">
        <f t="array" ref="AD168">IF(AB168=0,0,IF(AB168&gt;9,AVERAGE(LARGE(D168:Z168,{1,2,3,4,5,6,7,8,9,10})),0))</f>
        <v>38.9</v>
      </c>
      <c r="AE168" s="68">
        <f t="array" ref="AE168">IF(AB168=0,0,IF(AB168&gt;9,SUM(LARGE(D168:Z168,{1,2,3,4,5,6,7,8,9,10})),0))</f>
        <v>389</v>
      </c>
      <c r="AF168" s="17"/>
      <c r="AH168" s="56"/>
      <c r="AI168" s="69"/>
      <c r="AJ168" s="56"/>
      <c r="AK168" s="56"/>
    </row>
    <row r="169" spans="1:37" ht="15" customHeight="1" x14ac:dyDescent="0.3">
      <c r="A169" s="57" t="s">
        <v>173</v>
      </c>
      <c r="B169" s="83" t="s">
        <v>8</v>
      </c>
      <c r="C169" s="83" t="s">
        <v>54</v>
      </c>
      <c r="D169" s="60">
        <v>34</v>
      </c>
      <c r="E169" s="60">
        <v>29</v>
      </c>
      <c r="F169" s="60"/>
      <c r="G169" s="61">
        <v>39</v>
      </c>
      <c r="H169" s="62">
        <v>35</v>
      </c>
      <c r="I169" s="62"/>
      <c r="J169" s="61"/>
      <c r="K169" s="63"/>
      <c r="L169" s="64">
        <v>40</v>
      </c>
      <c r="M169" s="65"/>
      <c r="N169" s="235">
        <v>30</v>
      </c>
      <c r="O169" s="235">
        <v>28</v>
      </c>
      <c r="P169" s="62"/>
      <c r="Q169" s="62"/>
      <c r="R169" s="62"/>
      <c r="S169" s="64"/>
      <c r="T169" s="64"/>
      <c r="U169" s="62">
        <v>30</v>
      </c>
      <c r="V169" s="251">
        <v>17</v>
      </c>
      <c r="W169" s="62"/>
      <c r="X169" s="60">
        <v>35</v>
      </c>
      <c r="Y169" s="60"/>
      <c r="Z169" s="60"/>
      <c r="AA169" s="75">
        <v>32</v>
      </c>
      <c r="AB169" s="67">
        <f t="shared" si="4"/>
        <v>10</v>
      </c>
      <c r="AC169" s="68">
        <f t="shared" si="5"/>
        <v>31.7</v>
      </c>
      <c r="AD169" s="68">
        <f t="array" ref="AD169">IF(AB169=0,0,IF(AB169&gt;9,AVERAGE(LARGE(D169:Z169,{1,2,3,4,5,6,7,8,9,10})),0))</f>
        <v>31.7</v>
      </c>
      <c r="AE169" s="68">
        <f t="array" ref="AE169">IF(AB169=0,0,IF(AB169&gt;9,SUM(LARGE(D169:Z169,{1,2,3,4,5,6,7,8,9,10})),0))</f>
        <v>317</v>
      </c>
      <c r="AF169" s="17"/>
      <c r="AH169" s="56"/>
      <c r="AI169" s="69"/>
      <c r="AJ169" s="56"/>
      <c r="AK169" s="56"/>
    </row>
    <row r="170" spans="1:37" ht="15" customHeight="1" x14ac:dyDescent="0.3">
      <c r="A170" s="57" t="s">
        <v>173</v>
      </c>
      <c r="B170" s="58" t="s">
        <v>8</v>
      </c>
      <c r="C170" s="58" t="s">
        <v>58</v>
      </c>
      <c r="D170" s="86"/>
      <c r="E170" s="86"/>
      <c r="F170" s="86"/>
      <c r="G170" s="61"/>
      <c r="H170" s="64"/>
      <c r="I170" s="64"/>
      <c r="J170" s="61"/>
      <c r="K170" s="63"/>
      <c r="L170" s="64"/>
      <c r="M170" s="61"/>
      <c r="N170" s="235"/>
      <c r="O170" s="235"/>
      <c r="P170" s="64">
        <v>31</v>
      </c>
      <c r="Q170" s="64">
        <v>29</v>
      </c>
      <c r="R170" s="64">
        <v>25</v>
      </c>
      <c r="S170" s="92">
        <v>34</v>
      </c>
      <c r="T170" s="64"/>
      <c r="U170" s="64"/>
      <c r="V170" s="251"/>
      <c r="W170" s="64"/>
      <c r="X170" s="101"/>
      <c r="Y170" s="86"/>
      <c r="Z170" s="86"/>
      <c r="AA170" s="75"/>
      <c r="AB170" s="67">
        <f t="shared" si="4"/>
        <v>4</v>
      </c>
      <c r="AC170" s="68">
        <f t="shared" si="5"/>
        <v>29.75</v>
      </c>
      <c r="AD170" s="68">
        <f t="array" ref="AD170">IF(AB170=0,0,IF(AB170&gt;9,AVERAGE(LARGE(D170:Z170,{1,2,3,4,5,6,7,8,9,10})),0))</f>
        <v>0</v>
      </c>
      <c r="AE170" s="68">
        <f t="array" ref="AE170">IF(AB170=0,0,IF(AB170&gt;9,SUM(LARGE(D170:Z170,{1,2,3,4,5,6,7,8,9,10})),0))</f>
        <v>0</v>
      </c>
      <c r="AF170" s="17"/>
      <c r="AH170" s="56"/>
      <c r="AI170" s="69"/>
      <c r="AJ170" s="56"/>
      <c r="AK170" s="56"/>
    </row>
    <row r="171" spans="1:37" ht="15" customHeight="1" x14ac:dyDescent="0.3">
      <c r="A171" s="57" t="s">
        <v>173</v>
      </c>
      <c r="B171" s="58" t="s">
        <v>8</v>
      </c>
      <c r="C171" s="58" t="s">
        <v>64</v>
      </c>
      <c r="D171" s="59">
        <v>33</v>
      </c>
      <c r="E171" s="60">
        <v>37</v>
      </c>
      <c r="F171" s="59"/>
      <c r="G171" s="61">
        <v>27</v>
      </c>
      <c r="H171" s="62">
        <v>34</v>
      </c>
      <c r="I171" s="62"/>
      <c r="J171" s="61"/>
      <c r="K171" s="63"/>
      <c r="L171" s="64">
        <v>35</v>
      </c>
      <c r="M171" s="65"/>
      <c r="N171" s="235">
        <v>28</v>
      </c>
      <c r="O171" s="235">
        <v>38</v>
      </c>
      <c r="P171" s="62">
        <v>31</v>
      </c>
      <c r="Q171" s="62">
        <v>24</v>
      </c>
      <c r="R171" s="62">
        <v>28</v>
      </c>
      <c r="S171" s="64">
        <v>31</v>
      </c>
      <c r="T171" s="64"/>
      <c r="U171" s="62"/>
      <c r="V171" s="251">
        <v>28</v>
      </c>
      <c r="W171" s="62"/>
      <c r="X171" s="59"/>
      <c r="Y171" s="59"/>
      <c r="Z171" s="59"/>
      <c r="AA171" s="75">
        <v>25</v>
      </c>
      <c r="AB171" s="67">
        <f t="shared" si="4"/>
        <v>12</v>
      </c>
      <c r="AC171" s="68">
        <f t="shared" si="5"/>
        <v>31.166666666666668</v>
      </c>
      <c r="AD171" s="68">
        <f t="array" ref="AD171">IF(AB171=0,0,IF(AB171&gt;9,AVERAGE(LARGE(D171:Z171,{1,2,3,4,5,6,7,8,9,10})),0))</f>
        <v>32.299999999999997</v>
      </c>
      <c r="AE171" s="68">
        <f t="array" ref="AE171">IF(AB171=0,0,IF(AB171&gt;9,SUM(LARGE(D171:Z171,{1,2,3,4,5,6,7,8,9,10})),0))</f>
        <v>323</v>
      </c>
      <c r="AF171" s="17"/>
      <c r="AH171" s="56"/>
      <c r="AI171" s="69"/>
      <c r="AJ171" s="56"/>
      <c r="AK171" s="56"/>
    </row>
    <row r="172" spans="1:37" ht="15" customHeight="1" x14ac:dyDescent="0.3">
      <c r="A172" s="57" t="s">
        <v>174</v>
      </c>
      <c r="B172" s="58" t="s">
        <v>5</v>
      </c>
      <c r="C172" s="58" t="s">
        <v>54</v>
      </c>
      <c r="D172" s="60"/>
      <c r="E172" s="60"/>
      <c r="F172" s="60"/>
      <c r="G172" s="61"/>
      <c r="H172" s="62"/>
      <c r="I172" s="62"/>
      <c r="J172" s="61"/>
      <c r="K172" s="63"/>
      <c r="L172" s="64"/>
      <c r="M172" s="65"/>
      <c r="N172" s="235"/>
      <c r="O172" s="235"/>
      <c r="P172" s="62"/>
      <c r="Q172" s="62"/>
      <c r="R172" s="62">
        <v>46</v>
      </c>
      <c r="S172" s="64"/>
      <c r="T172" s="64"/>
      <c r="U172" s="62"/>
      <c r="V172" s="251"/>
      <c r="W172" s="62"/>
      <c r="X172" s="60"/>
      <c r="Y172" s="60"/>
      <c r="Z172" s="60"/>
      <c r="AA172" s="75"/>
      <c r="AB172" s="67">
        <f t="shared" si="4"/>
        <v>1</v>
      </c>
      <c r="AC172" s="68">
        <f t="shared" si="5"/>
        <v>46</v>
      </c>
      <c r="AD172" s="68">
        <f t="array" ref="AD172">IF(AB172=0,0,IF(AB172&gt;9,AVERAGE(LARGE(D172:Z172,{1,2,3,4,5,6,7,8,9,10})),0))</f>
        <v>0</v>
      </c>
      <c r="AE172" s="68">
        <f t="array" ref="AE172">IF(AB172=0,0,IF(AB172&gt;9,SUM(LARGE(D172:Z172,{1,2,3,4,5,6,7,8,9,10})),0))</f>
        <v>0</v>
      </c>
      <c r="AF172" s="17"/>
      <c r="AH172" s="56"/>
      <c r="AI172" s="69"/>
      <c r="AJ172" s="56"/>
      <c r="AK172" s="56"/>
    </row>
    <row r="173" spans="1:37" ht="15" customHeight="1" x14ac:dyDescent="0.3">
      <c r="A173" s="57" t="s">
        <v>175</v>
      </c>
      <c r="B173" s="58" t="s">
        <v>5</v>
      </c>
      <c r="C173" s="58" t="s">
        <v>54</v>
      </c>
      <c r="D173" s="60"/>
      <c r="E173" s="60"/>
      <c r="F173" s="60">
        <v>41</v>
      </c>
      <c r="G173" s="61"/>
      <c r="H173" s="62"/>
      <c r="I173" s="62"/>
      <c r="J173" s="61"/>
      <c r="K173" s="63"/>
      <c r="L173" s="64"/>
      <c r="M173" s="65"/>
      <c r="N173" s="235"/>
      <c r="O173" s="235"/>
      <c r="P173" s="62"/>
      <c r="Q173" s="62"/>
      <c r="R173" s="62">
        <v>41</v>
      </c>
      <c r="S173" s="64"/>
      <c r="T173" s="64"/>
      <c r="U173" s="62"/>
      <c r="V173" s="251"/>
      <c r="W173" s="62"/>
      <c r="X173" s="60"/>
      <c r="Y173" s="60"/>
      <c r="Z173" s="60"/>
      <c r="AA173" s="75"/>
      <c r="AB173" s="67">
        <f t="shared" si="4"/>
        <v>2</v>
      </c>
      <c r="AC173" s="68">
        <f t="shared" si="5"/>
        <v>41</v>
      </c>
      <c r="AD173" s="68">
        <f t="array" ref="AD173">IF(AB173=0,0,IF(AB173&gt;9,AVERAGE(LARGE(D173:Z173,{1,2,3,4,5,6,7,8,9,10})),0))</f>
        <v>0</v>
      </c>
      <c r="AE173" s="68">
        <f t="array" ref="AE173">IF(AB173=0,0,IF(AB173&gt;9,SUM(LARGE(D173:Z173,{1,2,3,4,5,6,7,8,9,10})),0))</f>
        <v>0</v>
      </c>
      <c r="AF173" s="17"/>
      <c r="AH173" s="56"/>
      <c r="AI173" s="69"/>
      <c r="AJ173" s="56"/>
      <c r="AK173" s="56"/>
    </row>
    <row r="174" spans="1:37" ht="15" customHeight="1" x14ac:dyDescent="0.3">
      <c r="A174" s="57" t="s">
        <v>176</v>
      </c>
      <c r="B174" s="58" t="s">
        <v>5</v>
      </c>
      <c r="C174" s="58" t="s">
        <v>54</v>
      </c>
      <c r="D174" s="60"/>
      <c r="E174" s="60"/>
      <c r="F174" s="60">
        <v>39</v>
      </c>
      <c r="G174" s="76"/>
      <c r="H174" s="77"/>
      <c r="I174" s="77"/>
      <c r="J174" s="76"/>
      <c r="K174" s="63"/>
      <c r="L174" s="77"/>
      <c r="M174" s="78"/>
      <c r="N174" s="236"/>
      <c r="O174" s="236"/>
      <c r="P174" s="100"/>
      <c r="Q174" s="77"/>
      <c r="R174" s="77"/>
      <c r="S174" s="77"/>
      <c r="T174" s="77"/>
      <c r="U174" s="77"/>
      <c r="V174" s="252"/>
      <c r="W174" s="77"/>
      <c r="X174" s="60"/>
      <c r="Y174" s="60"/>
      <c r="Z174" s="60"/>
      <c r="AA174" s="80"/>
      <c r="AB174" s="67">
        <f t="shared" si="4"/>
        <v>1</v>
      </c>
      <c r="AC174" s="68">
        <f t="shared" si="5"/>
        <v>39</v>
      </c>
      <c r="AD174" s="68">
        <f t="array" ref="AD174">IF(AB174=0,0,IF(AB174&gt;9,AVERAGE(LARGE(D174:Z174,{1,2,3,4,5,6,7,8,9,10})),0))</f>
        <v>0</v>
      </c>
      <c r="AE174" s="68">
        <f t="array" ref="AE174">IF(AB174=0,0,IF(AB174&gt;9,SUM(LARGE(D174:Z174,{1,2,3,4,5,6,7,8,9,10})),0))</f>
        <v>0</v>
      </c>
      <c r="AF174" s="17"/>
      <c r="AH174" s="56"/>
      <c r="AI174" s="69"/>
      <c r="AJ174" s="56"/>
      <c r="AK174" s="56"/>
    </row>
    <row r="175" spans="1:37" ht="15" customHeight="1" x14ac:dyDescent="0.3">
      <c r="A175" s="57" t="s">
        <v>177</v>
      </c>
      <c r="B175" s="58" t="s">
        <v>10</v>
      </c>
      <c r="C175" s="58" t="s">
        <v>54</v>
      </c>
      <c r="D175" s="60"/>
      <c r="E175" s="60"/>
      <c r="F175" s="60">
        <v>25</v>
      </c>
      <c r="G175" s="61"/>
      <c r="H175" s="62"/>
      <c r="I175" s="62"/>
      <c r="J175" s="61"/>
      <c r="K175" s="63">
        <v>19</v>
      </c>
      <c r="L175" s="64"/>
      <c r="M175" s="65"/>
      <c r="N175" s="235"/>
      <c r="O175" s="235"/>
      <c r="P175" s="62"/>
      <c r="Q175" s="62"/>
      <c r="R175" s="62"/>
      <c r="S175" s="64"/>
      <c r="T175" s="64"/>
      <c r="U175" s="62"/>
      <c r="V175" s="251">
        <v>29</v>
      </c>
      <c r="W175" s="62"/>
      <c r="X175" s="60"/>
      <c r="Y175" s="60"/>
      <c r="Z175" s="60"/>
      <c r="AA175" s="66"/>
      <c r="AB175" s="67">
        <f t="shared" si="4"/>
        <v>3</v>
      </c>
      <c r="AC175" s="68">
        <f t="shared" si="5"/>
        <v>24.333333333333332</v>
      </c>
      <c r="AD175" s="68">
        <f t="array" ref="AD175">IF(AB175=0,0,IF(AB175&gt;9,AVERAGE(LARGE(D175:Z175,{1,2,3,4,5,6,7,8,9,10})),0))</f>
        <v>0</v>
      </c>
      <c r="AE175" s="68">
        <f t="array" ref="AE175">IF(AB175=0,0,IF(AB175&gt;9,SUM(LARGE(D175:Z175,{1,2,3,4,5,6,7,8,9,10})),0))</f>
        <v>0</v>
      </c>
      <c r="AF175" s="17"/>
      <c r="AH175" s="56"/>
      <c r="AI175" s="84"/>
      <c r="AJ175" s="56"/>
      <c r="AK175" s="56"/>
    </row>
    <row r="176" spans="1:37" ht="15" customHeight="1" x14ac:dyDescent="0.3">
      <c r="A176" s="57" t="s">
        <v>178</v>
      </c>
      <c r="B176" s="58" t="s">
        <v>6</v>
      </c>
      <c r="C176" s="58" t="s">
        <v>58</v>
      </c>
      <c r="D176" s="60"/>
      <c r="E176" s="60"/>
      <c r="F176" s="60"/>
      <c r="G176" s="61">
        <v>26</v>
      </c>
      <c r="H176" s="62"/>
      <c r="I176" s="62"/>
      <c r="J176" s="61"/>
      <c r="K176" s="63"/>
      <c r="L176" s="64"/>
      <c r="M176" s="65"/>
      <c r="N176" s="235"/>
      <c r="O176" s="235"/>
      <c r="P176" s="62"/>
      <c r="Q176" s="62"/>
      <c r="R176" s="62"/>
      <c r="S176" s="64"/>
      <c r="T176" s="64"/>
      <c r="U176" s="62"/>
      <c r="V176" s="251"/>
      <c r="W176" s="62"/>
      <c r="X176" s="60"/>
      <c r="Y176" s="60"/>
      <c r="Z176" s="60"/>
      <c r="AA176" s="75"/>
      <c r="AB176" s="67">
        <f t="shared" si="4"/>
        <v>1</v>
      </c>
      <c r="AC176" s="68">
        <f t="shared" si="5"/>
        <v>26</v>
      </c>
      <c r="AD176" s="68">
        <f t="array" ref="AD176">IF(AB176=0,0,IF(AB176&gt;9,AVERAGE(LARGE(D176:Z176,{1,2,3,4,5,6,7,8,9,10})),0))</f>
        <v>0</v>
      </c>
      <c r="AE176" s="68">
        <f t="array" ref="AE176">IF(AB176=0,0,IF(AB176&gt;9,SUM(LARGE(D176:Z176,{1,2,3,4,5,6,7,8,9,10})),0))</f>
        <v>0</v>
      </c>
      <c r="AF176" s="17"/>
      <c r="AH176" s="56"/>
      <c r="AI176" s="69"/>
      <c r="AJ176" s="56"/>
      <c r="AK176" s="56"/>
    </row>
    <row r="177" spans="1:37" ht="15" customHeight="1" x14ac:dyDescent="0.3">
      <c r="A177" s="57" t="s">
        <v>179</v>
      </c>
      <c r="B177" s="58" t="s">
        <v>6</v>
      </c>
      <c r="C177" s="58" t="s">
        <v>64</v>
      </c>
      <c r="D177" s="60">
        <v>40</v>
      </c>
      <c r="E177" s="60"/>
      <c r="F177" s="60">
        <v>36</v>
      </c>
      <c r="G177" s="61">
        <v>45</v>
      </c>
      <c r="H177" s="62"/>
      <c r="I177" s="62"/>
      <c r="J177" s="61"/>
      <c r="K177" s="63"/>
      <c r="L177" s="64"/>
      <c r="M177" s="65"/>
      <c r="N177" s="235">
        <v>43</v>
      </c>
      <c r="O177" s="235">
        <v>29</v>
      </c>
      <c r="P177" s="62"/>
      <c r="Q177" s="62">
        <v>31</v>
      </c>
      <c r="R177" s="62"/>
      <c r="S177" s="64"/>
      <c r="T177" s="64">
        <v>44</v>
      </c>
      <c r="U177" s="62"/>
      <c r="V177" s="251"/>
      <c r="W177" s="62">
        <v>41</v>
      </c>
      <c r="X177" s="60">
        <v>34</v>
      </c>
      <c r="Y177" s="60">
        <v>40</v>
      </c>
      <c r="Z177" s="60"/>
      <c r="AA177" s="75">
        <v>39</v>
      </c>
      <c r="AB177" s="67">
        <f t="shared" si="4"/>
        <v>10</v>
      </c>
      <c r="AC177" s="68">
        <f t="shared" si="5"/>
        <v>38.299999999999997</v>
      </c>
      <c r="AD177" s="68">
        <f t="array" ref="AD177">IF(AB177=0,0,IF(AB177&gt;9,AVERAGE(LARGE(D177:Z177,{1,2,3,4,5,6,7,8,9,10})),0))</f>
        <v>38.299999999999997</v>
      </c>
      <c r="AE177" s="68">
        <f t="array" ref="AE177">IF(AB177=0,0,IF(AB177&gt;9,SUM(LARGE(D177:Z177,{1,2,3,4,5,6,7,8,9,10})),0))</f>
        <v>383</v>
      </c>
      <c r="AF177" s="17"/>
      <c r="AH177" s="56"/>
      <c r="AI177" s="84"/>
      <c r="AJ177" s="56"/>
      <c r="AK177" s="56"/>
    </row>
    <row r="178" spans="1:37" ht="15" customHeight="1" x14ac:dyDescent="0.3">
      <c r="A178" s="57" t="s">
        <v>179</v>
      </c>
      <c r="B178" s="58" t="s">
        <v>6</v>
      </c>
      <c r="C178" s="93" t="s">
        <v>92</v>
      </c>
      <c r="D178" s="60">
        <v>39</v>
      </c>
      <c r="E178" s="60"/>
      <c r="F178" s="60">
        <v>38</v>
      </c>
      <c r="G178" s="61">
        <v>37</v>
      </c>
      <c r="H178" s="64"/>
      <c r="I178" s="62"/>
      <c r="J178" s="61"/>
      <c r="K178" s="63"/>
      <c r="L178" s="64"/>
      <c r="M178" s="65"/>
      <c r="N178" s="235"/>
      <c r="O178" s="235">
        <v>29</v>
      </c>
      <c r="P178" s="64"/>
      <c r="Q178" s="64">
        <v>28</v>
      </c>
      <c r="R178" s="64"/>
      <c r="S178" s="64"/>
      <c r="T178" s="64">
        <v>29</v>
      </c>
      <c r="U178" s="64"/>
      <c r="V178" s="251"/>
      <c r="W178" s="64">
        <v>36</v>
      </c>
      <c r="X178" s="60">
        <v>27</v>
      </c>
      <c r="Y178" s="60">
        <v>34</v>
      </c>
      <c r="Z178" s="60">
        <v>34</v>
      </c>
      <c r="AA178" s="75">
        <v>38</v>
      </c>
      <c r="AB178" s="67">
        <f t="shared" si="4"/>
        <v>10</v>
      </c>
      <c r="AC178" s="68">
        <f t="shared" si="5"/>
        <v>33.1</v>
      </c>
      <c r="AD178" s="68">
        <f t="array" ref="AD178">IF(AB178=0,0,IF(AB178&gt;9,AVERAGE(LARGE(D178:Z178,{1,2,3,4,5,6,7,8,9,10})),0))</f>
        <v>33.1</v>
      </c>
      <c r="AE178" s="68">
        <f t="array" ref="AE178">IF(AB178=0,0,IF(AB178&gt;9,SUM(LARGE(D178:Z178,{1,2,3,4,5,6,7,8,9,10})),0))</f>
        <v>331</v>
      </c>
      <c r="AF178" s="17"/>
      <c r="AH178" s="56"/>
      <c r="AI178" s="69"/>
      <c r="AJ178" s="56"/>
      <c r="AK178" s="56"/>
    </row>
    <row r="179" spans="1:37" ht="15" customHeight="1" x14ac:dyDescent="0.3">
      <c r="A179" s="57" t="s">
        <v>371</v>
      </c>
      <c r="B179" s="58" t="s">
        <v>9</v>
      </c>
      <c r="C179" s="58" t="s">
        <v>59</v>
      </c>
      <c r="D179" s="86"/>
      <c r="E179" s="86"/>
      <c r="F179" s="86"/>
      <c r="G179" s="61"/>
      <c r="H179" s="64"/>
      <c r="I179" s="64"/>
      <c r="J179" s="61"/>
      <c r="K179" s="63"/>
      <c r="L179" s="64"/>
      <c r="M179" s="61"/>
      <c r="N179" s="235"/>
      <c r="O179" s="235"/>
      <c r="P179" s="64"/>
      <c r="Q179" s="64"/>
      <c r="R179" s="64"/>
      <c r="S179" s="92"/>
      <c r="T179" s="64">
        <v>25</v>
      </c>
      <c r="U179" s="64"/>
      <c r="V179" s="251"/>
      <c r="W179" s="64"/>
      <c r="X179" s="101"/>
      <c r="Y179" s="86"/>
      <c r="Z179" s="86"/>
      <c r="AA179" s="75"/>
      <c r="AB179" s="67">
        <f t="shared" si="4"/>
        <v>1</v>
      </c>
      <c r="AC179" s="68">
        <f t="shared" si="5"/>
        <v>25</v>
      </c>
      <c r="AD179" s="68">
        <f t="array" ref="AD179">IF(AB179=0,0,IF(AB179&gt;9,AVERAGE(LARGE(D179:Z179,{1,2,3,4,5,6,7,8,9,10})),0))</f>
        <v>0</v>
      </c>
      <c r="AE179" s="68">
        <f t="array" ref="AE179">IF(AB179=0,0,IF(AB179&gt;9,SUM(LARGE(D179:Z179,{1,2,3,4,5,6,7,8,9,10})),0))</f>
        <v>0</v>
      </c>
      <c r="AF179" s="17"/>
      <c r="AH179" s="56"/>
      <c r="AI179" s="88"/>
      <c r="AJ179" s="56"/>
      <c r="AK179" s="56"/>
    </row>
    <row r="180" spans="1:37" ht="15" customHeight="1" x14ac:dyDescent="0.3">
      <c r="A180" s="57" t="s">
        <v>370</v>
      </c>
      <c r="B180" s="58" t="s">
        <v>9</v>
      </c>
      <c r="C180" s="58" t="s">
        <v>54</v>
      </c>
      <c r="D180" s="86"/>
      <c r="E180" s="86"/>
      <c r="F180" s="86"/>
      <c r="G180" s="61"/>
      <c r="H180" s="64"/>
      <c r="I180" s="64"/>
      <c r="J180" s="61"/>
      <c r="K180" s="63"/>
      <c r="L180" s="64"/>
      <c r="M180" s="61"/>
      <c r="N180" s="235"/>
      <c r="O180" s="235"/>
      <c r="P180" s="64"/>
      <c r="Q180" s="64"/>
      <c r="R180" s="64"/>
      <c r="S180" s="92"/>
      <c r="T180" s="64">
        <v>33</v>
      </c>
      <c r="U180" s="64"/>
      <c r="V180" s="251"/>
      <c r="W180" s="64"/>
      <c r="X180" s="101"/>
      <c r="Y180" s="86"/>
      <c r="Z180" s="86"/>
      <c r="AA180" s="75"/>
      <c r="AB180" s="67">
        <f t="shared" si="4"/>
        <v>1</v>
      </c>
      <c r="AC180" s="68">
        <f t="shared" si="5"/>
        <v>33</v>
      </c>
      <c r="AD180" s="68">
        <f t="array" ref="AD180">IF(AB180=0,0,IF(AB180&gt;9,AVERAGE(LARGE(D180:Z180,{1,2,3,4,5,6,7,8,9,10})),0))</f>
        <v>0</v>
      </c>
      <c r="AE180" s="68">
        <f t="array" ref="AE180">IF(AB180=0,0,IF(AB180&gt;9,SUM(LARGE(D180:Z180,{1,2,3,4,5,6,7,8,9,10})),0))</f>
        <v>0</v>
      </c>
      <c r="AF180" s="17"/>
      <c r="AH180" s="56"/>
      <c r="AI180" s="69"/>
      <c r="AJ180" s="56"/>
      <c r="AK180" s="56"/>
    </row>
    <row r="181" spans="1:37" ht="15" customHeight="1" x14ac:dyDescent="0.3">
      <c r="A181" s="57" t="s">
        <v>180</v>
      </c>
      <c r="B181" s="58" t="s">
        <v>8</v>
      </c>
      <c r="C181" s="58" t="s">
        <v>54</v>
      </c>
      <c r="D181" s="86"/>
      <c r="E181" s="86"/>
      <c r="F181" s="86">
        <v>34</v>
      </c>
      <c r="G181" s="61">
        <v>23</v>
      </c>
      <c r="H181" s="62"/>
      <c r="I181" s="62">
        <v>39</v>
      </c>
      <c r="J181" s="61"/>
      <c r="K181" s="63">
        <v>42</v>
      </c>
      <c r="L181" s="64">
        <v>38</v>
      </c>
      <c r="M181" s="65">
        <v>38</v>
      </c>
      <c r="N181" s="235">
        <v>38</v>
      </c>
      <c r="O181" s="235">
        <v>41</v>
      </c>
      <c r="P181" s="62">
        <v>32</v>
      </c>
      <c r="Q181" s="62">
        <v>32</v>
      </c>
      <c r="R181" s="62">
        <v>38</v>
      </c>
      <c r="S181" s="64">
        <v>41</v>
      </c>
      <c r="T181" s="64">
        <v>36</v>
      </c>
      <c r="U181" s="62">
        <v>42</v>
      </c>
      <c r="V181" s="251"/>
      <c r="W181" s="62">
        <v>41</v>
      </c>
      <c r="X181" s="101"/>
      <c r="Y181" s="86"/>
      <c r="Z181" s="86"/>
      <c r="AA181" s="75">
        <v>37</v>
      </c>
      <c r="AB181" s="67">
        <f t="shared" si="4"/>
        <v>15</v>
      </c>
      <c r="AC181" s="68">
        <f t="shared" si="5"/>
        <v>37</v>
      </c>
      <c r="AD181" s="68">
        <f t="array" ref="AD181">IF(AB181=0,0,IF(AB181&gt;9,AVERAGE(LARGE(D181:Z181,{1,2,3,4,5,6,7,8,9,10})),0))</f>
        <v>39.799999999999997</v>
      </c>
      <c r="AE181" s="68">
        <f t="array" ref="AE181">IF(AB181=0,0,IF(AB181&gt;9,SUM(LARGE(D181:Z181,{1,2,3,4,5,6,7,8,9,10})),0))</f>
        <v>398</v>
      </c>
      <c r="AF181" s="17"/>
      <c r="AH181" s="56"/>
      <c r="AI181" s="69"/>
      <c r="AJ181" s="56"/>
      <c r="AK181" s="56"/>
    </row>
    <row r="182" spans="1:37" ht="15" customHeight="1" x14ac:dyDescent="0.3">
      <c r="A182" s="57" t="s">
        <v>180</v>
      </c>
      <c r="B182" s="58" t="s">
        <v>8</v>
      </c>
      <c r="C182" s="58" t="s">
        <v>64</v>
      </c>
      <c r="D182" s="60"/>
      <c r="E182" s="60"/>
      <c r="F182" s="60">
        <v>35</v>
      </c>
      <c r="G182" s="61">
        <v>37</v>
      </c>
      <c r="H182" s="64"/>
      <c r="I182" s="64">
        <v>38</v>
      </c>
      <c r="J182" s="61"/>
      <c r="K182" s="63">
        <v>32</v>
      </c>
      <c r="L182" s="64">
        <v>28</v>
      </c>
      <c r="M182" s="65">
        <v>35</v>
      </c>
      <c r="N182" s="235">
        <v>34</v>
      </c>
      <c r="O182" s="235">
        <v>29</v>
      </c>
      <c r="P182" s="64">
        <v>36</v>
      </c>
      <c r="Q182" s="64">
        <v>28</v>
      </c>
      <c r="R182" s="64">
        <v>35</v>
      </c>
      <c r="S182" s="64">
        <v>39</v>
      </c>
      <c r="T182" s="64">
        <v>33</v>
      </c>
      <c r="U182" s="64">
        <v>38</v>
      </c>
      <c r="V182" s="251"/>
      <c r="W182" s="64"/>
      <c r="X182" s="60"/>
      <c r="Y182" s="60"/>
      <c r="Z182" s="60"/>
      <c r="AA182" s="75"/>
      <c r="AB182" s="67">
        <f t="shared" si="4"/>
        <v>14</v>
      </c>
      <c r="AC182" s="68">
        <f t="shared" si="5"/>
        <v>34.071428571428569</v>
      </c>
      <c r="AD182" s="68">
        <f t="array" ref="AD182">IF(AB182=0,0,IF(AB182&gt;9,AVERAGE(LARGE(D182:Z182,{1,2,3,4,5,6,7,8,9,10})),0))</f>
        <v>36</v>
      </c>
      <c r="AE182" s="68">
        <f t="array" ref="AE182">IF(AB182=0,0,IF(AB182&gt;9,SUM(LARGE(D182:Z182,{1,2,3,4,5,6,7,8,9,10})),0))</f>
        <v>360</v>
      </c>
      <c r="AF182" s="17"/>
      <c r="AH182" s="56"/>
      <c r="AI182" s="88"/>
      <c r="AJ182" s="56"/>
      <c r="AK182" s="56"/>
    </row>
    <row r="183" spans="1:37" ht="15" customHeight="1" x14ac:dyDescent="0.3">
      <c r="A183" s="57" t="s">
        <v>361</v>
      </c>
      <c r="B183" s="58" t="s">
        <v>5</v>
      </c>
      <c r="C183" s="58" t="s">
        <v>54</v>
      </c>
      <c r="D183" s="86"/>
      <c r="E183" s="86"/>
      <c r="F183" s="86"/>
      <c r="G183" s="61"/>
      <c r="H183" s="62"/>
      <c r="I183" s="62"/>
      <c r="J183" s="61"/>
      <c r="K183" s="63"/>
      <c r="L183" s="64"/>
      <c r="M183" s="61"/>
      <c r="N183" s="235"/>
      <c r="O183" s="235"/>
      <c r="P183" s="62"/>
      <c r="Q183" s="62"/>
      <c r="R183" s="62">
        <v>44</v>
      </c>
      <c r="S183" s="92"/>
      <c r="T183" s="64"/>
      <c r="U183" s="62"/>
      <c r="V183" s="251"/>
      <c r="W183" s="62"/>
      <c r="X183" s="101"/>
      <c r="Y183" s="86"/>
      <c r="Z183" s="86"/>
      <c r="AA183" s="66"/>
      <c r="AB183" s="67">
        <f t="shared" si="4"/>
        <v>1</v>
      </c>
      <c r="AC183" s="68">
        <f t="shared" si="5"/>
        <v>44</v>
      </c>
      <c r="AD183" s="68">
        <f t="array" ref="AD183">IF(AB183=0,0,IF(AB183&gt;9,AVERAGE(LARGE(D183:Z183,{1,2,3,4,5,6,7,8,9,10})),0))</f>
        <v>0</v>
      </c>
      <c r="AE183" s="68">
        <f t="array" ref="AE183">IF(AB183=0,0,IF(AB183&gt;9,SUM(LARGE(D183:Z183,{1,2,3,4,5,6,7,8,9,10})),0))</f>
        <v>0</v>
      </c>
      <c r="AF183" s="17"/>
      <c r="AH183" s="56"/>
      <c r="AI183" s="69"/>
      <c r="AJ183" s="56"/>
      <c r="AK183" s="56"/>
    </row>
    <row r="184" spans="1:37" ht="15" customHeight="1" x14ac:dyDescent="0.3">
      <c r="A184" s="85" t="s">
        <v>181</v>
      </c>
      <c r="B184" s="75" t="s">
        <v>12</v>
      </c>
      <c r="C184" s="102" t="s">
        <v>54</v>
      </c>
      <c r="D184" s="75"/>
      <c r="E184" s="75"/>
      <c r="F184" s="75"/>
      <c r="G184" s="76"/>
      <c r="H184" s="77"/>
      <c r="I184" s="62">
        <v>35</v>
      </c>
      <c r="J184" s="76"/>
      <c r="K184" s="63"/>
      <c r="L184" s="77"/>
      <c r="M184" s="76">
        <v>28</v>
      </c>
      <c r="N184" s="236">
        <v>26</v>
      </c>
      <c r="O184" s="236"/>
      <c r="P184" s="77"/>
      <c r="Q184" s="77"/>
      <c r="R184" s="77"/>
      <c r="S184" s="94"/>
      <c r="T184" s="77"/>
      <c r="U184" s="77"/>
      <c r="V184" s="252"/>
      <c r="W184" s="77"/>
      <c r="X184" s="86">
        <v>33</v>
      </c>
      <c r="Y184" s="75"/>
      <c r="Z184" s="75"/>
      <c r="AA184" s="80"/>
      <c r="AB184" s="67">
        <f t="shared" si="4"/>
        <v>4</v>
      </c>
      <c r="AC184" s="68">
        <f t="shared" si="5"/>
        <v>30.5</v>
      </c>
      <c r="AD184" s="68">
        <f t="array" ref="AD184">IF(AB184=0,0,IF(AB184&gt;9,AVERAGE(LARGE(D184:Z184,{1,2,3,4,5,6,7,8,9,10})),0))</f>
        <v>0</v>
      </c>
      <c r="AE184" s="68">
        <f t="array" ref="AE184">IF(AB184=0,0,IF(AB184&gt;9,SUM(LARGE(D184:Z184,{1,2,3,4,5,6,7,8,9,10})),0))</f>
        <v>0</v>
      </c>
      <c r="AF184" s="17"/>
      <c r="AH184" s="56"/>
      <c r="AI184" s="69"/>
      <c r="AJ184" s="56"/>
      <c r="AK184" s="56"/>
    </row>
    <row r="185" spans="1:37" ht="15" customHeight="1" x14ac:dyDescent="0.3">
      <c r="A185" s="57" t="s">
        <v>182</v>
      </c>
      <c r="B185" s="58" t="s">
        <v>12</v>
      </c>
      <c r="C185" s="58" t="s">
        <v>66</v>
      </c>
      <c r="D185" s="86"/>
      <c r="E185" s="86"/>
      <c r="F185" s="86"/>
      <c r="G185" s="61"/>
      <c r="H185" s="64"/>
      <c r="I185" s="64">
        <v>37</v>
      </c>
      <c r="J185" s="61"/>
      <c r="K185" s="63"/>
      <c r="L185" s="64"/>
      <c r="M185" s="61">
        <v>36</v>
      </c>
      <c r="N185" s="235">
        <v>27</v>
      </c>
      <c r="O185" s="235"/>
      <c r="P185" s="64"/>
      <c r="Q185" s="64"/>
      <c r="R185" s="64"/>
      <c r="S185" s="92"/>
      <c r="T185" s="64"/>
      <c r="U185" s="64"/>
      <c r="V185" s="251"/>
      <c r="W185" s="64"/>
      <c r="X185" s="86">
        <v>35</v>
      </c>
      <c r="Y185" s="86"/>
      <c r="Z185" s="86"/>
      <c r="AA185" s="66"/>
      <c r="AB185" s="67">
        <f t="shared" si="4"/>
        <v>4</v>
      </c>
      <c r="AC185" s="68">
        <f t="shared" si="5"/>
        <v>33.75</v>
      </c>
      <c r="AD185" s="68">
        <f t="array" ref="AD185">IF(AB185=0,0,IF(AB185&gt;9,AVERAGE(LARGE(D185:Z185,{1,2,3,4,5,6,7,8,9,10})),0))</f>
        <v>0</v>
      </c>
      <c r="AE185" s="68">
        <f t="array" ref="AE185">IF(AB185=0,0,IF(AB185&gt;9,SUM(LARGE(D185:Z185,{1,2,3,4,5,6,7,8,9,10})),0))</f>
        <v>0</v>
      </c>
      <c r="AF185" s="17"/>
      <c r="AH185" s="56"/>
      <c r="AI185" s="69"/>
      <c r="AJ185" s="56"/>
      <c r="AK185" s="56"/>
    </row>
    <row r="186" spans="1:37" ht="15" customHeight="1" x14ac:dyDescent="0.3">
      <c r="A186" s="99" t="s">
        <v>183</v>
      </c>
      <c r="B186" s="58" t="s">
        <v>7</v>
      </c>
      <c r="C186" s="58" t="s">
        <v>54</v>
      </c>
      <c r="D186" s="60"/>
      <c r="E186" s="60"/>
      <c r="F186" s="60"/>
      <c r="G186" s="61"/>
      <c r="H186" s="62"/>
      <c r="I186" s="62"/>
      <c r="J186" s="61"/>
      <c r="K186" s="63"/>
      <c r="L186" s="64"/>
      <c r="M186" s="65">
        <v>42</v>
      </c>
      <c r="N186" s="235">
        <v>35</v>
      </c>
      <c r="O186" s="235"/>
      <c r="P186" s="62">
        <v>33</v>
      </c>
      <c r="Q186" s="62"/>
      <c r="R186" s="62">
        <v>43</v>
      </c>
      <c r="S186" s="64"/>
      <c r="T186" s="64"/>
      <c r="U186" s="62"/>
      <c r="V186" s="251"/>
      <c r="W186" s="62"/>
      <c r="X186" s="60"/>
      <c r="Y186" s="60"/>
      <c r="Z186" s="60"/>
      <c r="AA186" s="66"/>
      <c r="AB186" s="67">
        <f t="shared" si="4"/>
        <v>4</v>
      </c>
      <c r="AC186" s="68">
        <f t="shared" si="5"/>
        <v>38.25</v>
      </c>
      <c r="AD186" s="68">
        <f t="array" ref="AD186">IF(AB186=0,0,IF(AB186&gt;9,AVERAGE(LARGE(D186:Z186,{1,2,3,4,5,6,7,8,9,10})),0))</f>
        <v>0</v>
      </c>
      <c r="AE186" s="68">
        <f t="array" ref="AE186">IF(AB186=0,0,IF(AB186&gt;9,SUM(LARGE(D186:Z186,{1,2,3,4,5,6,7,8,9,10})),0))</f>
        <v>0</v>
      </c>
      <c r="AF186" s="17"/>
      <c r="AH186" s="56"/>
      <c r="AI186" s="69"/>
      <c r="AJ186" s="56"/>
      <c r="AK186" s="56"/>
    </row>
    <row r="187" spans="1:37" ht="15" customHeight="1" x14ac:dyDescent="0.3">
      <c r="A187" s="57" t="s">
        <v>183</v>
      </c>
      <c r="B187" s="58" t="s">
        <v>7</v>
      </c>
      <c r="C187" s="58" t="s">
        <v>58</v>
      </c>
      <c r="D187" s="59"/>
      <c r="E187" s="60"/>
      <c r="F187" s="59"/>
      <c r="G187" s="61">
        <v>38</v>
      </c>
      <c r="H187" s="64"/>
      <c r="I187" s="64"/>
      <c r="J187" s="61"/>
      <c r="K187" s="63"/>
      <c r="L187" s="64"/>
      <c r="M187" s="65">
        <v>46</v>
      </c>
      <c r="N187" s="235">
        <v>38</v>
      </c>
      <c r="O187" s="235"/>
      <c r="P187" s="64">
        <v>27</v>
      </c>
      <c r="Q187" s="64"/>
      <c r="R187" s="64">
        <v>37</v>
      </c>
      <c r="S187" s="64">
        <v>36</v>
      </c>
      <c r="T187" s="64"/>
      <c r="U187" s="64"/>
      <c r="V187" s="251"/>
      <c r="W187" s="64"/>
      <c r="X187" s="59"/>
      <c r="Y187" s="59"/>
      <c r="Z187" s="59"/>
      <c r="AA187" s="75">
        <v>41</v>
      </c>
      <c r="AB187" s="67">
        <f t="shared" si="4"/>
        <v>6</v>
      </c>
      <c r="AC187" s="68">
        <f t="shared" si="5"/>
        <v>37</v>
      </c>
      <c r="AD187" s="68">
        <f t="array" ref="AD187">IF(AB187=0,0,IF(AB187&gt;9,AVERAGE(LARGE(D187:Z187,{1,2,3,4,5,6,7,8,9,10})),0))</f>
        <v>0</v>
      </c>
      <c r="AE187" s="68">
        <f t="array" ref="AE187">IF(AB187=0,0,IF(AB187&gt;9,SUM(LARGE(D187:Z187,{1,2,3,4,5,6,7,8,9,10})),0))</f>
        <v>0</v>
      </c>
      <c r="AF187" s="17"/>
      <c r="AH187" s="56"/>
      <c r="AI187" s="90"/>
      <c r="AJ187" s="56"/>
      <c r="AK187" s="56"/>
    </row>
    <row r="188" spans="1:37" ht="15" customHeight="1" x14ac:dyDescent="0.3">
      <c r="A188" s="57" t="s">
        <v>183</v>
      </c>
      <c r="B188" s="58" t="s">
        <v>7</v>
      </c>
      <c r="C188" s="58" t="s">
        <v>92</v>
      </c>
      <c r="D188" s="60"/>
      <c r="E188" s="60">
        <v>40</v>
      </c>
      <c r="F188" s="60">
        <v>30</v>
      </c>
      <c r="G188" s="61">
        <v>32</v>
      </c>
      <c r="H188" s="62">
        <v>33</v>
      </c>
      <c r="I188" s="62">
        <v>28</v>
      </c>
      <c r="J188" s="61">
        <v>30</v>
      </c>
      <c r="K188" s="63"/>
      <c r="L188" s="64"/>
      <c r="M188" s="65"/>
      <c r="N188" s="235"/>
      <c r="O188" s="235"/>
      <c r="P188" s="62"/>
      <c r="Q188" s="62"/>
      <c r="R188" s="62"/>
      <c r="S188" s="64">
        <v>34</v>
      </c>
      <c r="T188" s="64">
        <v>34</v>
      </c>
      <c r="U188" s="62"/>
      <c r="V188" s="251"/>
      <c r="W188" s="62"/>
      <c r="X188" s="60">
        <v>43</v>
      </c>
      <c r="Y188" s="60">
        <v>32</v>
      </c>
      <c r="Z188" s="60"/>
      <c r="AA188" s="80">
        <v>31</v>
      </c>
      <c r="AB188" s="67">
        <f t="shared" si="4"/>
        <v>10</v>
      </c>
      <c r="AC188" s="68">
        <f t="shared" si="5"/>
        <v>33.6</v>
      </c>
      <c r="AD188" s="68">
        <f t="array" ref="AD188">IF(AB188=0,0,IF(AB188&gt;9,AVERAGE(LARGE(D188:Z188,{1,2,3,4,5,6,7,8,9,10})),0))</f>
        <v>33.6</v>
      </c>
      <c r="AE188" s="68">
        <f t="array" ref="AE188">IF(AB188=0,0,IF(AB188&gt;9,SUM(LARGE(D188:Z188,{1,2,3,4,5,6,7,8,9,10})),0))</f>
        <v>336</v>
      </c>
      <c r="AF188" s="17"/>
      <c r="AH188" s="56"/>
      <c r="AI188" s="69"/>
      <c r="AJ188" s="56"/>
      <c r="AK188" s="56"/>
    </row>
    <row r="189" spans="1:37" ht="15" customHeight="1" x14ac:dyDescent="0.3">
      <c r="A189" s="57" t="s">
        <v>184</v>
      </c>
      <c r="B189" s="58" t="s">
        <v>5</v>
      </c>
      <c r="C189" s="93" t="s">
        <v>54</v>
      </c>
      <c r="D189" s="60"/>
      <c r="E189" s="60"/>
      <c r="F189" s="60">
        <v>26</v>
      </c>
      <c r="G189" s="61"/>
      <c r="H189" s="62"/>
      <c r="I189" s="62"/>
      <c r="J189" s="61"/>
      <c r="K189" s="63"/>
      <c r="L189" s="64"/>
      <c r="M189" s="65"/>
      <c r="N189" s="235"/>
      <c r="O189" s="235"/>
      <c r="P189" s="62"/>
      <c r="Q189" s="62"/>
      <c r="R189" s="62"/>
      <c r="S189" s="64"/>
      <c r="T189" s="64"/>
      <c r="U189" s="62"/>
      <c r="V189" s="251"/>
      <c r="W189" s="62"/>
      <c r="X189" s="60"/>
      <c r="Y189" s="60"/>
      <c r="Z189" s="60"/>
      <c r="AA189" s="66"/>
      <c r="AB189" s="67">
        <f t="shared" si="4"/>
        <v>1</v>
      </c>
      <c r="AC189" s="68">
        <f t="shared" si="5"/>
        <v>26</v>
      </c>
      <c r="AD189" s="68">
        <f t="array" ref="AD189">IF(AB189=0,0,IF(AB189&gt;9,AVERAGE(LARGE(D189:Z189,{1,2,3,4,5,6,7,8,9,10})),0))</f>
        <v>0</v>
      </c>
      <c r="AE189" s="68">
        <f t="array" ref="AE189">IF(AB189=0,0,IF(AB189&gt;9,SUM(LARGE(D189:Z189,{1,2,3,4,5,6,7,8,9,10})),0))</f>
        <v>0</v>
      </c>
      <c r="AF189" s="17"/>
      <c r="AH189" s="56"/>
      <c r="AI189" s="69"/>
      <c r="AJ189" s="56"/>
      <c r="AK189" s="56"/>
    </row>
    <row r="190" spans="1:37" ht="15" customHeight="1" x14ac:dyDescent="0.3">
      <c r="A190" s="57" t="s">
        <v>185</v>
      </c>
      <c r="B190" s="58" t="s">
        <v>5</v>
      </c>
      <c r="C190" s="58" t="s">
        <v>54</v>
      </c>
      <c r="D190" s="60"/>
      <c r="E190" s="60"/>
      <c r="F190" s="60">
        <v>22</v>
      </c>
      <c r="G190" s="61"/>
      <c r="H190" s="62"/>
      <c r="I190" s="62"/>
      <c r="J190" s="61"/>
      <c r="K190" s="63"/>
      <c r="L190" s="64"/>
      <c r="M190" s="65"/>
      <c r="N190" s="235"/>
      <c r="O190" s="235"/>
      <c r="P190" s="64"/>
      <c r="Q190" s="62"/>
      <c r="R190" s="62"/>
      <c r="S190" s="64"/>
      <c r="T190" s="64"/>
      <c r="U190" s="62"/>
      <c r="V190" s="251"/>
      <c r="W190" s="62"/>
      <c r="X190" s="60"/>
      <c r="Y190" s="60"/>
      <c r="Z190" s="60"/>
      <c r="AA190" s="80"/>
      <c r="AB190" s="67">
        <f t="shared" si="4"/>
        <v>1</v>
      </c>
      <c r="AC190" s="68">
        <f t="shared" si="5"/>
        <v>22</v>
      </c>
      <c r="AD190" s="68">
        <f t="array" ref="AD190">IF(AB190=0,0,IF(AB190&gt;9,AVERAGE(LARGE(D190:Z190,{1,2,3,4,5,6,7,8,9,10})),0))</f>
        <v>0</v>
      </c>
      <c r="AE190" s="68">
        <f t="array" ref="AE190">IF(AB190=0,0,IF(AB190&gt;9,SUM(LARGE(D190:Z190,{1,2,3,4,5,6,7,8,9,10})),0))</f>
        <v>0</v>
      </c>
      <c r="AF190" s="17"/>
      <c r="AH190" s="56"/>
      <c r="AI190" s="69"/>
      <c r="AJ190" s="56"/>
      <c r="AK190" s="56"/>
    </row>
    <row r="191" spans="1:37" ht="15" customHeight="1" x14ac:dyDescent="0.3">
      <c r="A191" s="57" t="s">
        <v>368</v>
      </c>
      <c r="B191" s="58" t="s">
        <v>12</v>
      </c>
      <c r="C191" s="58" t="s">
        <v>64</v>
      </c>
      <c r="D191" s="60"/>
      <c r="E191" s="60"/>
      <c r="F191" s="60"/>
      <c r="G191" s="61"/>
      <c r="H191" s="64"/>
      <c r="I191" s="64"/>
      <c r="J191" s="61"/>
      <c r="K191" s="63"/>
      <c r="L191" s="64"/>
      <c r="M191" s="65"/>
      <c r="N191" s="235"/>
      <c r="O191" s="235"/>
      <c r="P191" s="64"/>
      <c r="Q191" s="64"/>
      <c r="R191" s="64"/>
      <c r="S191" s="64"/>
      <c r="T191" s="64">
        <v>36</v>
      </c>
      <c r="U191" s="64"/>
      <c r="V191" s="251"/>
      <c r="W191" s="64"/>
      <c r="X191" s="60"/>
      <c r="Y191" s="60"/>
      <c r="Z191" s="60"/>
      <c r="AA191" s="75"/>
      <c r="AB191" s="67">
        <f t="shared" si="4"/>
        <v>1</v>
      </c>
      <c r="AC191" s="68">
        <f t="shared" si="5"/>
        <v>36</v>
      </c>
      <c r="AD191" s="68">
        <f t="array" ref="AD191">IF(AB191=0,0,IF(AB191&gt;9,AVERAGE(LARGE(D191:Z191,{1,2,3,4,5,6,7,8,9,10})),0))</f>
        <v>0</v>
      </c>
      <c r="AE191" s="68">
        <f t="array" ref="AE191">IF(AB191=0,0,IF(AB191&gt;9,SUM(LARGE(D191:Z191,{1,2,3,4,5,6,7,8,9,10})),0))</f>
        <v>0</v>
      </c>
      <c r="AF191" s="17"/>
      <c r="AH191" s="56"/>
      <c r="AI191" s="69"/>
      <c r="AJ191" s="56"/>
      <c r="AK191" s="56"/>
    </row>
    <row r="192" spans="1:37" ht="15" customHeight="1" x14ac:dyDescent="0.3">
      <c r="A192" s="57" t="s">
        <v>186</v>
      </c>
      <c r="B192" s="58" t="s">
        <v>7</v>
      </c>
      <c r="C192" s="58" t="s">
        <v>64</v>
      </c>
      <c r="D192" s="60"/>
      <c r="E192" s="60">
        <v>28</v>
      </c>
      <c r="F192" s="60"/>
      <c r="G192" s="61">
        <v>15</v>
      </c>
      <c r="H192" s="64"/>
      <c r="I192" s="64"/>
      <c r="J192" s="61">
        <v>31</v>
      </c>
      <c r="K192" s="63"/>
      <c r="L192" s="64">
        <v>29</v>
      </c>
      <c r="M192" s="65">
        <v>34</v>
      </c>
      <c r="N192" s="235"/>
      <c r="O192" s="235">
        <v>28</v>
      </c>
      <c r="P192" s="64">
        <v>24</v>
      </c>
      <c r="Q192" s="64">
        <v>32</v>
      </c>
      <c r="R192" s="64"/>
      <c r="S192" s="64">
        <v>38</v>
      </c>
      <c r="T192" s="64"/>
      <c r="U192" s="64"/>
      <c r="V192" s="251"/>
      <c r="W192" s="64"/>
      <c r="X192" s="60">
        <v>39</v>
      </c>
      <c r="Y192" s="60">
        <v>41</v>
      </c>
      <c r="Z192" s="60"/>
      <c r="AA192" s="75">
        <v>32</v>
      </c>
      <c r="AB192" s="67">
        <f t="shared" si="4"/>
        <v>11</v>
      </c>
      <c r="AC192" s="68">
        <f t="shared" si="5"/>
        <v>30.818181818181817</v>
      </c>
      <c r="AD192" s="68">
        <f t="array" ref="AD192">IF(AB192=0,0,IF(AB192&gt;9,AVERAGE(LARGE(D192:Z192,{1,2,3,4,5,6,7,8,9,10})),0))</f>
        <v>32.4</v>
      </c>
      <c r="AE192" s="68">
        <f t="array" ref="AE192">IF(AB192=0,0,IF(AB192&gt;9,SUM(LARGE(D192:Z192,{1,2,3,4,5,6,7,8,9,10})),0))</f>
        <v>324</v>
      </c>
      <c r="AF192" s="17"/>
      <c r="AH192" s="56"/>
      <c r="AI192" s="69"/>
      <c r="AJ192" s="56"/>
      <c r="AK192" s="56"/>
    </row>
    <row r="193" spans="1:37" ht="15" customHeight="1" x14ac:dyDescent="0.3">
      <c r="A193" s="57" t="s">
        <v>186</v>
      </c>
      <c r="B193" s="58" t="s">
        <v>7</v>
      </c>
      <c r="C193" s="58" t="s">
        <v>55</v>
      </c>
      <c r="D193" s="60"/>
      <c r="E193" s="60">
        <v>19</v>
      </c>
      <c r="F193" s="60"/>
      <c r="G193" s="61">
        <v>19</v>
      </c>
      <c r="H193" s="64">
        <v>23</v>
      </c>
      <c r="I193" s="64"/>
      <c r="J193" s="61">
        <v>31</v>
      </c>
      <c r="K193" s="63"/>
      <c r="L193" s="64">
        <v>30</v>
      </c>
      <c r="M193" s="65">
        <v>26</v>
      </c>
      <c r="N193" s="235"/>
      <c r="O193" s="235">
        <v>34</v>
      </c>
      <c r="P193" s="64">
        <v>34</v>
      </c>
      <c r="Q193" s="64">
        <v>22</v>
      </c>
      <c r="R193" s="64"/>
      <c r="S193" s="64"/>
      <c r="T193" s="64"/>
      <c r="U193" s="64"/>
      <c r="V193" s="251"/>
      <c r="W193" s="64"/>
      <c r="X193" s="60">
        <v>22</v>
      </c>
      <c r="Y193" s="60"/>
      <c r="Z193" s="60"/>
      <c r="AA193" s="75"/>
      <c r="AB193" s="67">
        <f t="shared" si="4"/>
        <v>10</v>
      </c>
      <c r="AC193" s="68">
        <f t="shared" si="5"/>
        <v>26</v>
      </c>
      <c r="AD193" s="68">
        <f t="array" ref="AD193">IF(AB193=0,0,IF(AB193&gt;9,AVERAGE(LARGE(D193:Z193,{1,2,3,4,5,6,7,8,9,10})),0))</f>
        <v>26</v>
      </c>
      <c r="AE193" s="68">
        <f t="array" ref="AE193">IF(AB193=0,0,IF(AB193&gt;9,SUM(LARGE(D193:Z193,{1,2,3,4,5,6,7,8,9,10})),0))</f>
        <v>260</v>
      </c>
      <c r="AF193" s="17"/>
      <c r="AH193" s="56"/>
      <c r="AI193" s="69"/>
      <c r="AJ193" s="56"/>
      <c r="AK193" s="56"/>
    </row>
    <row r="194" spans="1:37" ht="15" customHeight="1" x14ac:dyDescent="0.3">
      <c r="A194" s="57" t="s">
        <v>187</v>
      </c>
      <c r="B194" s="58" t="s">
        <v>10</v>
      </c>
      <c r="C194" s="58" t="s">
        <v>54</v>
      </c>
      <c r="D194" s="60">
        <v>34</v>
      </c>
      <c r="E194" s="60"/>
      <c r="F194" s="60"/>
      <c r="G194" s="61"/>
      <c r="H194" s="64"/>
      <c r="I194" s="64"/>
      <c r="J194" s="61"/>
      <c r="K194" s="63"/>
      <c r="L194" s="64"/>
      <c r="M194" s="65"/>
      <c r="N194" s="235"/>
      <c r="O194" s="235"/>
      <c r="P194" s="64"/>
      <c r="Q194" s="64"/>
      <c r="R194" s="64"/>
      <c r="S194" s="64"/>
      <c r="T194" s="64"/>
      <c r="U194" s="64"/>
      <c r="V194" s="251"/>
      <c r="W194" s="64"/>
      <c r="X194" s="60"/>
      <c r="Y194" s="60"/>
      <c r="Z194" s="60"/>
      <c r="AA194" s="75"/>
      <c r="AB194" s="67">
        <f t="shared" si="4"/>
        <v>1</v>
      </c>
      <c r="AC194" s="68">
        <f t="shared" si="5"/>
        <v>34</v>
      </c>
      <c r="AD194" s="68">
        <f t="array" ref="AD194">IF(AB194=0,0,IF(AB194&gt;9,AVERAGE(LARGE(D194:Z194,{1,2,3,4,5,6,7,8,9,10})),0))</f>
        <v>0</v>
      </c>
      <c r="AE194" s="68">
        <f t="array" ref="AE194">IF(AB194=0,0,IF(AB194&gt;9,SUM(LARGE(D194:Z194,{1,2,3,4,5,6,7,8,9,10})),0))</f>
        <v>0</v>
      </c>
      <c r="AF194" s="17"/>
      <c r="AH194" s="56"/>
      <c r="AI194" s="88"/>
      <c r="AJ194" s="56"/>
      <c r="AK194" s="56"/>
    </row>
    <row r="195" spans="1:37" ht="15" customHeight="1" x14ac:dyDescent="0.3">
      <c r="A195" s="57" t="s">
        <v>188</v>
      </c>
      <c r="B195" s="58" t="s">
        <v>12</v>
      </c>
      <c r="C195" s="58" t="s">
        <v>59</v>
      </c>
      <c r="D195" s="60"/>
      <c r="E195" s="60"/>
      <c r="F195" s="60">
        <v>46</v>
      </c>
      <c r="G195" s="61"/>
      <c r="H195" s="64">
        <v>42</v>
      </c>
      <c r="I195" s="64">
        <v>44</v>
      </c>
      <c r="J195" s="61">
        <v>35</v>
      </c>
      <c r="K195" s="63"/>
      <c r="L195" s="64"/>
      <c r="M195" s="65">
        <v>41</v>
      </c>
      <c r="N195" s="235"/>
      <c r="O195" s="235"/>
      <c r="P195" s="64"/>
      <c r="Q195" s="64"/>
      <c r="R195" s="64">
        <v>36</v>
      </c>
      <c r="S195" s="64">
        <v>42</v>
      </c>
      <c r="T195" s="64">
        <v>41</v>
      </c>
      <c r="U195" s="64"/>
      <c r="V195" s="251"/>
      <c r="W195" s="64"/>
      <c r="X195" s="60">
        <v>41</v>
      </c>
      <c r="Y195" s="60">
        <v>32</v>
      </c>
      <c r="Z195" s="60"/>
      <c r="AA195" s="75"/>
      <c r="AB195" s="67">
        <f t="shared" si="4"/>
        <v>10</v>
      </c>
      <c r="AC195" s="68">
        <f t="shared" si="5"/>
        <v>40</v>
      </c>
      <c r="AD195" s="68">
        <f t="array" ref="AD195">IF(AB195=0,0,IF(AB195&gt;9,AVERAGE(LARGE(D195:Z195,{1,2,3,4,5,6,7,8,9,10})),0))</f>
        <v>40</v>
      </c>
      <c r="AE195" s="68">
        <f t="array" ref="AE195">IF(AB195=0,0,IF(AB195&gt;9,SUM(LARGE(D195:Z195,{1,2,3,4,5,6,7,8,9,10})),0))</f>
        <v>400</v>
      </c>
      <c r="AF195" s="17"/>
      <c r="AH195" s="56"/>
      <c r="AI195" s="88"/>
      <c r="AJ195" s="56"/>
      <c r="AK195" s="56"/>
    </row>
    <row r="196" spans="1:37" ht="15" customHeight="1" x14ac:dyDescent="0.3">
      <c r="A196" s="57" t="s">
        <v>189</v>
      </c>
      <c r="B196" s="58" t="s">
        <v>12</v>
      </c>
      <c r="C196" s="58" t="s">
        <v>54</v>
      </c>
      <c r="D196" s="60"/>
      <c r="E196" s="60"/>
      <c r="F196" s="60">
        <v>43</v>
      </c>
      <c r="G196" s="61"/>
      <c r="H196" s="64">
        <v>47</v>
      </c>
      <c r="I196" s="64"/>
      <c r="J196" s="61">
        <v>40</v>
      </c>
      <c r="K196" s="63"/>
      <c r="L196" s="64"/>
      <c r="M196" s="65"/>
      <c r="N196" s="235"/>
      <c r="O196" s="235"/>
      <c r="P196" s="64"/>
      <c r="Q196" s="64"/>
      <c r="R196" s="64">
        <v>35</v>
      </c>
      <c r="S196" s="64">
        <v>43</v>
      </c>
      <c r="T196" s="64"/>
      <c r="U196" s="64"/>
      <c r="V196" s="251"/>
      <c r="W196" s="64"/>
      <c r="X196" s="60"/>
      <c r="Y196" s="60"/>
      <c r="Z196" s="60"/>
      <c r="AA196" s="75"/>
      <c r="AB196" s="67">
        <f t="shared" si="4"/>
        <v>5</v>
      </c>
      <c r="AC196" s="68">
        <f t="shared" si="5"/>
        <v>41.6</v>
      </c>
      <c r="AD196" s="68">
        <f t="array" ref="AD196">IF(AB196=0,0,IF(AB196&gt;9,AVERAGE(LARGE(D196:Z196,{1,2,3,4,5,6,7,8,9,10})),0))</f>
        <v>0</v>
      </c>
      <c r="AE196" s="68">
        <f t="array" ref="AE196">IF(AB196=0,0,IF(AB196&gt;9,SUM(LARGE(D196:Z196,{1,2,3,4,5,6,7,8,9,10})),0))</f>
        <v>0</v>
      </c>
      <c r="AF196" s="17"/>
      <c r="AH196" s="56"/>
      <c r="AI196" s="69"/>
      <c r="AJ196" s="56"/>
      <c r="AK196" s="56"/>
    </row>
    <row r="197" spans="1:37" ht="15" customHeight="1" x14ac:dyDescent="0.3">
      <c r="A197" s="85" t="s">
        <v>297</v>
      </c>
      <c r="B197" s="75" t="s">
        <v>6</v>
      </c>
      <c r="C197" s="58" t="s">
        <v>54</v>
      </c>
      <c r="D197" s="86"/>
      <c r="E197" s="86"/>
      <c r="F197" s="86"/>
      <c r="G197" s="61"/>
      <c r="H197" s="64"/>
      <c r="I197" s="64"/>
      <c r="J197" s="61"/>
      <c r="K197" s="63"/>
      <c r="L197" s="64">
        <v>24</v>
      </c>
      <c r="M197" s="61"/>
      <c r="N197" s="235"/>
      <c r="O197" s="235"/>
      <c r="P197" s="64"/>
      <c r="Q197" s="64"/>
      <c r="R197" s="64"/>
      <c r="S197" s="92"/>
      <c r="T197" s="64"/>
      <c r="U197" s="64"/>
      <c r="V197" s="251"/>
      <c r="W197" s="64"/>
      <c r="X197" s="101"/>
      <c r="Y197" s="58"/>
      <c r="Z197" s="58"/>
      <c r="AA197" s="75"/>
      <c r="AB197" s="67">
        <f t="shared" si="4"/>
        <v>1</v>
      </c>
      <c r="AC197" s="68">
        <f t="shared" si="5"/>
        <v>24</v>
      </c>
      <c r="AD197" s="68">
        <f t="array" ref="AD197">IF(AB197=0,0,IF(AB197&gt;9,AVERAGE(LARGE(D197:Z197,{1,2,3,4,5,6,7,8,9,10})),0))</f>
        <v>0</v>
      </c>
      <c r="AE197" s="68">
        <f t="array" ref="AE197">IF(AB197=0,0,IF(AB197&gt;9,SUM(LARGE(D197:Z197,{1,2,3,4,5,6,7,8,9,10})),0))</f>
        <v>0</v>
      </c>
      <c r="AF197" s="17"/>
      <c r="AH197" s="56"/>
      <c r="AI197" s="69"/>
      <c r="AJ197" s="56"/>
      <c r="AK197" s="56"/>
    </row>
    <row r="198" spans="1:37" ht="15" customHeight="1" x14ac:dyDescent="0.3">
      <c r="A198" s="57" t="s">
        <v>190</v>
      </c>
      <c r="B198" s="58" t="s">
        <v>10</v>
      </c>
      <c r="C198" s="58" t="s">
        <v>54</v>
      </c>
      <c r="D198" s="86"/>
      <c r="E198" s="86"/>
      <c r="F198" s="86">
        <v>40</v>
      </c>
      <c r="G198" s="61"/>
      <c r="H198" s="64"/>
      <c r="I198" s="64"/>
      <c r="J198" s="61"/>
      <c r="K198" s="63">
        <v>39</v>
      </c>
      <c r="L198" s="64">
        <v>33</v>
      </c>
      <c r="M198" s="65"/>
      <c r="N198" s="235">
        <v>36</v>
      </c>
      <c r="O198" s="235"/>
      <c r="P198" s="64"/>
      <c r="Q198" s="64"/>
      <c r="R198" s="64"/>
      <c r="S198" s="64"/>
      <c r="T198" s="64">
        <v>38</v>
      </c>
      <c r="U198" s="64"/>
      <c r="V198" s="251">
        <v>37</v>
      </c>
      <c r="W198" s="64">
        <v>37</v>
      </c>
      <c r="X198" s="101">
        <v>42</v>
      </c>
      <c r="Y198" s="86">
        <v>45</v>
      </c>
      <c r="Z198" s="86">
        <v>42</v>
      </c>
      <c r="AA198" s="75"/>
      <c r="AB198" s="67">
        <f t="shared" si="4"/>
        <v>10</v>
      </c>
      <c r="AC198" s="68">
        <f t="shared" si="5"/>
        <v>38.9</v>
      </c>
      <c r="AD198" s="68">
        <f t="array" ref="AD198">IF(AB198=0,0,IF(AB198&gt;9,AVERAGE(LARGE(D198:Z198,{1,2,3,4,5,6,7,8,9,10})),0))</f>
        <v>38.9</v>
      </c>
      <c r="AE198" s="68">
        <f t="array" ref="AE198">IF(AB198=0,0,IF(AB198&gt;9,SUM(LARGE(D198:Z198,{1,2,3,4,5,6,7,8,9,10})),0))</f>
        <v>389</v>
      </c>
      <c r="AF198" s="17"/>
      <c r="AH198" s="56"/>
      <c r="AI198" s="69"/>
      <c r="AJ198" s="56"/>
      <c r="AK198" s="56"/>
    </row>
    <row r="199" spans="1:37" ht="15" customHeight="1" x14ac:dyDescent="0.3">
      <c r="A199" s="57" t="s">
        <v>191</v>
      </c>
      <c r="B199" s="58" t="s">
        <v>10</v>
      </c>
      <c r="C199" s="58" t="s">
        <v>54</v>
      </c>
      <c r="D199" s="60"/>
      <c r="E199" s="60"/>
      <c r="F199" s="60">
        <v>35</v>
      </c>
      <c r="G199" s="61"/>
      <c r="H199" s="62"/>
      <c r="I199" s="62"/>
      <c r="J199" s="61"/>
      <c r="K199" s="63"/>
      <c r="L199" s="64"/>
      <c r="M199" s="65"/>
      <c r="N199" s="235"/>
      <c r="O199" s="235"/>
      <c r="P199" s="62"/>
      <c r="Q199" s="62"/>
      <c r="R199" s="62"/>
      <c r="S199" s="64"/>
      <c r="T199" s="64"/>
      <c r="U199" s="62"/>
      <c r="V199" s="251"/>
      <c r="W199" s="62"/>
      <c r="X199" s="60"/>
      <c r="Y199" s="60"/>
      <c r="Z199" s="60"/>
      <c r="AA199" s="66"/>
      <c r="AB199" s="67">
        <f t="shared" ref="AB199:AB262" si="6">COUNT(D199:Z199)</f>
        <v>1</v>
      </c>
      <c r="AC199" s="68">
        <f t="shared" ref="AC199:AC262" si="7">IF(AB199=0,0,AVERAGE(D199:Z199))</f>
        <v>35</v>
      </c>
      <c r="AD199" s="68">
        <f t="array" ref="AD199">IF(AB199=0,0,IF(AB199&gt;9,AVERAGE(LARGE(D199:Z199,{1,2,3,4,5,6,7,8,9,10})),0))</f>
        <v>0</v>
      </c>
      <c r="AE199" s="68">
        <f t="array" ref="AE199">IF(AB199=0,0,IF(AB199&gt;9,SUM(LARGE(D199:Z199,{1,2,3,4,5,6,7,8,9,10})),0))</f>
        <v>0</v>
      </c>
      <c r="AF199" s="17"/>
      <c r="AH199" s="56"/>
      <c r="AI199" s="69"/>
      <c r="AJ199" s="56"/>
      <c r="AK199" s="56"/>
    </row>
    <row r="200" spans="1:37" ht="15" customHeight="1" x14ac:dyDescent="0.3">
      <c r="A200" s="57" t="s">
        <v>192</v>
      </c>
      <c r="B200" s="58" t="s">
        <v>5</v>
      </c>
      <c r="C200" s="58" t="s">
        <v>54</v>
      </c>
      <c r="D200" s="60"/>
      <c r="E200" s="60"/>
      <c r="F200" s="60">
        <v>38</v>
      </c>
      <c r="G200" s="61"/>
      <c r="H200" s="62"/>
      <c r="I200" s="62"/>
      <c r="J200" s="61"/>
      <c r="K200" s="63"/>
      <c r="L200" s="64"/>
      <c r="M200" s="65"/>
      <c r="N200" s="235"/>
      <c r="O200" s="235"/>
      <c r="P200" s="62"/>
      <c r="Q200" s="62"/>
      <c r="R200" s="62"/>
      <c r="S200" s="64"/>
      <c r="T200" s="64"/>
      <c r="U200" s="62"/>
      <c r="V200" s="251"/>
      <c r="W200" s="62"/>
      <c r="X200" s="60"/>
      <c r="Y200" s="60"/>
      <c r="Z200" s="60"/>
      <c r="AA200" s="66"/>
      <c r="AB200" s="67">
        <f t="shared" si="6"/>
        <v>1</v>
      </c>
      <c r="AC200" s="68">
        <f t="shared" si="7"/>
        <v>38</v>
      </c>
      <c r="AD200" s="68">
        <f t="array" ref="AD200">IF(AB200=0,0,IF(AB200&gt;9,AVERAGE(LARGE(D200:Z200,{1,2,3,4,5,6,7,8,9,10})),0))</f>
        <v>0</v>
      </c>
      <c r="AE200" s="68">
        <f t="array" ref="AE200">IF(AB200=0,0,IF(AB200&gt;9,SUM(LARGE(D200:Z200,{1,2,3,4,5,6,7,8,9,10})),0))</f>
        <v>0</v>
      </c>
      <c r="AF200" s="17"/>
      <c r="AH200" s="56"/>
      <c r="AI200" s="69"/>
      <c r="AJ200" s="56"/>
      <c r="AK200" s="56"/>
    </row>
    <row r="201" spans="1:37" ht="15" customHeight="1" x14ac:dyDescent="0.3">
      <c r="A201" s="57" t="s">
        <v>193</v>
      </c>
      <c r="B201" s="58" t="s">
        <v>5</v>
      </c>
      <c r="C201" s="58" t="s">
        <v>54</v>
      </c>
      <c r="D201" s="60">
        <v>30</v>
      </c>
      <c r="E201" s="60"/>
      <c r="F201" s="60">
        <v>19</v>
      </c>
      <c r="G201" s="61">
        <v>15</v>
      </c>
      <c r="H201" s="62">
        <v>38</v>
      </c>
      <c r="I201" s="62"/>
      <c r="J201" s="61">
        <v>30</v>
      </c>
      <c r="K201" s="63">
        <v>35</v>
      </c>
      <c r="L201" s="64"/>
      <c r="M201" s="65">
        <v>34</v>
      </c>
      <c r="N201" s="235">
        <v>30</v>
      </c>
      <c r="O201" s="235"/>
      <c r="P201" s="62">
        <v>27</v>
      </c>
      <c r="Q201" s="62"/>
      <c r="R201" s="62"/>
      <c r="S201" s="64">
        <v>41</v>
      </c>
      <c r="T201" s="64">
        <v>36</v>
      </c>
      <c r="U201" s="62">
        <v>41</v>
      </c>
      <c r="V201" s="251">
        <v>41</v>
      </c>
      <c r="W201" s="62"/>
      <c r="X201" s="60">
        <v>33</v>
      </c>
      <c r="Y201" s="60">
        <v>29</v>
      </c>
      <c r="Z201" s="60">
        <v>42</v>
      </c>
      <c r="AA201" s="66">
        <v>44</v>
      </c>
      <c r="AB201" s="67">
        <f t="shared" si="6"/>
        <v>16</v>
      </c>
      <c r="AC201" s="68">
        <f t="shared" si="7"/>
        <v>32.5625</v>
      </c>
      <c r="AD201" s="68">
        <f t="array" ref="AD201">IF(AB201=0,0,IF(AB201&gt;9,AVERAGE(LARGE(D201:Z201,{1,2,3,4,5,6,7,8,9,10})),0))</f>
        <v>37.1</v>
      </c>
      <c r="AE201" s="68">
        <f t="array" ref="AE201">IF(AB201=0,0,IF(AB201&gt;9,SUM(LARGE(D201:Z201,{1,2,3,4,5,6,7,8,9,10})),0))</f>
        <v>371</v>
      </c>
      <c r="AF201" s="17"/>
      <c r="AH201" s="56"/>
      <c r="AI201" s="69"/>
      <c r="AJ201" s="56"/>
      <c r="AK201" s="56"/>
    </row>
    <row r="202" spans="1:37" ht="15" customHeight="1" x14ac:dyDescent="0.3">
      <c r="A202" s="57" t="s">
        <v>194</v>
      </c>
      <c r="B202" s="58" t="s">
        <v>4</v>
      </c>
      <c r="C202" s="58" t="s">
        <v>64</v>
      </c>
      <c r="D202" s="60"/>
      <c r="E202" s="60">
        <v>37</v>
      </c>
      <c r="F202" s="60"/>
      <c r="G202" s="61"/>
      <c r="H202" s="62"/>
      <c r="I202" s="62"/>
      <c r="J202" s="61"/>
      <c r="K202" s="63"/>
      <c r="L202" s="64"/>
      <c r="M202" s="65"/>
      <c r="N202" s="235"/>
      <c r="O202" s="235"/>
      <c r="P202" s="62"/>
      <c r="Q202" s="62"/>
      <c r="R202" s="62"/>
      <c r="S202" s="64"/>
      <c r="T202" s="64"/>
      <c r="U202" s="62">
        <v>39</v>
      </c>
      <c r="V202" s="251">
        <v>30</v>
      </c>
      <c r="W202" s="62"/>
      <c r="X202" s="60">
        <v>38</v>
      </c>
      <c r="Y202" s="60"/>
      <c r="Z202" s="60"/>
      <c r="AA202" s="75"/>
      <c r="AB202" s="67">
        <f t="shared" si="6"/>
        <v>4</v>
      </c>
      <c r="AC202" s="68">
        <f t="shared" si="7"/>
        <v>36</v>
      </c>
      <c r="AD202" s="68">
        <f t="array" ref="AD202">IF(AB202=0,0,IF(AB202&gt;9,AVERAGE(LARGE(D202:Z202,{1,2,3,4,5,6,7,8,9,10})),0))</f>
        <v>0</v>
      </c>
      <c r="AE202" s="68">
        <f t="array" ref="AE202">IF(AB202=0,0,IF(AB202&gt;9,SUM(LARGE(D202:Z202,{1,2,3,4,5,6,7,8,9,10})),0))</f>
        <v>0</v>
      </c>
      <c r="AF202" s="17"/>
      <c r="AH202" s="56"/>
      <c r="AI202" s="69"/>
      <c r="AJ202" s="56"/>
      <c r="AK202" s="56"/>
    </row>
    <row r="203" spans="1:37" ht="15" customHeight="1" x14ac:dyDescent="0.3">
      <c r="A203" s="57" t="s">
        <v>195</v>
      </c>
      <c r="B203" s="58" t="s">
        <v>10</v>
      </c>
      <c r="C203" s="58" t="s">
        <v>54</v>
      </c>
      <c r="D203" s="60"/>
      <c r="E203" s="60"/>
      <c r="F203" s="60">
        <v>35</v>
      </c>
      <c r="G203" s="61"/>
      <c r="H203" s="64"/>
      <c r="I203" s="62"/>
      <c r="J203" s="61"/>
      <c r="K203" s="63"/>
      <c r="L203" s="64"/>
      <c r="M203" s="65"/>
      <c r="N203" s="235"/>
      <c r="O203" s="235"/>
      <c r="P203" s="64"/>
      <c r="Q203" s="64"/>
      <c r="R203" s="64"/>
      <c r="S203" s="64"/>
      <c r="T203" s="64"/>
      <c r="U203" s="64"/>
      <c r="V203" s="251"/>
      <c r="W203" s="64"/>
      <c r="X203" s="60"/>
      <c r="Y203" s="60"/>
      <c r="Z203" s="60"/>
      <c r="AA203" s="75"/>
      <c r="AB203" s="67">
        <f t="shared" si="6"/>
        <v>1</v>
      </c>
      <c r="AC203" s="68">
        <f t="shared" si="7"/>
        <v>35</v>
      </c>
      <c r="AD203" s="68">
        <f t="array" ref="AD203">IF(AB203=0,0,IF(AB203&gt;9,AVERAGE(LARGE(D203:Z203,{1,2,3,4,5,6,7,8,9,10})),0))</f>
        <v>0</v>
      </c>
      <c r="AE203" s="68">
        <f t="array" ref="AE203">IF(AB203=0,0,IF(AB203&gt;9,SUM(LARGE(D203:Z203,{1,2,3,4,5,6,7,8,9,10})),0))</f>
        <v>0</v>
      </c>
      <c r="AF203" s="17"/>
      <c r="AH203" s="56"/>
      <c r="AI203" s="69"/>
      <c r="AJ203" s="56"/>
      <c r="AK203" s="56"/>
    </row>
    <row r="204" spans="1:37" ht="15" customHeight="1" x14ac:dyDescent="0.3">
      <c r="A204" s="82" t="s">
        <v>196</v>
      </c>
      <c r="B204" s="83" t="s">
        <v>12</v>
      </c>
      <c r="C204" s="83" t="s">
        <v>66</v>
      </c>
      <c r="D204" s="60"/>
      <c r="E204" s="60"/>
      <c r="F204" s="60"/>
      <c r="G204" s="61"/>
      <c r="H204" s="64"/>
      <c r="I204" s="64">
        <v>41</v>
      </c>
      <c r="J204" s="61"/>
      <c r="K204" s="63"/>
      <c r="L204" s="64"/>
      <c r="M204" s="65"/>
      <c r="N204" s="235"/>
      <c r="O204" s="235"/>
      <c r="P204" s="64"/>
      <c r="Q204" s="64"/>
      <c r="R204" s="64"/>
      <c r="S204" s="64"/>
      <c r="T204" s="64"/>
      <c r="U204" s="64"/>
      <c r="V204" s="251"/>
      <c r="W204" s="64"/>
      <c r="X204" s="60"/>
      <c r="Y204" s="60"/>
      <c r="Z204" s="60"/>
      <c r="AA204" s="75"/>
      <c r="AB204" s="67">
        <f t="shared" si="6"/>
        <v>1</v>
      </c>
      <c r="AC204" s="68">
        <f t="shared" si="7"/>
        <v>41</v>
      </c>
      <c r="AD204" s="68">
        <f t="array" ref="AD204">IF(AB204=0,0,IF(AB204&gt;9,AVERAGE(LARGE(D204:Z204,{1,2,3,4,5,6,7,8,9,10})),0))</f>
        <v>0</v>
      </c>
      <c r="AE204" s="68">
        <f t="array" ref="AE204">IF(AB204=0,0,IF(AB204&gt;9,SUM(LARGE(D204:Z204,{1,2,3,4,5,6,7,8,9,10})),0))</f>
        <v>0</v>
      </c>
      <c r="AF204" s="17"/>
      <c r="AH204" s="56"/>
      <c r="AI204" s="90"/>
      <c r="AJ204" s="56"/>
      <c r="AK204" s="56"/>
    </row>
    <row r="205" spans="1:37" ht="15" customHeight="1" x14ac:dyDescent="0.3">
      <c r="A205" s="99" t="s">
        <v>197</v>
      </c>
      <c r="B205" s="58" t="s">
        <v>12</v>
      </c>
      <c r="C205" s="58" t="s">
        <v>54</v>
      </c>
      <c r="D205" s="60"/>
      <c r="E205" s="60"/>
      <c r="F205" s="60"/>
      <c r="G205" s="61"/>
      <c r="H205" s="64"/>
      <c r="I205" s="64">
        <v>28</v>
      </c>
      <c r="J205" s="61"/>
      <c r="K205" s="63"/>
      <c r="L205" s="64">
        <v>25</v>
      </c>
      <c r="M205" s="65">
        <v>24</v>
      </c>
      <c r="N205" s="235">
        <v>30</v>
      </c>
      <c r="O205" s="235"/>
      <c r="P205" s="64"/>
      <c r="Q205" s="64">
        <v>27</v>
      </c>
      <c r="R205" s="64"/>
      <c r="S205" s="64"/>
      <c r="T205" s="64">
        <v>33</v>
      </c>
      <c r="U205" s="64"/>
      <c r="V205" s="251"/>
      <c r="W205" s="64">
        <v>29</v>
      </c>
      <c r="X205" s="60"/>
      <c r="Y205" s="60"/>
      <c r="Z205" s="60"/>
      <c r="AA205" s="75"/>
      <c r="AB205" s="67">
        <f t="shared" si="6"/>
        <v>7</v>
      </c>
      <c r="AC205" s="68">
        <f t="shared" si="7"/>
        <v>28</v>
      </c>
      <c r="AD205" s="68">
        <f t="array" ref="AD205">IF(AB205=0,0,IF(AB205&gt;9,AVERAGE(LARGE(D205:Z205,{1,2,3,4,5,6,7,8,9,10})),0))</f>
        <v>0</v>
      </c>
      <c r="AE205" s="68">
        <f t="array" ref="AE205">IF(AB205=0,0,IF(AB205&gt;9,SUM(LARGE(D205:Z205,{1,2,3,4,5,6,7,8,9,10})),0))</f>
        <v>0</v>
      </c>
      <c r="AF205" s="17"/>
      <c r="AH205" s="56"/>
      <c r="AI205" s="69"/>
      <c r="AJ205" s="56"/>
      <c r="AK205" s="56"/>
    </row>
    <row r="206" spans="1:37" ht="15" customHeight="1" x14ac:dyDescent="0.3">
      <c r="A206" s="57" t="s">
        <v>198</v>
      </c>
      <c r="B206" s="58" t="s">
        <v>12</v>
      </c>
      <c r="C206" s="58" t="s">
        <v>54</v>
      </c>
      <c r="D206" s="60"/>
      <c r="E206" s="60"/>
      <c r="F206" s="60"/>
      <c r="G206" s="61"/>
      <c r="H206" s="64"/>
      <c r="I206" s="64"/>
      <c r="J206" s="61"/>
      <c r="K206" s="63"/>
      <c r="L206" s="64">
        <v>49</v>
      </c>
      <c r="M206" s="65"/>
      <c r="N206" s="235"/>
      <c r="O206" s="235"/>
      <c r="P206" s="64"/>
      <c r="Q206" s="64">
        <v>38</v>
      </c>
      <c r="R206" s="64"/>
      <c r="S206" s="64"/>
      <c r="T206" s="64"/>
      <c r="U206" s="64"/>
      <c r="V206" s="251"/>
      <c r="W206" s="64"/>
      <c r="X206" s="60"/>
      <c r="Y206" s="60"/>
      <c r="Z206" s="60"/>
      <c r="AA206" s="75"/>
      <c r="AB206" s="67">
        <f t="shared" si="6"/>
        <v>2</v>
      </c>
      <c r="AC206" s="68">
        <f t="shared" si="7"/>
        <v>43.5</v>
      </c>
      <c r="AD206" s="68">
        <f t="array" ref="AD206">IF(AB206=0,0,IF(AB206&gt;9,AVERAGE(LARGE(D206:Z206,{1,2,3,4,5,6,7,8,9,10})),0))</f>
        <v>0</v>
      </c>
      <c r="AE206" s="68">
        <f t="array" ref="AE206">IF(AB206=0,0,IF(AB206&gt;9,SUM(LARGE(D206:Z206,{1,2,3,4,5,6,7,8,9,10})),0))</f>
        <v>0</v>
      </c>
      <c r="AF206" s="17"/>
      <c r="AH206" s="56"/>
      <c r="AI206" s="69"/>
      <c r="AJ206" s="56"/>
      <c r="AK206" s="56"/>
    </row>
    <row r="207" spans="1:37" ht="15" customHeight="1" x14ac:dyDescent="0.3">
      <c r="A207" s="57" t="s">
        <v>199</v>
      </c>
      <c r="B207" s="58" t="s">
        <v>12</v>
      </c>
      <c r="C207" s="58" t="s">
        <v>54</v>
      </c>
      <c r="D207" s="60"/>
      <c r="E207" s="60"/>
      <c r="F207" s="60"/>
      <c r="G207" s="61"/>
      <c r="H207" s="64"/>
      <c r="I207" s="62"/>
      <c r="J207" s="61"/>
      <c r="K207" s="63"/>
      <c r="L207" s="64">
        <v>31</v>
      </c>
      <c r="M207" s="65"/>
      <c r="N207" s="235"/>
      <c r="O207" s="235"/>
      <c r="P207" s="64"/>
      <c r="Q207" s="64">
        <v>31</v>
      </c>
      <c r="R207" s="64"/>
      <c r="S207" s="64"/>
      <c r="T207" s="64"/>
      <c r="U207" s="64"/>
      <c r="V207" s="251"/>
      <c r="W207" s="64"/>
      <c r="X207" s="60"/>
      <c r="Y207" s="60"/>
      <c r="Z207" s="60"/>
      <c r="AA207" s="75"/>
      <c r="AB207" s="67">
        <f t="shared" si="6"/>
        <v>2</v>
      </c>
      <c r="AC207" s="68">
        <f t="shared" si="7"/>
        <v>31</v>
      </c>
      <c r="AD207" s="68">
        <f t="array" ref="AD207">IF(AB207=0,0,IF(AB207&gt;9,AVERAGE(LARGE(D207:Z207,{1,2,3,4,5,6,7,8,9,10})),0))</f>
        <v>0</v>
      </c>
      <c r="AE207" s="68">
        <f t="array" ref="AE207">IF(AB207=0,0,IF(AB207&gt;9,SUM(LARGE(D207:Z207,{1,2,3,4,5,6,7,8,9,10})),0))</f>
        <v>0</v>
      </c>
      <c r="AF207" s="17"/>
      <c r="AH207" s="56"/>
      <c r="AI207" s="69"/>
      <c r="AJ207" s="56"/>
      <c r="AK207" s="56"/>
    </row>
    <row r="208" spans="1:37" ht="15" customHeight="1" x14ac:dyDescent="0.3">
      <c r="A208" s="57" t="s">
        <v>200</v>
      </c>
      <c r="B208" s="58" t="s">
        <v>9</v>
      </c>
      <c r="C208" s="58" t="s">
        <v>54</v>
      </c>
      <c r="D208" s="60">
        <v>37</v>
      </c>
      <c r="E208" s="60"/>
      <c r="F208" s="60"/>
      <c r="G208" s="61"/>
      <c r="H208" s="62"/>
      <c r="I208" s="62"/>
      <c r="J208" s="61">
        <v>40</v>
      </c>
      <c r="K208" s="63"/>
      <c r="L208" s="64"/>
      <c r="M208" s="65"/>
      <c r="N208" s="235">
        <v>33</v>
      </c>
      <c r="O208" s="235"/>
      <c r="P208" s="62"/>
      <c r="Q208" s="62"/>
      <c r="R208" s="62"/>
      <c r="S208" s="64">
        <v>42</v>
      </c>
      <c r="T208" s="89">
        <v>41</v>
      </c>
      <c r="U208" s="62"/>
      <c r="V208" s="251"/>
      <c r="W208" s="62"/>
      <c r="X208" s="60">
        <v>39</v>
      </c>
      <c r="Y208" s="60">
        <v>37</v>
      </c>
      <c r="Z208" s="60">
        <v>27</v>
      </c>
      <c r="AA208" s="75"/>
      <c r="AB208" s="67">
        <f t="shared" si="6"/>
        <v>8</v>
      </c>
      <c r="AC208" s="68">
        <f t="shared" si="7"/>
        <v>37</v>
      </c>
      <c r="AD208" s="68">
        <f t="array" ref="AD208">IF(AB208=0,0,IF(AB208&gt;9,AVERAGE(LARGE(D208:Z208,{1,2,3,4,5,6,7,8,9,10})),0))</f>
        <v>0</v>
      </c>
      <c r="AE208" s="68">
        <f t="array" ref="AE208">IF(AB208=0,0,IF(AB208&gt;9,SUM(LARGE(D208:Z208,{1,2,3,4,5,6,7,8,9,10})),0))</f>
        <v>0</v>
      </c>
      <c r="AF208" s="17"/>
      <c r="AH208" s="56"/>
      <c r="AI208" s="69"/>
      <c r="AJ208" s="56"/>
      <c r="AK208" s="56"/>
    </row>
    <row r="209" spans="1:37" ht="15" customHeight="1" x14ac:dyDescent="0.3">
      <c r="A209" s="57" t="s">
        <v>201</v>
      </c>
      <c r="B209" s="58" t="s">
        <v>9</v>
      </c>
      <c r="C209" s="58" t="s">
        <v>58</v>
      </c>
      <c r="D209" s="60">
        <v>34</v>
      </c>
      <c r="E209" s="60"/>
      <c r="F209" s="60"/>
      <c r="G209" s="61"/>
      <c r="H209" s="62"/>
      <c r="I209" s="62"/>
      <c r="J209" s="61">
        <v>32</v>
      </c>
      <c r="K209" s="63"/>
      <c r="L209" s="64"/>
      <c r="M209" s="65"/>
      <c r="N209" s="235"/>
      <c r="O209" s="235"/>
      <c r="P209" s="62"/>
      <c r="Q209" s="62"/>
      <c r="R209" s="62"/>
      <c r="S209" s="64"/>
      <c r="T209" s="64"/>
      <c r="U209" s="62"/>
      <c r="V209" s="251"/>
      <c r="W209" s="62"/>
      <c r="X209" s="60">
        <v>38</v>
      </c>
      <c r="Y209" s="60"/>
      <c r="Z209" s="60"/>
      <c r="AA209" s="75"/>
      <c r="AB209" s="67">
        <f t="shared" si="6"/>
        <v>3</v>
      </c>
      <c r="AC209" s="68">
        <f t="shared" si="7"/>
        <v>34.666666666666664</v>
      </c>
      <c r="AD209" s="68">
        <f t="array" ref="AD209">IF(AB209=0,0,IF(AB209&gt;9,AVERAGE(LARGE(D209:Z209,{1,2,3,4,5,6,7,8,9,10})),0))</f>
        <v>0</v>
      </c>
      <c r="AE209" s="68">
        <f t="array" ref="AE209">IF(AB209=0,0,IF(AB209&gt;9,SUM(LARGE(D209:Z209,{1,2,3,4,5,6,7,8,9,10})),0))</f>
        <v>0</v>
      </c>
      <c r="AF209" s="17"/>
      <c r="AH209" s="56"/>
      <c r="AI209" s="69"/>
      <c r="AJ209" s="56"/>
      <c r="AK209" s="56"/>
    </row>
    <row r="210" spans="1:37" ht="15" customHeight="1" x14ac:dyDescent="0.3">
      <c r="A210" s="57" t="s">
        <v>202</v>
      </c>
      <c r="B210" s="58" t="s">
        <v>6</v>
      </c>
      <c r="C210" s="58" t="s">
        <v>54</v>
      </c>
      <c r="D210" s="59">
        <v>46</v>
      </c>
      <c r="E210" s="60">
        <v>43</v>
      </c>
      <c r="F210" s="59"/>
      <c r="G210" s="61">
        <v>41</v>
      </c>
      <c r="H210" s="62"/>
      <c r="I210" s="62">
        <v>39</v>
      </c>
      <c r="J210" s="61"/>
      <c r="K210" s="63"/>
      <c r="L210" s="64">
        <v>38</v>
      </c>
      <c r="M210" s="65">
        <v>35</v>
      </c>
      <c r="N210" s="235"/>
      <c r="O210" s="235"/>
      <c r="P210" s="62">
        <v>36</v>
      </c>
      <c r="Q210" s="62"/>
      <c r="R210" s="62">
        <v>37</v>
      </c>
      <c r="S210" s="64">
        <v>42</v>
      </c>
      <c r="T210" s="64"/>
      <c r="U210" s="62"/>
      <c r="V210" s="251"/>
      <c r="W210" s="62">
        <v>36</v>
      </c>
      <c r="X210" s="59">
        <v>41</v>
      </c>
      <c r="Y210" s="59">
        <v>41</v>
      </c>
      <c r="Z210" s="59"/>
      <c r="AA210" s="75">
        <v>41</v>
      </c>
      <c r="AB210" s="67">
        <f t="shared" si="6"/>
        <v>12</v>
      </c>
      <c r="AC210" s="68">
        <f t="shared" si="7"/>
        <v>39.583333333333336</v>
      </c>
      <c r="AD210" s="68">
        <f t="array" ref="AD210">IF(AB210=0,0,IF(AB210&gt;9,AVERAGE(LARGE(D210:Z210,{1,2,3,4,5,6,7,8,9,10})),0))</f>
        <v>40.4</v>
      </c>
      <c r="AE210" s="68">
        <f t="array" ref="AE210">IF(AB210=0,0,IF(AB210&gt;9,SUM(LARGE(D210:Z210,{1,2,3,4,5,6,7,8,9,10})),0))</f>
        <v>404</v>
      </c>
      <c r="AF210" s="17"/>
      <c r="AH210" s="56"/>
      <c r="AI210" s="69"/>
      <c r="AJ210" s="56"/>
      <c r="AK210" s="56"/>
    </row>
    <row r="211" spans="1:37" ht="15" customHeight="1" x14ac:dyDescent="0.3">
      <c r="A211" s="57" t="s">
        <v>203</v>
      </c>
      <c r="B211" s="58" t="s">
        <v>3</v>
      </c>
      <c r="C211" s="58" t="s">
        <v>54</v>
      </c>
      <c r="D211" s="75">
        <v>37</v>
      </c>
      <c r="E211" s="75">
        <v>31</v>
      </c>
      <c r="F211" s="75"/>
      <c r="G211" s="76">
        <v>33</v>
      </c>
      <c r="H211" s="77">
        <v>35</v>
      </c>
      <c r="I211" s="77">
        <v>26</v>
      </c>
      <c r="J211" s="76">
        <v>30</v>
      </c>
      <c r="K211" s="63"/>
      <c r="L211" s="77">
        <v>29</v>
      </c>
      <c r="M211" s="78">
        <v>35</v>
      </c>
      <c r="N211" s="236">
        <v>31</v>
      </c>
      <c r="O211" s="236">
        <v>27</v>
      </c>
      <c r="P211" s="77">
        <v>25</v>
      </c>
      <c r="Q211" s="77">
        <v>28</v>
      </c>
      <c r="R211" s="77">
        <v>32</v>
      </c>
      <c r="S211" s="77"/>
      <c r="T211" s="77">
        <v>34</v>
      </c>
      <c r="U211" s="77">
        <v>35</v>
      </c>
      <c r="V211" s="252">
        <v>30</v>
      </c>
      <c r="W211" s="77">
        <v>34</v>
      </c>
      <c r="X211" s="79">
        <v>40</v>
      </c>
      <c r="Y211" s="75">
        <v>34</v>
      </c>
      <c r="Z211" s="75"/>
      <c r="AA211" s="80">
        <v>27</v>
      </c>
      <c r="AB211" s="67">
        <f t="shared" si="6"/>
        <v>19</v>
      </c>
      <c r="AC211" s="68">
        <f t="shared" si="7"/>
        <v>31.894736842105264</v>
      </c>
      <c r="AD211" s="68">
        <f t="array" ref="AD211">IF(AB211=0,0,IF(AB211&gt;9,AVERAGE(LARGE(D211:Z211,{1,2,3,4,5,6,7,8,9,10})),0))</f>
        <v>34.9</v>
      </c>
      <c r="AE211" s="68">
        <f t="array" ref="AE211">IF(AB211=0,0,IF(AB211&gt;9,SUM(LARGE(D211:Z211,{1,2,3,4,5,6,7,8,9,10})),0))</f>
        <v>349</v>
      </c>
      <c r="AF211" s="17"/>
      <c r="AH211" s="56"/>
      <c r="AI211" s="69"/>
      <c r="AJ211" s="56"/>
      <c r="AK211" s="56"/>
    </row>
    <row r="212" spans="1:37" ht="15" customHeight="1" x14ac:dyDescent="0.3">
      <c r="A212" s="57" t="s">
        <v>204</v>
      </c>
      <c r="B212" s="58" t="s">
        <v>12</v>
      </c>
      <c r="C212" s="58" t="s">
        <v>54</v>
      </c>
      <c r="D212" s="60">
        <v>33</v>
      </c>
      <c r="E212" s="60">
        <v>40</v>
      </c>
      <c r="F212" s="60">
        <v>41</v>
      </c>
      <c r="G212" s="61">
        <v>34</v>
      </c>
      <c r="H212" s="62"/>
      <c r="I212" s="62">
        <v>40</v>
      </c>
      <c r="J212" s="61">
        <v>35</v>
      </c>
      <c r="K212" s="63">
        <v>34</v>
      </c>
      <c r="L212" s="64">
        <v>29</v>
      </c>
      <c r="M212" s="65">
        <v>36</v>
      </c>
      <c r="N212" s="235">
        <v>30</v>
      </c>
      <c r="O212" s="235">
        <v>29</v>
      </c>
      <c r="P212" s="62">
        <v>31</v>
      </c>
      <c r="Q212" s="62">
        <v>38</v>
      </c>
      <c r="R212" s="62">
        <v>29</v>
      </c>
      <c r="S212" s="64">
        <v>33</v>
      </c>
      <c r="T212" s="64">
        <v>41</v>
      </c>
      <c r="U212" s="62">
        <v>27</v>
      </c>
      <c r="V212" s="251">
        <v>28</v>
      </c>
      <c r="W212" s="62">
        <v>39</v>
      </c>
      <c r="X212" s="60">
        <v>39</v>
      </c>
      <c r="Y212" s="60">
        <v>33</v>
      </c>
      <c r="Z212" s="60"/>
      <c r="AA212" s="75">
        <v>0</v>
      </c>
      <c r="AB212" s="67">
        <f t="shared" si="6"/>
        <v>21</v>
      </c>
      <c r="AC212" s="68">
        <f t="shared" si="7"/>
        <v>34.238095238095241</v>
      </c>
      <c r="AD212" s="68">
        <f t="array" ref="AD212">IF(AB212=0,0,IF(AB212&gt;9,AVERAGE(LARGE(D212:Z212,{1,2,3,4,5,6,7,8,9,10})),0))</f>
        <v>38.299999999999997</v>
      </c>
      <c r="AE212" s="68">
        <f t="array" ref="AE212">IF(AB212=0,0,IF(AB212&gt;9,SUM(LARGE(D212:Z212,{1,2,3,4,5,6,7,8,9,10})),0))</f>
        <v>383</v>
      </c>
      <c r="AF212" s="17"/>
      <c r="AH212" s="56"/>
      <c r="AI212" s="69"/>
      <c r="AJ212" s="56"/>
      <c r="AK212" s="56"/>
    </row>
    <row r="213" spans="1:37" ht="15" customHeight="1" x14ac:dyDescent="0.3">
      <c r="A213" s="57" t="s">
        <v>204</v>
      </c>
      <c r="B213" s="58" t="s">
        <v>12</v>
      </c>
      <c r="C213" s="58" t="s">
        <v>58</v>
      </c>
      <c r="D213" s="60">
        <v>28</v>
      </c>
      <c r="E213" s="60">
        <v>39</v>
      </c>
      <c r="F213" s="60">
        <v>40</v>
      </c>
      <c r="G213" s="61">
        <v>30</v>
      </c>
      <c r="H213" s="64"/>
      <c r="I213" s="64">
        <v>34</v>
      </c>
      <c r="J213" s="61">
        <v>26</v>
      </c>
      <c r="K213" s="63">
        <v>20</v>
      </c>
      <c r="L213" s="64">
        <v>37</v>
      </c>
      <c r="M213" s="65"/>
      <c r="N213" s="235">
        <v>26</v>
      </c>
      <c r="O213" s="235"/>
      <c r="P213" s="64">
        <v>18</v>
      </c>
      <c r="Q213" s="64">
        <v>30</v>
      </c>
      <c r="R213" s="64">
        <v>38</v>
      </c>
      <c r="S213" s="64">
        <v>29</v>
      </c>
      <c r="T213" s="64">
        <v>34</v>
      </c>
      <c r="U213" s="64">
        <v>29</v>
      </c>
      <c r="V213" s="251">
        <v>30</v>
      </c>
      <c r="W213" s="64">
        <v>36</v>
      </c>
      <c r="X213" s="60"/>
      <c r="Y213" s="60"/>
      <c r="Z213" s="60"/>
      <c r="AA213" s="75"/>
      <c r="AB213" s="67">
        <f t="shared" si="6"/>
        <v>17</v>
      </c>
      <c r="AC213" s="68">
        <f t="shared" si="7"/>
        <v>30.823529411764707</v>
      </c>
      <c r="AD213" s="68">
        <f t="array" ref="AD213">IF(AB213=0,0,IF(AB213&gt;9,AVERAGE(LARGE(D213:Z213,{1,2,3,4,5,6,7,8,9,10})),0))</f>
        <v>34.799999999999997</v>
      </c>
      <c r="AE213" s="68">
        <f t="array" ref="AE213">IF(AB213=0,0,IF(AB213&gt;9,SUM(LARGE(D213:Z213,{1,2,3,4,5,6,7,8,9,10})),0))</f>
        <v>348</v>
      </c>
      <c r="AF213" s="17"/>
      <c r="AH213" s="56"/>
      <c r="AI213" s="69"/>
      <c r="AJ213" s="56"/>
      <c r="AK213" s="56"/>
    </row>
    <row r="214" spans="1:37" ht="15" customHeight="1" x14ac:dyDescent="0.3">
      <c r="A214" s="57" t="s">
        <v>205</v>
      </c>
      <c r="B214" s="58" t="s">
        <v>5</v>
      </c>
      <c r="C214" s="58" t="s">
        <v>54</v>
      </c>
      <c r="D214" s="60"/>
      <c r="E214" s="60"/>
      <c r="F214" s="60">
        <v>34</v>
      </c>
      <c r="G214" s="61"/>
      <c r="H214" s="62"/>
      <c r="I214" s="62"/>
      <c r="J214" s="61">
        <v>30</v>
      </c>
      <c r="K214" s="63">
        <v>31</v>
      </c>
      <c r="L214" s="64"/>
      <c r="M214" s="65"/>
      <c r="N214" s="235"/>
      <c r="O214" s="235"/>
      <c r="P214" s="62"/>
      <c r="Q214" s="62"/>
      <c r="R214" s="62">
        <v>27</v>
      </c>
      <c r="S214" s="64">
        <v>33</v>
      </c>
      <c r="T214" s="64">
        <v>29</v>
      </c>
      <c r="U214" s="62">
        <v>36</v>
      </c>
      <c r="V214" s="251"/>
      <c r="W214" s="62"/>
      <c r="X214" s="60">
        <v>34</v>
      </c>
      <c r="Y214" s="60">
        <v>21</v>
      </c>
      <c r="Z214" s="60">
        <v>30</v>
      </c>
      <c r="AA214" s="66"/>
      <c r="AB214" s="67">
        <f t="shared" si="6"/>
        <v>10</v>
      </c>
      <c r="AC214" s="68">
        <f t="shared" si="7"/>
        <v>30.5</v>
      </c>
      <c r="AD214" s="68">
        <f t="array" ref="AD214">IF(AB214=0,0,IF(AB214&gt;9,AVERAGE(LARGE(D214:Z214,{1,2,3,4,5,6,7,8,9,10})),0))</f>
        <v>30.5</v>
      </c>
      <c r="AE214" s="68">
        <f t="array" ref="AE214">IF(AB214=0,0,IF(AB214&gt;9,SUM(LARGE(D214:Z214,{1,2,3,4,5,6,7,8,9,10})),0))</f>
        <v>305</v>
      </c>
      <c r="AF214" s="17"/>
      <c r="AH214" s="56"/>
      <c r="AI214" s="69"/>
      <c r="AJ214" s="56"/>
      <c r="AK214" s="56"/>
    </row>
    <row r="215" spans="1:37" ht="15" customHeight="1" x14ac:dyDescent="0.3">
      <c r="A215" s="57" t="s">
        <v>206</v>
      </c>
      <c r="B215" s="58" t="s">
        <v>5</v>
      </c>
      <c r="C215" s="58" t="s">
        <v>66</v>
      </c>
      <c r="D215" s="59"/>
      <c r="E215" s="60"/>
      <c r="F215" s="59">
        <v>39</v>
      </c>
      <c r="G215" s="61"/>
      <c r="H215" s="62"/>
      <c r="I215" s="62"/>
      <c r="J215" s="61">
        <v>41</v>
      </c>
      <c r="K215" s="63">
        <v>38</v>
      </c>
      <c r="L215" s="64"/>
      <c r="M215" s="65"/>
      <c r="N215" s="235"/>
      <c r="O215" s="235"/>
      <c r="P215" s="62"/>
      <c r="Q215" s="62"/>
      <c r="R215" s="62">
        <v>37</v>
      </c>
      <c r="S215" s="64">
        <v>38</v>
      </c>
      <c r="T215" s="64">
        <v>40</v>
      </c>
      <c r="U215" s="62">
        <v>37</v>
      </c>
      <c r="V215" s="251"/>
      <c r="W215" s="62"/>
      <c r="X215" s="59">
        <v>45</v>
      </c>
      <c r="Y215" s="59">
        <v>42</v>
      </c>
      <c r="Z215" s="59">
        <v>39</v>
      </c>
      <c r="AA215" s="75"/>
      <c r="AB215" s="67">
        <f t="shared" si="6"/>
        <v>10</v>
      </c>
      <c r="AC215" s="68">
        <f t="shared" si="7"/>
        <v>39.6</v>
      </c>
      <c r="AD215" s="68">
        <f t="array" ref="AD215">IF(AB215=0,0,IF(AB215&gt;9,AVERAGE(LARGE(D215:Z215,{1,2,3,4,5,6,7,8,9,10})),0))</f>
        <v>39.6</v>
      </c>
      <c r="AE215" s="68">
        <f t="array" ref="AE215">IF(AB215=0,0,IF(AB215&gt;9,SUM(LARGE(D215:Z215,{1,2,3,4,5,6,7,8,9,10})),0))</f>
        <v>396</v>
      </c>
      <c r="AF215" s="17"/>
      <c r="AH215" s="56"/>
      <c r="AI215" s="69"/>
      <c r="AJ215" s="56"/>
      <c r="AK215" s="56"/>
    </row>
    <row r="216" spans="1:37" ht="15" customHeight="1" x14ac:dyDescent="0.3">
      <c r="A216" s="57" t="s">
        <v>207</v>
      </c>
      <c r="B216" s="58" t="s">
        <v>5</v>
      </c>
      <c r="C216" s="58" t="s">
        <v>54</v>
      </c>
      <c r="D216" s="59"/>
      <c r="E216" s="60"/>
      <c r="F216" s="59">
        <v>25</v>
      </c>
      <c r="G216" s="61"/>
      <c r="H216" s="62"/>
      <c r="I216" s="62"/>
      <c r="J216" s="61">
        <v>31</v>
      </c>
      <c r="K216" s="63">
        <v>30</v>
      </c>
      <c r="L216" s="64"/>
      <c r="M216" s="65"/>
      <c r="N216" s="235"/>
      <c r="O216" s="235"/>
      <c r="P216" s="62"/>
      <c r="Q216" s="62"/>
      <c r="R216" s="62">
        <v>26</v>
      </c>
      <c r="S216" s="64">
        <v>30</v>
      </c>
      <c r="T216" s="64">
        <v>31</v>
      </c>
      <c r="U216" s="62">
        <v>40</v>
      </c>
      <c r="V216" s="251"/>
      <c r="W216" s="62"/>
      <c r="X216" s="59">
        <v>30</v>
      </c>
      <c r="Y216" s="59">
        <v>34</v>
      </c>
      <c r="Z216" s="59">
        <v>30</v>
      </c>
      <c r="AA216" s="66"/>
      <c r="AB216" s="67">
        <f t="shared" si="6"/>
        <v>10</v>
      </c>
      <c r="AC216" s="68">
        <f t="shared" si="7"/>
        <v>30.7</v>
      </c>
      <c r="AD216" s="68">
        <f t="array" ref="AD216">IF(AB216=0,0,IF(AB216&gt;9,AVERAGE(LARGE(D216:Z216,{1,2,3,4,5,6,7,8,9,10})),0))</f>
        <v>30.7</v>
      </c>
      <c r="AE216" s="68">
        <f t="array" ref="AE216">IF(AB216=0,0,IF(AB216&gt;9,SUM(LARGE(D216:Z216,{1,2,3,4,5,6,7,8,9,10})),0))</f>
        <v>307</v>
      </c>
      <c r="AF216" s="17"/>
      <c r="AH216" s="56"/>
      <c r="AI216" s="69"/>
      <c r="AJ216" s="56"/>
      <c r="AK216" s="56"/>
    </row>
    <row r="217" spans="1:37" ht="15" customHeight="1" x14ac:dyDescent="0.3">
      <c r="A217" s="57" t="s">
        <v>208</v>
      </c>
      <c r="B217" s="58" t="s">
        <v>5</v>
      </c>
      <c r="C217" s="58" t="s">
        <v>54</v>
      </c>
      <c r="D217" s="60">
        <v>41</v>
      </c>
      <c r="E217" s="60">
        <v>46</v>
      </c>
      <c r="F217" s="60">
        <v>46</v>
      </c>
      <c r="G217" s="61"/>
      <c r="H217" s="64"/>
      <c r="I217" s="64"/>
      <c r="J217" s="61"/>
      <c r="K217" s="63">
        <v>36</v>
      </c>
      <c r="L217" s="64">
        <v>30</v>
      </c>
      <c r="M217" s="65">
        <v>44</v>
      </c>
      <c r="N217" s="235"/>
      <c r="O217" s="235"/>
      <c r="P217" s="64">
        <v>30</v>
      </c>
      <c r="Q217" s="64"/>
      <c r="R217" s="64">
        <v>41</v>
      </c>
      <c r="S217" s="64"/>
      <c r="T217" s="64"/>
      <c r="U217" s="64"/>
      <c r="V217" s="251">
        <v>37</v>
      </c>
      <c r="W217" s="64"/>
      <c r="X217" s="60">
        <v>43</v>
      </c>
      <c r="Y217" s="60">
        <v>34</v>
      </c>
      <c r="Z217" s="60"/>
      <c r="AA217" s="75">
        <v>34</v>
      </c>
      <c r="AB217" s="67">
        <f t="shared" si="6"/>
        <v>11</v>
      </c>
      <c r="AC217" s="68">
        <f t="shared" si="7"/>
        <v>38.909090909090907</v>
      </c>
      <c r="AD217" s="68">
        <f t="array" ref="AD217">IF(AB217=0,0,IF(AB217&gt;9,AVERAGE(LARGE(D217:Z217,{1,2,3,4,5,6,7,8,9,10})),0))</f>
        <v>39.799999999999997</v>
      </c>
      <c r="AE217" s="68">
        <f t="array" ref="AE217">IF(AB217=0,0,IF(AB217&gt;9,SUM(LARGE(D217:Z217,{1,2,3,4,5,6,7,8,9,10})),0))</f>
        <v>398</v>
      </c>
      <c r="AF217" s="17"/>
      <c r="AH217" s="56"/>
      <c r="AI217" s="69"/>
      <c r="AJ217" s="56"/>
      <c r="AK217" s="56"/>
    </row>
    <row r="218" spans="1:37" ht="15" customHeight="1" x14ac:dyDescent="0.3">
      <c r="A218" s="57" t="s">
        <v>208</v>
      </c>
      <c r="B218" s="58" t="s">
        <v>5</v>
      </c>
      <c r="C218" s="58" t="s">
        <v>92</v>
      </c>
      <c r="D218" s="60">
        <v>36</v>
      </c>
      <c r="E218" s="60">
        <v>34</v>
      </c>
      <c r="F218" s="60"/>
      <c r="G218" s="61"/>
      <c r="H218" s="64"/>
      <c r="I218" s="64"/>
      <c r="J218" s="61"/>
      <c r="K218" s="63">
        <v>31</v>
      </c>
      <c r="L218" s="64">
        <v>34</v>
      </c>
      <c r="M218" s="65">
        <v>27</v>
      </c>
      <c r="N218" s="235"/>
      <c r="O218" s="235"/>
      <c r="P218" s="64">
        <v>27</v>
      </c>
      <c r="Q218" s="64"/>
      <c r="R218" s="64">
        <v>33</v>
      </c>
      <c r="S218" s="64"/>
      <c r="T218" s="64"/>
      <c r="U218" s="64"/>
      <c r="V218" s="251">
        <v>35</v>
      </c>
      <c r="W218" s="64"/>
      <c r="X218" s="60">
        <v>30</v>
      </c>
      <c r="Y218" s="60">
        <v>37</v>
      </c>
      <c r="Z218" s="60"/>
      <c r="AA218" s="66">
        <v>25</v>
      </c>
      <c r="AB218" s="67">
        <f t="shared" si="6"/>
        <v>10</v>
      </c>
      <c r="AC218" s="68">
        <f t="shared" si="7"/>
        <v>32.4</v>
      </c>
      <c r="AD218" s="68">
        <f t="array" ref="AD218">IF(AB218=0,0,IF(AB218&gt;9,AVERAGE(LARGE(D218:Z218,{1,2,3,4,5,6,7,8,9,10})),0))</f>
        <v>32.4</v>
      </c>
      <c r="AE218" s="68">
        <f t="array" ref="AE218">IF(AB218=0,0,IF(AB218&gt;9,SUM(LARGE(D218:Z218,{1,2,3,4,5,6,7,8,9,10})),0))</f>
        <v>324</v>
      </c>
      <c r="AF218" s="17"/>
      <c r="AH218" s="56"/>
      <c r="AI218" s="69"/>
      <c r="AJ218" s="56"/>
      <c r="AK218" s="56"/>
    </row>
    <row r="219" spans="1:37" ht="15" customHeight="1" x14ac:dyDescent="0.3">
      <c r="A219" s="57" t="s">
        <v>209</v>
      </c>
      <c r="B219" s="58" t="s">
        <v>5</v>
      </c>
      <c r="C219" s="58" t="s">
        <v>54</v>
      </c>
      <c r="D219" s="60"/>
      <c r="E219" s="60"/>
      <c r="F219" s="60"/>
      <c r="G219" s="61"/>
      <c r="H219" s="62"/>
      <c r="I219" s="62"/>
      <c r="J219" s="61"/>
      <c r="K219" s="63"/>
      <c r="L219" s="64"/>
      <c r="M219" s="65"/>
      <c r="N219" s="235"/>
      <c r="O219" s="235"/>
      <c r="P219" s="62"/>
      <c r="Q219" s="62"/>
      <c r="R219" s="62">
        <v>34</v>
      </c>
      <c r="S219" s="64"/>
      <c r="T219" s="64"/>
      <c r="U219" s="62"/>
      <c r="V219" s="251"/>
      <c r="W219" s="62"/>
      <c r="X219" s="60"/>
      <c r="Y219" s="60"/>
      <c r="Z219" s="60"/>
      <c r="AA219" s="66"/>
      <c r="AB219" s="67">
        <f t="shared" si="6"/>
        <v>1</v>
      </c>
      <c r="AC219" s="68">
        <f t="shared" si="7"/>
        <v>34</v>
      </c>
      <c r="AD219" s="68">
        <f t="array" ref="AD219">IF(AB219=0,0,IF(AB219&gt;9,AVERAGE(LARGE(D219:Z219,{1,2,3,4,5,6,7,8,9,10})),0))</f>
        <v>0</v>
      </c>
      <c r="AE219" s="68">
        <f t="array" ref="AE219">IF(AB219=0,0,IF(AB219&gt;9,SUM(LARGE(D219:Z219,{1,2,3,4,5,6,7,8,9,10})),0))</f>
        <v>0</v>
      </c>
      <c r="AF219" s="17"/>
      <c r="AH219" s="56"/>
      <c r="AI219" s="69"/>
      <c r="AJ219" s="56"/>
      <c r="AK219" s="56"/>
    </row>
    <row r="220" spans="1:37" ht="15" customHeight="1" x14ac:dyDescent="0.3">
      <c r="A220" s="57" t="s">
        <v>210</v>
      </c>
      <c r="B220" s="58" t="s">
        <v>5</v>
      </c>
      <c r="C220" s="93" t="s">
        <v>54</v>
      </c>
      <c r="D220" s="60">
        <v>33</v>
      </c>
      <c r="E220" s="60"/>
      <c r="F220" s="60">
        <v>42</v>
      </c>
      <c r="G220" s="61">
        <v>37</v>
      </c>
      <c r="H220" s="62"/>
      <c r="I220" s="62">
        <v>37</v>
      </c>
      <c r="J220" s="61"/>
      <c r="K220" s="63"/>
      <c r="L220" s="64"/>
      <c r="M220" s="65">
        <v>38</v>
      </c>
      <c r="N220" s="235">
        <v>30</v>
      </c>
      <c r="O220" s="235"/>
      <c r="P220" s="62"/>
      <c r="Q220" s="62"/>
      <c r="R220" s="62">
        <v>32</v>
      </c>
      <c r="S220" s="64"/>
      <c r="T220" s="64">
        <v>40</v>
      </c>
      <c r="U220" s="62">
        <v>40</v>
      </c>
      <c r="V220" s="251"/>
      <c r="W220" s="62"/>
      <c r="X220" s="60">
        <v>39</v>
      </c>
      <c r="Y220" s="60">
        <v>39</v>
      </c>
      <c r="Z220" s="60">
        <v>30</v>
      </c>
      <c r="AA220" s="66"/>
      <c r="AB220" s="67">
        <f t="shared" si="6"/>
        <v>12</v>
      </c>
      <c r="AC220" s="68">
        <f t="shared" si="7"/>
        <v>36.416666666666664</v>
      </c>
      <c r="AD220" s="68">
        <f t="array" ref="AD220">IF(AB220=0,0,IF(AB220&gt;9,AVERAGE(LARGE(D220:Z220,{1,2,3,4,5,6,7,8,9,10})),0))</f>
        <v>37.700000000000003</v>
      </c>
      <c r="AE220" s="68">
        <f t="array" ref="AE220">IF(AB220=0,0,IF(AB220&gt;9,SUM(LARGE(D220:Z220,{1,2,3,4,5,6,7,8,9,10})),0))</f>
        <v>377</v>
      </c>
      <c r="AF220" s="17"/>
      <c r="AH220" s="56"/>
      <c r="AI220" s="69"/>
      <c r="AJ220" s="56"/>
      <c r="AK220" s="56"/>
    </row>
    <row r="221" spans="1:37" ht="15" customHeight="1" x14ac:dyDescent="0.3">
      <c r="A221" s="57" t="s">
        <v>211</v>
      </c>
      <c r="B221" s="58" t="s">
        <v>5</v>
      </c>
      <c r="C221" s="58" t="s">
        <v>54</v>
      </c>
      <c r="D221" s="60"/>
      <c r="E221" s="60"/>
      <c r="F221" s="60">
        <v>29</v>
      </c>
      <c r="G221" s="61"/>
      <c r="H221" s="62"/>
      <c r="I221" s="64"/>
      <c r="J221" s="61"/>
      <c r="K221" s="63"/>
      <c r="L221" s="64"/>
      <c r="M221" s="65"/>
      <c r="N221" s="235"/>
      <c r="O221" s="235"/>
      <c r="P221" s="62"/>
      <c r="Q221" s="62"/>
      <c r="R221" s="62">
        <v>29</v>
      </c>
      <c r="S221" s="64"/>
      <c r="T221" s="64"/>
      <c r="U221" s="62"/>
      <c r="V221" s="251"/>
      <c r="W221" s="62"/>
      <c r="X221" s="60"/>
      <c r="Y221" s="60"/>
      <c r="Z221" s="60"/>
      <c r="AA221" s="66"/>
      <c r="AB221" s="67">
        <f t="shared" si="6"/>
        <v>2</v>
      </c>
      <c r="AC221" s="68">
        <f t="shared" si="7"/>
        <v>29</v>
      </c>
      <c r="AD221" s="68">
        <f t="array" ref="AD221">IF(AB221=0,0,IF(AB221&gt;9,AVERAGE(LARGE(D221:Z221,{1,2,3,4,5,6,7,8,9,10})),0))</f>
        <v>0</v>
      </c>
      <c r="AE221" s="68">
        <f t="array" ref="AE221">IF(AB221=0,0,IF(AB221&gt;9,SUM(LARGE(D221:Z221,{1,2,3,4,5,6,7,8,9,10})),0))</f>
        <v>0</v>
      </c>
      <c r="AF221" s="17"/>
      <c r="AH221" s="56"/>
      <c r="AI221" s="69"/>
      <c r="AJ221" s="56"/>
      <c r="AK221" s="56"/>
    </row>
    <row r="222" spans="1:37" ht="15" customHeight="1" x14ac:dyDescent="0.3">
      <c r="A222" s="57" t="s">
        <v>212</v>
      </c>
      <c r="B222" s="58" t="s">
        <v>6</v>
      </c>
      <c r="C222" s="58" t="s">
        <v>54</v>
      </c>
      <c r="D222" s="60">
        <v>39</v>
      </c>
      <c r="E222" s="60">
        <v>45</v>
      </c>
      <c r="F222" s="60">
        <v>30</v>
      </c>
      <c r="G222" s="61"/>
      <c r="H222" s="62"/>
      <c r="I222" s="62">
        <v>33</v>
      </c>
      <c r="J222" s="61"/>
      <c r="K222" s="63">
        <v>35</v>
      </c>
      <c r="L222" s="64">
        <v>34</v>
      </c>
      <c r="M222" s="65">
        <v>35</v>
      </c>
      <c r="N222" s="235">
        <v>31</v>
      </c>
      <c r="O222" s="235">
        <v>35</v>
      </c>
      <c r="P222" s="62"/>
      <c r="Q222" s="62"/>
      <c r="R222" s="62">
        <v>36</v>
      </c>
      <c r="S222" s="64">
        <v>38</v>
      </c>
      <c r="T222" s="64">
        <v>31</v>
      </c>
      <c r="U222" s="62">
        <v>39</v>
      </c>
      <c r="V222" s="251"/>
      <c r="W222" s="62"/>
      <c r="X222" s="60">
        <v>36</v>
      </c>
      <c r="Y222" s="60"/>
      <c r="Z222" s="60"/>
      <c r="AA222" s="66">
        <v>38</v>
      </c>
      <c r="AB222" s="67">
        <f t="shared" si="6"/>
        <v>14</v>
      </c>
      <c r="AC222" s="68">
        <f t="shared" si="7"/>
        <v>35.5</v>
      </c>
      <c r="AD222" s="68">
        <f t="array" ref="AD222">IF(AB222=0,0,IF(AB222&gt;9,AVERAGE(LARGE(D222:Z222,{1,2,3,4,5,6,7,8,9,10})),0))</f>
        <v>37.200000000000003</v>
      </c>
      <c r="AE222" s="68">
        <f t="array" ref="AE222">IF(AB222=0,0,IF(AB222&gt;9,SUM(LARGE(D222:Z222,{1,2,3,4,5,6,7,8,9,10})),0))</f>
        <v>372</v>
      </c>
      <c r="AF222" s="17"/>
      <c r="AH222" s="56"/>
      <c r="AI222" s="69"/>
      <c r="AJ222" s="56"/>
      <c r="AK222" s="56"/>
    </row>
    <row r="223" spans="1:37" ht="15" customHeight="1" x14ac:dyDescent="0.3">
      <c r="A223" s="57" t="s">
        <v>213</v>
      </c>
      <c r="B223" s="58" t="s">
        <v>4</v>
      </c>
      <c r="C223" s="58" t="s">
        <v>54</v>
      </c>
      <c r="D223" s="60">
        <v>45</v>
      </c>
      <c r="E223" s="60">
        <v>45</v>
      </c>
      <c r="F223" s="60">
        <v>46</v>
      </c>
      <c r="G223" s="61"/>
      <c r="H223" s="62">
        <v>42</v>
      </c>
      <c r="I223" s="62">
        <v>44</v>
      </c>
      <c r="J223" s="61">
        <v>41</v>
      </c>
      <c r="K223" s="63"/>
      <c r="L223" s="64">
        <v>35</v>
      </c>
      <c r="M223" s="65">
        <v>40</v>
      </c>
      <c r="N223" s="235"/>
      <c r="O223" s="235"/>
      <c r="P223" s="62"/>
      <c r="Q223" s="62"/>
      <c r="R223" s="62"/>
      <c r="S223" s="64"/>
      <c r="T223" s="64">
        <v>38</v>
      </c>
      <c r="U223" s="62">
        <v>39</v>
      </c>
      <c r="V223" s="251">
        <v>44</v>
      </c>
      <c r="W223" s="62">
        <v>40</v>
      </c>
      <c r="X223" s="60">
        <v>47</v>
      </c>
      <c r="Y223" s="60">
        <v>47</v>
      </c>
      <c r="Z223" s="60">
        <v>43</v>
      </c>
      <c r="AA223" s="66">
        <v>42</v>
      </c>
      <c r="AB223" s="67">
        <f t="shared" si="6"/>
        <v>15</v>
      </c>
      <c r="AC223" s="68">
        <f t="shared" si="7"/>
        <v>42.4</v>
      </c>
      <c r="AD223" s="68">
        <f t="array" ref="AD223">IF(AB223=0,0,IF(AB223&gt;9,AVERAGE(LARGE(D223:Z223,{1,2,3,4,5,6,7,8,9,10})),0))</f>
        <v>44.4</v>
      </c>
      <c r="AE223" s="68">
        <f t="array" ref="AE223">IF(AB223=0,0,IF(AB223&gt;9,SUM(LARGE(D223:Z223,{1,2,3,4,5,6,7,8,9,10})),0))</f>
        <v>444</v>
      </c>
      <c r="AF223" s="17"/>
      <c r="AH223" s="56"/>
      <c r="AI223" s="69"/>
      <c r="AJ223" s="56"/>
      <c r="AK223" s="56"/>
    </row>
    <row r="224" spans="1:37" ht="15" customHeight="1" x14ac:dyDescent="0.3">
      <c r="A224" s="57" t="s">
        <v>213</v>
      </c>
      <c r="B224" s="58" t="s">
        <v>4</v>
      </c>
      <c r="C224" s="58" t="s">
        <v>58</v>
      </c>
      <c r="D224" s="60">
        <v>44</v>
      </c>
      <c r="E224" s="60">
        <v>40</v>
      </c>
      <c r="F224" s="60">
        <v>45</v>
      </c>
      <c r="G224" s="61"/>
      <c r="H224" s="62">
        <v>43</v>
      </c>
      <c r="I224" s="62">
        <v>38</v>
      </c>
      <c r="J224" s="61">
        <v>32</v>
      </c>
      <c r="K224" s="63"/>
      <c r="L224" s="64">
        <v>41</v>
      </c>
      <c r="M224" s="65">
        <v>44</v>
      </c>
      <c r="N224" s="235"/>
      <c r="O224" s="235"/>
      <c r="P224" s="62"/>
      <c r="Q224" s="62"/>
      <c r="R224" s="62"/>
      <c r="S224" s="64"/>
      <c r="T224" s="64">
        <v>42</v>
      </c>
      <c r="U224" s="62">
        <v>41</v>
      </c>
      <c r="V224" s="251">
        <v>41</v>
      </c>
      <c r="W224" s="62">
        <v>39</v>
      </c>
      <c r="X224" s="60">
        <v>34</v>
      </c>
      <c r="Y224" s="60">
        <v>44</v>
      </c>
      <c r="Z224" s="60">
        <v>44</v>
      </c>
      <c r="AA224" s="66">
        <v>45</v>
      </c>
      <c r="AB224" s="67">
        <f t="shared" si="6"/>
        <v>15</v>
      </c>
      <c r="AC224" s="68">
        <f t="shared" si="7"/>
        <v>40.799999999999997</v>
      </c>
      <c r="AD224" s="68">
        <f t="array" ref="AD224">IF(AB224=0,0,IF(AB224&gt;9,AVERAGE(LARGE(D224:Z224,{1,2,3,4,5,6,7,8,9,10})),0))</f>
        <v>42.9</v>
      </c>
      <c r="AE224" s="68">
        <f t="array" ref="AE224">IF(AB224=0,0,IF(AB224&gt;9,SUM(LARGE(D224:Z224,{1,2,3,4,5,6,7,8,9,10})),0))</f>
        <v>429</v>
      </c>
      <c r="AF224" s="17"/>
      <c r="AH224" s="56"/>
      <c r="AI224" s="69"/>
      <c r="AJ224" s="56"/>
      <c r="AK224" s="56"/>
    </row>
    <row r="225" spans="1:37" ht="15" customHeight="1" x14ac:dyDescent="0.3">
      <c r="A225" s="57" t="s">
        <v>214</v>
      </c>
      <c r="B225" s="58" t="s">
        <v>9</v>
      </c>
      <c r="C225" s="58" t="s">
        <v>54</v>
      </c>
      <c r="D225" s="60">
        <v>37</v>
      </c>
      <c r="E225" s="60">
        <v>43</v>
      </c>
      <c r="F225" s="60"/>
      <c r="G225" s="61">
        <v>35</v>
      </c>
      <c r="H225" s="62">
        <v>42</v>
      </c>
      <c r="I225" s="62">
        <v>40</v>
      </c>
      <c r="J225" s="61">
        <v>37</v>
      </c>
      <c r="K225" s="63"/>
      <c r="L225" s="64">
        <v>30</v>
      </c>
      <c r="M225" s="65">
        <v>41</v>
      </c>
      <c r="N225" s="235">
        <v>39</v>
      </c>
      <c r="O225" s="235">
        <v>41</v>
      </c>
      <c r="P225" s="62">
        <v>35</v>
      </c>
      <c r="Q225" s="62">
        <v>41</v>
      </c>
      <c r="R225" s="62">
        <v>43</v>
      </c>
      <c r="S225" s="64">
        <v>40</v>
      </c>
      <c r="T225" s="64">
        <v>38</v>
      </c>
      <c r="U225" s="62"/>
      <c r="V225" s="251"/>
      <c r="W225" s="62"/>
      <c r="X225" s="60"/>
      <c r="Y225" s="60"/>
      <c r="Z225" s="60"/>
      <c r="AA225" s="66">
        <v>30</v>
      </c>
      <c r="AB225" s="67">
        <f t="shared" si="6"/>
        <v>15</v>
      </c>
      <c r="AC225" s="68">
        <f t="shared" si="7"/>
        <v>38.799999999999997</v>
      </c>
      <c r="AD225" s="68">
        <f t="array" ref="AD225">IF(AB225=0,0,IF(AB225&gt;9,AVERAGE(LARGE(D225:Z225,{1,2,3,4,5,6,7,8,9,10})),0))</f>
        <v>40.799999999999997</v>
      </c>
      <c r="AE225" s="68">
        <f t="array" ref="AE225">IF(AB225=0,0,IF(AB225&gt;9,SUM(LARGE(D225:Z225,{1,2,3,4,5,6,7,8,9,10})),0))</f>
        <v>408</v>
      </c>
      <c r="AF225" s="17"/>
      <c r="AH225" s="56"/>
      <c r="AI225" s="81"/>
      <c r="AJ225" s="56"/>
      <c r="AK225" s="56"/>
    </row>
    <row r="226" spans="1:37" ht="15" customHeight="1" x14ac:dyDescent="0.3">
      <c r="A226" s="57" t="s">
        <v>214</v>
      </c>
      <c r="B226" s="58" t="s">
        <v>9</v>
      </c>
      <c r="C226" s="58" t="s">
        <v>58</v>
      </c>
      <c r="D226" s="59">
        <v>32</v>
      </c>
      <c r="E226" s="60"/>
      <c r="F226" s="59"/>
      <c r="G226" s="61">
        <v>34</v>
      </c>
      <c r="H226" s="62">
        <v>41</v>
      </c>
      <c r="I226" s="62">
        <v>32</v>
      </c>
      <c r="J226" s="61">
        <v>41</v>
      </c>
      <c r="K226" s="63"/>
      <c r="L226" s="64">
        <v>36</v>
      </c>
      <c r="M226" s="65">
        <v>38</v>
      </c>
      <c r="N226" s="235">
        <v>32</v>
      </c>
      <c r="O226" s="235">
        <v>34</v>
      </c>
      <c r="P226" s="62">
        <v>36</v>
      </c>
      <c r="Q226" s="62">
        <v>38</v>
      </c>
      <c r="R226" s="62">
        <v>34</v>
      </c>
      <c r="S226" s="64">
        <v>41</v>
      </c>
      <c r="T226" s="64">
        <v>36</v>
      </c>
      <c r="U226" s="62"/>
      <c r="V226" s="251"/>
      <c r="W226" s="62"/>
      <c r="X226" s="59"/>
      <c r="Y226" s="59"/>
      <c r="Z226" s="59"/>
      <c r="AA226" s="66">
        <v>32</v>
      </c>
      <c r="AB226" s="67">
        <f t="shared" si="6"/>
        <v>14</v>
      </c>
      <c r="AC226" s="68">
        <f t="shared" si="7"/>
        <v>36.071428571428569</v>
      </c>
      <c r="AD226" s="68">
        <f t="array" ref="AD226">IF(AB226=0,0,IF(AB226&gt;9,AVERAGE(LARGE(D226:Z226,{1,2,3,4,5,6,7,8,9,10})),0))</f>
        <v>37.5</v>
      </c>
      <c r="AE226" s="68">
        <f t="array" ref="AE226">IF(AB226=0,0,IF(AB226&gt;9,SUM(LARGE(D226:Z226,{1,2,3,4,5,6,7,8,9,10})),0))</f>
        <v>375</v>
      </c>
      <c r="AF226" s="17"/>
      <c r="AH226" s="56"/>
      <c r="AI226" s="69"/>
      <c r="AJ226" s="56"/>
      <c r="AK226" s="56"/>
    </row>
    <row r="227" spans="1:37" ht="15" customHeight="1" x14ac:dyDescent="0.3">
      <c r="A227" s="57" t="s">
        <v>215</v>
      </c>
      <c r="B227" s="58" t="s">
        <v>8</v>
      </c>
      <c r="C227" s="58" t="s">
        <v>54</v>
      </c>
      <c r="D227" s="59"/>
      <c r="E227" s="60">
        <v>34</v>
      </c>
      <c r="F227" s="59">
        <v>37</v>
      </c>
      <c r="G227" s="61">
        <v>25</v>
      </c>
      <c r="H227" s="62">
        <v>36</v>
      </c>
      <c r="I227" s="62">
        <v>34</v>
      </c>
      <c r="J227" s="61">
        <v>30</v>
      </c>
      <c r="K227" s="63"/>
      <c r="L227" s="64">
        <v>39</v>
      </c>
      <c r="M227" s="65">
        <v>28</v>
      </c>
      <c r="N227" s="235"/>
      <c r="O227" s="235"/>
      <c r="P227" s="62"/>
      <c r="Q227" s="62"/>
      <c r="R227" s="62">
        <v>28</v>
      </c>
      <c r="S227" s="64">
        <v>29</v>
      </c>
      <c r="T227" s="64">
        <v>34</v>
      </c>
      <c r="U227" s="62">
        <v>38</v>
      </c>
      <c r="V227" s="251">
        <v>41</v>
      </c>
      <c r="W227" s="62">
        <v>32</v>
      </c>
      <c r="X227" s="59">
        <v>17</v>
      </c>
      <c r="Y227" s="59">
        <v>34</v>
      </c>
      <c r="Z227" s="59"/>
      <c r="AA227" s="66">
        <v>35</v>
      </c>
      <c r="AB227" s="67">
        <f t="shared" si="6"/>
        <v>16</v>
      </c>
      <c r="AC227" s="68">
        <f t="shared" si="7"/>
        <v>32.25</v>
      </c>
      <c r="AD227" s="68">
        <f t="array" ref="AD227">IF(AB227=0,0,IF(AB227&gt;9,AVERAGE(LARGE(D227:Z227,{1,2,3,4,5,6,7,8,9,10})),0))</f>
        <v>35.9</v>
      </c>
      <c r="AE227" s="68">
        <f t="array" ref="AE227">IF(AB227=0,0,IF(AB227&gt;9,SUM(LARGE(D227:Z227,{1,2,3,4,5,6,7,8,9,10})),0))</f>
        <v>359</v>
      </c>
      <c r="AF227" s="17"/>
      <c r="AH227" s="56"/>
      <c r="AI227" s="95"/>
      <c r="AJ227" s="56"/>
      <c r="AK227" s="56"/>
    </row>
    <row r="228" spans="1:37" ht="15" customHeight="1" x14ac:dyDescent="0.3">
      <c r="A228" s="57" t="s">
        <v>216</v>
      </c>
      <c r="B228" s="58" t="s">
        <v>12</v>
      </c>
      <c r="C228" s="58" t="s">
        <v>54</v>
      </c>
      <c r="D228" s="60"/>
      <c r="E228" s="60"/>
      <c r="F228" s="60">
        <v>44</v>
      </c>
      <c r="G228" s="61">
        <v>44</v>
      </c>
      <c r="H228" s="62">
        <v>47</v>
      </c>
      <c r="I228" s="62">
        <v>41</v>
      </c>
      <c r="J228" s="61">
        <v>40</v>
      </c>
      <c r="K228" s="63"/>
      <c r="L228" s="64">
        <v>37</v>
      </c>
      <c r="M228" s="65">
        <v>42</v>
      </c>
      <c r="N228" s="235">
        <v>40</v>
      </c>
      <c r="O228" s="235"/>
      <c r="P228" s="62"/>
      <c r="Q228" s="62">
        <v>39</v>
      </c>
      <c r="R228" s="62">
        <v>42</v>
      </c>
      <c r="S228" s="64">
        <v>40</v>
      </c>
      <c r="T228" s="64">
        <v>39</v>
      </c>
      <c r="U228" s="62">
        <v>42</v>
      </c>
      <c r="V228" s="251">
        <v>39</v>
      </c>
      <c r="W228" s="62"/>
      <c r="X228" s="60">
        <v>36</v>
      </c>
      <c r="Y228" s="60">
        <v>31</v>
      </c>
      <c r="Z228" s="60">
        <v>33</v>
      </c>
      <c r="AA228" s="66">
        <v>47</v>
      </c>
      <c r="AB228" s="67">
        <f t="shared" si="6"/>
        <v>17</v>
      </c>
      <c r="AC228" s="68">
        <f t="shared" si="7"/>
        <v>39.764705882352942</v>
      </c>
      <c r="AD228" s="68">
        <f t="array" ref="AD228">IF(AB228=0,0,IF(AB228&gt;9,AVERAGE(LARGE(D228:Z228,{1,2,3,4,5,6,7,8,9,10})),0))</f>
        <v>42.2</v>
      </c>
      <c r="AE228" s="68">
        <f t="array" ref="AE228">IF(AB228=0,0,IF(AB228&gt;9,SUM(LARGE(D228:Z228,{1,2,3,4,5,6,7,8,9,10})),0))</f>
        <v>422</v>
      </c>
      <c r="AF228" s="17"/>
      <c r="AH228" s="56"/>
      <c r="AI228" s="69"/>
      <c r="AJ228" s="56"/>
      <c r="AK228" s="56"/>
    </row>
    <row r="229" spans="1:37" ht="15" customHeight="1" x14ac:dyDescent="0.3">
      <c r="A229" s="57" t="s">
        <v>216</v>
      </c>
      <c r="B229" s="58" t="s">
        <v>12</v>
      </c>
      <c r="C229" s="58" t="s">
        <v>58</v>
      </c>
      <c r="D229" s="60"/>
      <c r="E229" s="60"/>
      <c r="F229" s="60">
        <v>41</v>
      </c>
      <c r="G229" s="61">
        <v>37</v>
      </c>
      <c r="H229" s="64">
        <v>43</v>
      </c>
      <c r="I229" s="62">
        <v>38</v>
      </c>
      <c r="J229" s="61">
        <v>40</v>
      </c>
      <c r="K229" s="63"/>
      <c r="L229" s="64">
        <v>31</v>
      </c>
      <c r="M229" s="65">
        <v>39</v>
      </c>
      <c r="N229" s="235">
        <v>39</v>
      </c>
      <c r="O229" s="235"/>
      <c r="P229" s="64"/>
      <c r="Q229" s="64"/>
      <c r="R229" s="64">
        <v>38</v>
      </c>
      <c r="S229" s="64">
        <v>35</v>
      </c>
      <c r="T229" s="64"/>
      <c r="U229" s="64"/>
      <c r="V229" s="251">
        <v>39</v>
      </c>
      <c r="W229" s="64"/>
      <c r="X229" s="60"/>
      <c r="Y229" s="60"/>
      <c r="Z229" s="60"/>
      <c r="AA229" s="75"/>
      <c r="AB229" s="67">
        <f t="shared" si="6"/>
        <v>11</v>
      </c>
      <c r="AC229" s="68">
        <f t="shared" si="7"/>
        <v>38.18181818181818</v>
      </c>
      <c r="AD229" s="68">
        <f t="array" ref="AD229">IF(AB229=0,0,IF(AB229&gt;9,AVERAGE(LARGE(D229:Z229,{1,2,3,4,5,6,7,8,9,10})),0))</f>
        <v>38.9</v>
      </c>
      <c r="AE229" s="68">
        <f t="array" ref="AE229">IF(AB229=0,0,IF(AB229&gt;9,SUM(LARGE(D229:Z229,{1,2,3,4,5,6,7,8,9,10})),0))</f>
        <v>389</v>
      </c>
      <c r="AF229" s="17"/>
      <c r="AH229" s="56"/>
      <c r="AI229" s="69"/>
      <c r="AJ229" s="56"/>
      <c r="AK229" s="56"/>
    </row>
    <row r="230" spans="1:37" ht="15" customHeight="1" x14ac:dyDescent="0.3">
      <c r="A230" s="57" t="s">
        <v>217</v>
      </c>
      <c r="B230" s="58" t="s">
        <v>7</v>
      </c>
      <c r="C230" s="58" t="s">
        <v>58</v>
      </c>
      <c r="D230" s="60"/>
      <c r="E230" s="60"/>
      <c r="F230" s="60"/>
      <c r="G230" s="61">
        <v>24</v>
      </c>
      <c r="H230" s="64"/>
      <c r="I230" s="64">
        <v>35</v>
      </c>
      <c r="J230" s="61">
        <v>27</v>
      </c>
      <c r="K230" s="63"/>
      <c r="L230" s="64"/>
      <c r="M230" s="65"/>
      <c r="N230" s="235"/>
      <c r="O230" s="235"/>
      <c r="P230" s="64">
        <v>22</v>
      </c>
      <c r="Q230" s="64"/>
      <c r="R230" s="64"/>
      <c r="S230" s="64">
        <v>31</v>
      </c>
      <c r="T230" s="64"/>
      <c r="U230" s="64"/>
      <c r="V230" s="251"/>
      <c r="W230" s="64"/>
      <c r="X230" s="60">
        <v>31</v>
      </c>
      <c r="Y230" s="60"/>
      <c r="Z230" s="60"/>
      <c r="AA230" s="75"/>
      <c r="AB230" s="67">
        <f t="shared" si="6"/>
        <v>6</v>
      </c>
      <c r="AC230" s="68">
        <f t="shared" si="7"/>
        <v>28.333333333333332</v>
      </c>
      <c r="AD230" s="68">
        <f t="array" ref="AD230">IF(AB230=0,0,IF(AB230&gt;9,AVERAGE(LARGE(D230:Z230,{1,2,3,4,5,6,7,8,9,10})),0))</f>
        <v>0</v>
      </c>
      <c r="AE230" s="68">
        <f t="array" ref="AE230">IF(AB230=0,0,IF(AB230&gt;9,SUM(LARGE(D230:Z230,{1,2,3,4,5,6,7,8,9,10})),0))</f>
        <v>0</v>
      </c>
      <c r="AF230" s="17"/>
      <c r="AH230" s="56"/>
      <c r="AI230" s="69"/>
      <c r="AJ230" s="56"/>
      <c r="AK230" s="56"/>
    </row>
    <row r="231" spans="1:37" ht="15" customHeight="1" x14ac:dyDescent="0.3">
      <c r="A231" s="57" t="s">
        <v>217</v>
      </c>
      <c r="B231" s="58" t="s">
        <v>7</v>
      </c>
      <c r="C231" s="58" t="s">
        <v>64</v>
      </c>
      <c r="D231" s="59">
        <v>24</v>
      </c>
      <c r="E231" s="60">
        <v>32</v>
      </c>
      <c r="F231" s="59">
        <v>35</v>
      </c>
      <c r="G231" s="61">
        <v>36</v>
      </c>
      <c r="H231" s="62">
        <v>37</v>
      </c>
      <c r="I231" s="62">
        <v>30</v>
      </c>
      <c r="J231" s="61">
        <v>35</v>
      </c>
      <c r="K231" s="63">
        <v>31</v>
      </c>
      <c r="L231" s="64"/>
      <c r="M231" s="65"/>
      <c r="N231" s="235">
        <v>25</v>
      </c>
      <c r="O231" s="235">
        <v>21</v>
      </c>
      <c r="P231" s="62">
        <v>26</v>
      </c>
      <c r="Q231" s="62">
        <v>32</v>
      </c>
      <c r="R231" s="62">
        <v>24</v>
      </c>
      <c r="S231" s="64">
        <v>38</v>
      </c>
      <c r="T231" s="64">
        <v>38</v>
      </c>
      <c r="U231" s="62"/>
      <c r="V231" s="251"/>
      <c r="W231" s="62"/>
      <c r="X231" s="59"/>
      <c r="Y231" s="59"/>
      <c r="Z231" s="59"/>
      <c r="AA231" s="66">
        <v>27</v>
      </c>
      <c r="AB231" s="67">
        <f t="shared" si="6"/>
        <v>15</v>
      </c>
      <c r="AC231" s="68">
        <f t="shared" si="7"/>
        <v>30.933333333333334</v>
      </c>
      <c r="AD231" s="68">
        <f t="array" ref="AD231">IF(AB231=0,0,IF(AB231&gt;9,AVERAGE(LARGE(D231:Z231,{1,2,3,4,5,6,7,8,9,10})),0))</f>
        <v>34.4</v>
      </c>
      <c r="AE231" s="68">
        <f t="array" ref="AE231">IF(AB231=0,0,IF(AB231&gt;9,SUM(LARGE(D231:Z231,{1,2,3,4,5,6,7,8,9,10})),0))</f>
        <v>344</v>
      </c>
      <c r="AF231" s="17"/>
      <c r="AH231" s="56"/>
      <c r="AI231" s="69"/>
      <c r="AJ231" s="56"/>
      <c r="AK231" s="56"/>
    </row>
    <row r="232" spans="1:37" ht="15" customHeight="1" x14ac:dyDescent="0.3">
      <c r="A232" s="57" t="s">
        <v>217</v>
      </c>
      <c r="B232" s="58" t="s">
        <v>7</v>
      </c>
      <c r="C232" s="93" t="s">
        <v>92</v>
      </c>
      <c r="D232" s="60"/>
      <c r="E232" s="60"/>
      <c r="F232" s="60"/>
      <c r="G232" s="61">
        <v>23</v>
      </c>
      <c r="H232" s="64">
        <v>27</v>
      </c>
      <c r="I232" s="64">
        <v>32</v>
      </c>
      <c r="J232" s="61">
        <v>30</v>
      </c>
      <c r="K232" s="63">
        <v>21</v>
      </c>
      <c r="L232" s="64"/>
      <c r="M232" s="65"/>
      <c r="N232" s="235"/>
      <c r="O232" s="235">
        <v>19</v>
      </c>
      <c r="P232" s="64">
        <v>16</v>
      </c>
      <c r="Q232" s="64">
        <v>22</v>
      </c>
      <c r="R232" s="64">
        <v>23</v>
      </c>
      <c r="S232" s="64">
        <v>27</v>
      </c>
      <c r="T232" s="64">
        <v>34</v>
      </c>
      <c r="U232" s="64"/>
      <c r="V232" s="251"/>
      <c r="W232" s="64"/>
      <c r="X232" s="60"/>
      <c r="Y232" s="60"/>
      <c r="Z232" s="60"/>
      <c r="AA232" s="75">
        <v>24</v>
      </c>
      <c r="AB232" s="67">
        <f t="shared" si="6"/>
        <v>11</v>
      </c>
      <c r="AC232" s="68">
        <f t="shared" si="7"/>
        <v>24.90909090909091</v>
      </c>
      <c r="AD232" s="68">
        <f t="array" ref="AD232">IF(AB232=0,0,IF(AB232&gt;9,AVERAGE(LARGE(D232:Z232,{1,2,3,4,5,6,7,8,9,10})),0))</f>
        <v>25.8</v>
      </c>
      <c r="AE232" s="68">
        <f t="array" ref="AE232">IF(AB232=0,0,IF(AB232&gt;9,SUM(LARGE(D232:Z232,{1,2,3,4,5,6,7,8,9,10})),0))</f>
        <v>258</v>
      </c>
      <c r="AF232" s="17"/>
      <c r="AH232" s="56"/>
      <c r="AI232" s="69"/>
      <c r="AJ232" s="56"/>
      <c r="AK232" s="56"/>
    </row>
    <row r="233" spans="1:37" ht="15" customHeight="1" x14ac:dyDescent="0.3">
      <c r="A233" s="57" t="s">
        <v>351</v>
      </c>
      <c r="B233" s="58" t="s">
        <v>4</v>
      </c>
      <c r="C233" s="58" t="s">
        <v>59</v>
      </c>
      <c r="D233" s="60">
        <v>28</v>
      </c>
      <c r="E233" s="60"/>
      <c r="F233" s="60">
        <v>40</v>
      </c>
      <c r="G233" s="61"/>
      <c r="H233" s="64">
        <v>32</v>
      </c>
      <c r="I233" s="64">
        <v>31</v>
      </c>
      <c r="J233" s="61"/>
      <c r="K233" s="63"/>
      <c r="L233" s="64"/>
      <c r="M233" s="65">
        <v>30</v>
      </c>
      <c r="N233" s="235"/>
      <c r="O233" s="235">
        <v>23</v>
      </c>
      <c r="P233" s="64">
        <v>25</v>
      </c>
      <c r="Q233" s="64"/>
      <c r="R233" s="64">
        <v>34</v>
      </c>
      <c r="S233" s="64">
        <v>34</v>
      </c>
      <c r="T233" s="64">
        <v>31</v>
      </c>
      <c r="U233" s="64">
        <v>18</v>
      </c>
      <c r="V233" s="251"/>
      <c r="W233" s="64"/>
      <c r="X233" s="60"/>
      <c r="Y233" s="60"/>
      <c r="Z233" s="60"/>
      <c r="AA233" s="75"/>
      <c r="AB233" s="67">
        <f t="shared" si="6"/>
        <v>11</v>
      </c>
      <c r="AC233" s="68">
        <f t="shared" si="7"/>
        <v>29.636363636363637</v>
      </c>
      <c r="AD233" s="68">
        <f t="array" ref="AD233">IF(AB233=0,0,IF(AB233&gt;9,AVERAGE(LARGE(D233:Z233,{1,2,3,4,5,6,7,8,9,10})),0))</f>
        <v>30.8</v>
      </c>
      <c r="AE233" s="68">
        <f t="array" ref="AE233">IF(AB233=0,0,IF(AB233&gt;9,SUM(LARGE(D233:Z233,{1,2,3,4,5,6,7,8,9,10})),0))</f>
        <v>308</v>
      </c>
      <c r="AF233" s="17"/>
      <c r="AH233" s="56"/>
      <c r="AI233" s="69"/>
      <c r="AJ233" s="56"/>
      <c r="AK233" s="56"/>
    </row>
    <row r="234" spans="1:37" ht="15" customHeight="1" x14ac:dyDescent="0.3">
      <c r="A234" s="57" t="s">
        <v>352</v>
      </c>
      <c r="B234" s="58" t="s">
        <v>4</v>
      </c>
      <c r="C234" s="58" t="s">
        <v>54</v>
      </c>
      <c r="D234" s="60">
        <v>41</v>
      </c>
      <c r="E234" s="60"/>
      <c r="F234" s="60">
        <v>36</v>
      </c>
      <c r="G234" s="61"/>
      <c r="H234" s="64">
        <v>35</v>
      </c>
      <c r="I234" s="64"/>
      <c r="J234" s="61"/>
      <c r="K234" s="63"/>
      <c r="L234" s="64"/>
      <c r="M234" s="65">
        <v>36</v>
      </c>
      <c r="N234" s="235"/>
      <c r="O234" s="235">
        <v>28</v>
      </c>
      <c r="P234" s="64">
        <v>24</v>
      </c>
      <c r="Q234" s="64"/>
      <c r="R234" s="64">
        <v>36</v>
      </c>
      <c r="S234" s="64">
        <v>39</v>
      </c>
      <c r="T234" s="64">
        <v>36</v>
      </c>
      <c r="U234" s="64">
        <v>41</v>
      </c>
      <c r="V234" s="251"/>
      <c r="W234" s="64"/>
      <c r="X234" s="60">
        <v>38</v>
      </c>
      <c r="Y234" s="60"/>
      <c r="Z234" s="60"/>
      <c r="AA234" s="75">
        <v>37</v>
      </c>
      <c r="AB234" s="67">
        <f t="shared" si="6"/>
        <v>11</v>
      </c>
      <c r="AC234" s="68">
        <f t="shared" si="7"/>
        <v>35.454545454545453</v>
      </c>
      <c r="AD234" s="68">
        <f t="array" ref="AD234">IF(AB234=0,0,IF(AB234&gt;9,AVERAGE(LARGE(D234:Z234,{1,2,3,4,5,6,7,8,9,10})),0))</f>
        <v>36.6</v>
      </c>
      <c r="AE234" s="68">
        <f t="array" ref="AE234">IF(AB234=0,0,IF(AB234&gt;9,SUM(LARGE(D234:Z234,{1,2,3,4,5,6,7,8,9,10})),0))</f>
        <v>366</v>
      </c>
      <c r="AF234" s="17"/>
      <c r="AH234" s="56"/>
      <c r="AI234" s="69"/>
      <c r="AJ234" s="56"/>
      <c r="AK234" s="56"/>
    </row>
    <row r="235" spans="1:37" ht="15" customHeight="1" x14ac:dyDescent="0.3">
      <c r="A235" s="57" t="s">
        <v>218</v>
      </c>
      <c r="B235" s="58" t="s">
        <v>6</v>
      </c>
      <c r="C235" s="58" t="s">
        <v>59</v>
      </c>
      <c r="D235" s="60">
        <v>27</v>
      </c>
      <c r="E235" s="60"/>
      <c r="F235" s="60">
        <v>28</v>
      </c>
      <c r="G235" s="61">
        <v>22</v>
      </c>
      <c r="H235" s="64"/>
      <c r="I235" s="64">
        <v>27</v>
      </c>
      <c r="J235" s="61"/>
      <c r="K235" s="63"/>
      <c r="L235" s="64">
        <v>16</v>
      </c>
      <c r="M235" s="65">
        <v>24</v>
      </c>
      <c r="N235" s="235">
        <v>24</v>
      </c>
      <c r="O235" s="235"/>
      <c r="P235" s="64"/>
      <c r="Q235" s="64"/>
      <c r="R235" s="64"/>
      <c r="S235" s="64"/>
      <c r="T235" s="64">
        <v>24</v>
      </c>
      <c r="U235" s="64">
        <v>28</v>
      </c>
      <c r="V235" s="251">
        <v>27</v>
      </c>
      <c r="W235" s="64"/>
      <c r="X235" s="60">
        <v>21</v>
      </c>
      <c r="Y235" s="60">
        <v>22</v>
      </c>
      <c r="Z235" s="60">
        <v>25</v>
      </c>
      <c r="AA235" s="75">
        <v>21</v>
      </c>
      <c r="AB235" s="67">
        <f t="shared" si="6"/>
        <v>13</v>
      </c>
      <c r="AC235" s="68">
        <f t="shared" si="7"/>
        <v>24.23076923076923</v>
      </c>
      <c r="AD235" s="68">
        <f t="array" ref="AD235">IF(AB235=0,0,IF(AB235&gt;9,AVERAGE(LARGE(D235:Z235,{1,2,3,4,5,6,7,8,9,10})),0))</f>
        <v>25.6</v>
      </c>
      <c r="AE235" s="68">
        <f t="array" ref="AE235">IF(AB235=0,0,IF(AB235&gt;9,SUM(LARGE(D235:Z235,{1,2,3,4,5,6,7,8,9,10})),0))</f>
        <v>256</v>
      </c>
      <c r="AF235" s="17"/>
      <c r="AH235" s="56"/>
      <c r="AI235" s="69"/>
      <c r="AJ235" s="56"/>
      <c r="AK235" s="56"/>
    </row>
    <row r="236" spans="1:37" ht="15" customHeight="1" x14ac:dyDescent="0.3">
      <c r="A236" s="57" t="s">
        <v>219</v>
      </c>
      <c r="B236" s="58" t="s">
        <v>6</v>
      </c>
      <c r="C236" s="58" t="s">
        <v>54</v>
      </c>
      <c r="D236" s="60">
        <v>33</v>
      </c>
      <c r="E236" s="60"/>
      <c r="F236" s="60">
        <v>28</v>
      </c>
      <c r="G236" s="61">
        <v>17</v>
      </c>
      <c r="H236" s="64"/>
      <c r="I236" s="64">
        <v>29</v>
      </c>
      <c r="J236" s="61"/>
      <c r="K236" s="63"/>
      <c r="L236" s="64">
        <v>26</v>
      </c>
      <c r="M236" s="65">
        <v>32</v>
      </c>
      <c r="N236" s="235">
        <v>16</v>
      </c>
      <c r="O236" s="235"/>
      <c r="P236" s="64"/>
      <c r="Q236" s="64"/>
      <c r="R236" s="64"/>
      <c r="S236" s="64"/>
      <c r="T236" s="64">
        <v>27</v>
      </c>
      <c r="U236" s="64">
        <v>31</v>
      </c>
      <c r="V236" s="251">
        <v>32</v>
      </c>
      <c r="W236" s="64"/>
      <c r="X236" s="60">
        <v>21</v>
      </c>
      <c r="Y236" s="60">
        <v>28</v>
      </c>
      <c r="Z236" s="60">
        <v>28</v>
      </c>
      <c r="AA236" s="75">
        <v>29</v>
      </c>
      <c r="AB236" s="67">
        <f t="shared" si="6"/>
        <v>13</v>
      </c>
      <c r="AC236" s="68">
        <f t="shared" si="7"/>
        <v>26.76923076923077</v>
      </c>
      <c r="AD236" s="68">
        <f t="array" ref="AD236">IF(AB236=0,0,IF(AB236&gt;9,AVERAGE(LARGE(D236:Z236,{1,2,3,4,5,6,7,8,9,10})),0))</f>
        <v>29.4</v>
      </c>
      <c r="AE236" s="68">
        <f t="array" ref="AE236">IF(AB236=0,0,IF(AB236&gt;9,SUM(LARGE(D236:Z236,{1,2,3,4,5,6,7,8,9,10})),0))</f>
        <v>294</v>
      </c>
      <c r="AF236" s="17"/>
      <c r="AH236" s="56"/>
      <c r="AI236" s="69"/>
      <c r="AJ236" s="56"/>
      <c r="AK236" s="56"/>
    </row>
    <row r="237" spans="1:37" ht="15" customHeight="1" x14ac:dyDescent="0.3">
      <c r="A237" s="57" t="s">
        <v>220</v>
      </c>
      <c r="B237" s="58" t="s">
        <v>3</v>
      </c>
      <c r="C237" s="58" t="s">
        <v>54</v>
      </c>
      <c r="D237" s="60"/>
      <c r="E237" s="60">
        <v>47</v>
      </c>
      <c r="F237" s="60"/>
      <c r="G237" s="61"/>
      <c r="H237" s="64"/>
      <c r="I237" s="64"/>
      <c r="J237" s="61"/>
      <c r="K237" s="63"/>
      <c r="L237" s="64">
        <v>39</v>
      </c>
      <c r="M237" s="65">
        <v>39</v>
      </c>
      <c r="N237" s="235"/>
      <c r="O237" s="235"/>
      <c r="P237" s="64"/>
      <c r="Q237" s="64"/>
      <c r="R237" s="64"/>
      <c r="S237" s="64"/>
      <c r="T237" s="64"/>
      <c r="U237" s="64"/>
      <c r="V237" s="251"/>
      <c r="W237" s="64"/>
      <c r="X237" s="60">
        <v>41</v>
      </c>
      <c r="Y237" s="60"/>
      <c r="Z237" s="60"/>
      <c r="AA237" s="75"/>
      <c r="AB237" s="67">
        <f t="shared" si="6"/>
        <v>4</v>
      </c>
      <c r="AC237" s="68">
        <f t="shared" si="7"/>
        <v>41.5</v>
      </c>
      <c r="AD237" s="68">
        <f t="array" ref="AD237">IF(AB237=0,0,IF(AB237&gt;9,AVERAGE(LARGE(D237:Z237,{1,2,3,4,5,6,7,8,9,10})),0))</f>
        <v>0</v>
      </c>
      <c r="AE237" s="68">
        <f t="array" ref="AE237">IF(AB237=0,0,IF(AB237&gt;9,SUM(LARGE(D237:Z237,{1,2,3,4,5,6,7,8,9,10})),0))</f>
        <v>0</v>
      </c>
      <c r="AF237" s="17"/>
      <c r="AH237" s="56"/>
      <c r="AI237" s="69"/>
      <c r="AJ237" s="56"/>
      <c r="AK237" s="56"/>
    </row>
    <row r="238" spans="1:37" ht="15" customHeight="1" x14ac:dyDescent="0.3">
      <c r="A238" s="57" t="s">
        <v>220</v>
      </c>
      <c r="B238" s="58" t="s">
        <v>3</v>
      </c>
      <c r="C238" s="58" t="s">
        <v>58</v>
      </c>
      <c r="D238" s="60"/>
      <c r="E238" s="60">
        <v>42</v>
      </c>
      <c r="F238" s="60"/>
      <c r="G238" s="61"/>
      <c r="H238" s="62"/>
      <c r="I238" s="62"/>
      <c r="J238" s="61"/>
      <c r="K238" s="63"/>
      <c r="L238" s="64"/>
      <c r="M238" s="65">
        <v>41</v>
      </c>
      <c r="N238" s="235"/>
      <c r="O238" s="235"/>
      <c r="P238" s="62"/>
      <c r="Q238" s="62"/>
      <c r="R238" s="62"/>
      <c r="S238" s="64"/>
      <c r="T238" s="64"/>
      <c r="U238" s="62"/>
      <c r="V238" s="251"/>
      <c r="W238" s="62"/>
      <c r="X238" s="60"/>
      <c r="Y238" s="60"/>
      <c r="Z238" s="60"/>
      <c r="AA238" s="66"/>
      <c r="AB238" s="67">
        <f t="shared" si="6"/>
        <v>2</v>
      </c>
      <c r="AC238" s="68">
        <f t="shared" si="7"/>
        <v>41.5</v>
      </c>
      <c r="AD238" s="68">
        <f t="array" ref="AD238">IF(AB238=0,0,IF(AB238&gt;9,AVERAGE(LARGE(D238:Z238,{1,2,3,4,5,6,7,8,9,10})),0))</f>
        <v>0</v>
      </c>
      <c r="AE238" s="68">
        <f t="array" ref="AE238">IF(AB238=0,0,IF(AB238&gt;9,SUM(LARGE(D238:Z238,{1,2,3,4,5,6,7,8,9,10})),0))</f>
        <v>0</v>
      </c>
      <c r="AF238" s="17"/>
      <c r="AH238" s="56"/>
      <c r="AI238" s="69"/>
      <c r="AJ238" s="56"/>
      <c r="AK238" s="56"/>
    </row>
    <row r="239" spans="1:37" ht="15" customHeight="1" x14ac:dyDescent="0.3">
      <c r="A239" s="57" t="s">
        <v>221</v>
      </c>
      <c r="B239" s="58" t="s">
        <v>5</v>
      </c>
      <c r="C239" s="58" t="s">
        <v>59</v>
      </c>
      <c r="D239" s="60"/>
      <c r="E239" s="60"/>
      <c r="F239" s="60">
        <v>32</v>
      </c>
      <c r="G239" s="61"/>
      <c r="H239" s="64"/>
      <c r="I239" s="64"/>
      <c r="J239" s="61"/>
      <c r="K239" s="63">
        <v>39</v>
      </c>
      <c r="L239" s="64">
        <v>30</v>
      </c>
      <c r="M239" s="65">
        <v>31</v>
      </c>
      <c r="N239" s="235">
        <v>33</v>
      </c>
      <c r="O239" s="235"/>
      <c r="P239" s="64"/>
      <c r="Q239" s="64">
        <v>29</v>
      </c>
      <c r="R239" s="64"/>
      <c r="S239" s="64"/>
      <c r="T239" s="64">
        <v>36</v>
      </c>
      <c r="U239" s="64"/>
      <c r="V239" s="251"/>
      <c r="W239" s="64">
        <v>28</v>
      </c>
      <c r="X239" s="60">
        <v>32</v>
      </c>
      <c r="Y239" s="60">
        <v>29</v>
      </c>
      <c r="Z239" s="60">
        <v>36</v>
      </c>
      <c r="AA239" s="75"/>
      <c r="AB239" s="67">
        <f t="shared" si="6"/>
        <v>11</v>
      </c>
      <c r="AC239" s="68">
        <f t="shared" si="7"/>
        <v>32.272727272727273</v>
      </c>
      <c r="AD239" s="68">
        <f t="array" ref="AD239">IF(AB239=0,0,IF(AB239&gt;9,AVERAGE(LARGE(D239:Z239,{1,2,3,4,5,6,7,8,9,10})),0))</f>
        <v>32.700000000000003</v>
      </c>
      <c r="AE239" s="68">
        <f t="array" ref="AE239">IF(AB239=0,0,IF(AB239&gt;9,SUM(LARGE(D239:Z239,{1,2,3,4,5,6,7,8,9,10})),0))</f>
        <v>327</v>
      </c>
      <c r="AF239" s="17"/>
      <c r="AH239" s="56"/>
      <c r="AI239" s="69"/>
      <c r="AJ239" s="56"/>
      <c r="AK239" s="56"/>
    </row>
    <row r="240" spans="1:37" ht="15" customHeight="1" x14ac:dyDescent="0.3">
      <c r="A240" s="57" t="s">
        <v>222</v>
      </c>
      <c r="B240" s="58" t="s">
        <v>5</v>
      </c>
      <c r="C240" s="58" t="s">
        <v>54</v>
      </c>
      <c r="D240" s="59"/>
      <c r="E240" s="60"/>
      <c r="F240" s="59">
        <v>42</v>
      </c>
      <c r="G240" s="61"/>
      <c r="H240" s="64"/>
      <c r="I240" s="64"/>
      <c r="J240" s="61"/>
      <c r="K240" s="63">
        <v>38</v>
      </c>
      <c r="L240" s="64">
        <v>44</v>
      </c>
      <c r="M240" s="65">
        <v>40</v>
      </c>
      <c r="N240" s="235">
        <v>41</v>
      </c>
      <c r="O240" s="235"/>
      <c r="P240" s="64"/>
      <c r="Q240" s="64"/>
      <c r="R240" s="64">
        <v>36</v>
      </c>
      <c r="S240" s="64"/>
      <c r="T240" s="64">
        <v>39</v>
      </c>
      <c r="U240" s="64"/>
      <c r="V240" s="251"/>
      <c r="W240" s="64">
        <v>41</v>
      </c>
      <c r="X240" s="59">
        <v>38</v>
      </c>
      <c r="Y240" s="59">
        <v>40</v>
      </c>
      <c r="Z240" s="59">
        <v>41</v>
      </c>
      <c r="AA240" s="66"/>
      <c r="AB240" s="67">
        <f t="shared" si="6"/>
        <v>11</v>
      </c>
      <c r="AC240" s="68">
        <f t="shared" si="7"/>
        <v>40</v>
      </c>
      <c r="AD240" s="68">
        <f t="array" ref="AD240">IF(AB240=0,0,IF(AB240&gt;9,AVERAGE(LARGE(D240:Z240,{1,2,3,4,5,6,7,8,9,10})),0))</f>
        <v>40.4</v>
      </c>
      <c r="AE240" s="68">
        <f t="array" ref="AE240">IF(AB240=0,0,IF(AB240&gt;9,SUM(LARGE(D240:Z240,{1,2,3,4,5,6,7,8,9,10})),0))</f>
        <v>404</v>
      </c>
      <c r="AF240" s="17"/>
      <c r="AH240" s="56"/>
      <c r="AI240" s="69"/>
      <c r="AJ240" s="56"/>
      <c r="AK240" s="56"/>
    </row>
    <row r="241" spans="1:37" ht="15" customHeight="1" x14ac:dyDescent="0.3">
      <c r="A241" s="57" t="s">
        <v>223</v>
      </c>
      <c r="B241" s="58" t="s">
        <v>5</v>
      </c>
      <c r="C241" s="58" t="s">
        <v>54</v>
      </c>
      <c r="D241" s="60"/>
      <c r="E241" s="60"/>
      <c r="F241" s="60">
        <v>41</v>
      </c>
      <c r="G241" s="61"/>
      <c r="H241" s="62"/>
      <c r="I241" s="62"/>
      <c r="J241" s="61"/>
      <c r="K241" s="63">
        <v>43</v>
      </c>
      <c r="L241" s="64">
        <v>41</v>
      </c>
      <c r="M241" s="65">
        <v>44</v>
      </c>
      <c r="N241" s="235">
        <v>41</v>
      </c>
      <c r="O241" s="235"/>
      <c r="P241" s="62"/>
      <c r="Q241" s="62">
        <v>40</v>
      </c>
      <c r="R241" s="62">
        <v>43</v>
      </c>
      <c r="S241" s="64"/>
      <c r="T241" s="64">
        <v>41</v>
      </c>
      <c r="U241" s="62"/>
      <c r="V241" s="251"/>
      <c r="W241" s="62">
        <v>39</v>
      </c>
      <c r="X241" s="60">
        <v>42</v>
      </c>
      <c r="Y241" s="60">
        <v>41</v>
      </c>
      <c r="Z241" s="60"/>
      <c r="AA241" s="66"/>
      <c r="AB241" s="67">
        <f t="shared" si="6"/>
        <v>11</v>
      </c>
      <c r="AC241" s="68">
        <f t="shared" si="7"/>
        <v>41.454545454545453</v>
      </c>
      <c r="AD241" s="68">
        <f t="array" ref="AD241">IF(AB241=0,0,IF(AB241&gt;9,AVERAGE(LARGE(D241:Z241,{1,2,3,4,5,6,7,8,9,10})),0))</f>
        <v>41.7</v>
      </c>
      <c r="AE241" s="68">
        <f t="array" ref="AE241">IF(AB241=0,0,IF(AB241&gt;9,SUM(LARGE(D241:Z241,{1,2,3,4,5,6,7,8,9,10})),0))</f>
        <v>417</v>
      </c>
      <c r="AF241" s="17"/>
      <c r="AH241" s="56"/>
      <c r="AI241" s="69"/>
      <c r="AJ241" s="56"/>
      <c r="AK241" s="56"/>
    </row>
    <row r="242" spans="1:37" ht="15" customHeight="1" x14ac:dyDescent="0.3">
      <c r="A242" s="57" t="s">
        <v>372</v>
      </c>
      <c r="B242" s="58" t="s">
        <v>9</v>
      </c>
      <c r="C242" s="58" t="s">
        <v>54</v>
      </c>
      <c r="D242" s="86"/>
      <c r="E242" s="86"/>
      <c r="F242" s="86"/>
      <c r="G242" s="61"/>
      <c r="H242" s="64"/>
      <c r="I242" s="64"/>
      <c r="J242" s="61"/>
      <c r="K242" s="63"/>
      <c r="L242" s="64"/>
      <c r="M242" s="61"/>
      <c r="N242" s="235"/>
      <c r="O242" s="235"/>
      <c r="P242" s="64"/>
      <c r="Q242" s="64"/>
      <c r="R242" s="64"/>
      <c r="S242" s="92"/>
      <c r="T242" s="64">
        <v>23</v>
      </c>
      <c r="U242" s="64"/>
      <c r="V242" s="251"/>
      <c r="W242" s="64"/>
      <c r="X242" s="101"/>
      <c r="Y242" s="86"/>
      <c r="Z242" s="86"/>
      <c r="AA242" s="66"/>
      <c r="AB242" s="67">
        <f t="shared" si="6"/>
        <v>1</v>
      </c>
      <c r="AC242" s="68">
        <f t="shared" si="7"/>
        <v>23</v>
      </c>
      <c r="AD242" s="68">
        <f t="array" ref="AD242">IF(AB242=0,0,IF(AB242&gt;9,AVERAGE(LARGE(D242:Z242,{1,2,3,4,5,6,7,8,9,10})),0))</f>
        <v>0</v>
      </c>
      <c r="AE242" s="68">
        <f t="array" ref="AE242">IF(AB242=0,0,IF(AB242&gt;9,SUM(LARGE(D242:Z242,{1,2,3,4,5,6,7,8,9,10})),0))</f>
        <v>0</v>
      </c>
      <c r="AF242" s="17"/>
      <c r="AH242" s="56"/>
      <c r="AI242" s="69"/>
      <c r="AJ242" s="56"/>
      <c r="AK242" s="56"/>
    </row>
    <row r="243" spans="1:37" ht="15" customHeight="1" x14ac:dyDescent="0.3">
      <c r="A243" s="57" t="s">
        <v>357</v>
      </c>
      <c r="B243" s="58" t="s">
        <v>10</v>
      </c>
      <c r="C243" s="58" t="s">
        <v>54</v>
      </c>
      <c r="D243" s="86"/>
      <c r="E243" s="86"/>
      <c r="F243" s="86"/>
      <c r="G243" s="61"/>
      <c r="H243" s="62"/>
      <c r="I243" s="62"/>
      <c r="J243" s="61"/>
      <c r="K243" s="63"/>
      <c r="L243" s="64"/>
      <c r="M243" s="61"/>
      <c r="N243" s="235"/>
      <c r="O243" s="235"/>
      <c r="P243" s="62"/>
      <c r="Q243" s="62">
        <v>30</v>
      </c>
      <c r="R243" s="62"/>
      <c r="S243" s="92"/>
      <c r="T243" s="64">
        <v>35</v>
      </c>
      <c r="U243" s="62"/>
      <c r="V243" s="251"/>
      <c r="W243" s="62"/>
      <c r="X243" s="101"/>
      <c r="Y243" s="86"/>
      <c r="Z243" s="86"/>
      <c r="AA243" s="66"/>
      <c r="AB243" s="67">
        <f t="shared" si="6"/>
        <v>2</v>
      </c>
      <c r="AC243" s="68">
        <f t="shared" si="7"/>
        <v>32.5</v>
      </c>
      <c r="AD243" s="68">
        <f t="array" ref="AD243">IF(AB243=0,0,IF(AB243&gt;9,AVERAGE(LARGE(D243:Z243,{1,2,3,4,5,6,7,8,9,10})),0))</f>
        <v>0</v>
      </c>
      <c r="AE243" s="68">
        <f t="array" ref="AE243">IF(AB243=0,0,IF(AB243&gt;9,SUM(LARGE(D243:Z243,{1,2,3,4,5,6,7,8,9,10})),0))</f>
        <v>0</v>
      </c>
      <c r="AF243" s="17"/>
      <c r="AH243" s="56"/>
      <c r="AI243" s="69"/>
      <c r="AJ243" s="56"/>
      <c r="AK243" s="56"/>
    </row>
    <row r="244" spans="1:37" ht="15" customHeight="1" x14ac:dyDescent="0.3">
      <c r="A244" s="57" t="s">
        <v>224</v>
      </c>
      <c r="B244" s="58" t="s">
        <v>3</v>
      </c>
      <c r="C244" s="93" t="s">
        <v>54</v>
      </c>
      <c r="D244" s="59"/>
      <c r="E244" s="60">
        <v>36</v>
      </c>
      <c r="F244" s="59"/>
      <c r="G244" s="61"/>
      <c r="H244" s="62"/>
      <c r="I244" s="62"/>
      <c r="J244" s="61"/>
      <c r="K244" s="63"/>
      <c r="L244" s="64">
        <v>34</v>
      </c>
      <c r="M244" s="65">
        <v>40</v>
      </c>
      <c r="N244" s="235"/>
      <c r="O244" s="235"/>
      <c r="P244" s="62"/>
      <c r="Q244" s="62"/>
      <c r="R244" s="62"/>
      <c r="S244" s="64"/>
      <c r="T244" s="64"/>
      <c r="U244" s="62"/>
      <c r="V244" s="251"/>
      <c r="W244" s="62"/>
      <c r="X244" s="59">
        <v>39</v>
      </c>
      <c r="Y244" s="59">
        <v>39</v>
      </c>
      <c r="Z244" s="59">
        <v>38</v>
      </c>
      <c r="AA244" s="66"/>
      <c r="AB244" s="67">
        <f t="shared" si="6"/>
        <v>6</v>
      </c>
      <c r="AC244" s="68">
        <f t="shared" si="7"/>
        <v>37.666666666666664</v>
      </c>
      <c r="AD244" s="68">
        <f t="array" ref="AD244">IF(AB244=0,0,IF(AB244&gt;9,AVERAGE(LARGE(D244:Z244,{1,2,3,4,5,6,7,8,9,10})),0))</f>
        <v>0</v>
      </c>
      <c r="AE244" s="68">
        <f t="array" ref="AE244">IF(AB244=0,0,IF(AB244&gt;9,SUM(LARGE(D244:Z244,{1,2,3,4,5,6,7,8,9,10})),0))</f>
        <v>0</v>
      </c>
      <c r="AF244" s="17"/>
      <c r="AH244" s="56"/>
      <c r="AI244" s="90"/>
      <c r="AJ244" s="56"/>
      <c r="AK244" s="56"/>
    </row>
    <row r="245" spans="1:37" ht="15" customHeight="1" x14ac:dyDescent="0.3">
      <c r="A245" s="57" t="s">
        <v>225</v>
      </c>
      <c r="B245" s="58" t="s">
        <v>9</v>
      </c>
      <c r="C245" s="58" t="s">
        <v>54</v>
      </c>
      <c r="D245" s="86">
        <v>39</v>
      </c>
      <c r="E245" s="86"/>
      <c r="F245" s="86"/>
      <c r="G245" s="61"/>
      <c r="H245" s="62"/>
      <c r="I245" s="62"/>
      <c r="J245" s="61">
        <v>40</v>
      </c>
      <c r="K245" s="63"/>
      <c r="L245" s="64"/>
      <c r="M245" s="65">
        <v>39</v>
      </c>
      <c r="N245" s="235"/>
      <c r="O245" s="235">
        <v>38</v>
      </c>
      <c r="P245" s="62">
        <v>37</v>
      </c>
      <c r="Q245" s="62"/>
      <c r="R245" s="62"/>
      <c r="S245" s="64">
        <v>46</v>
      </c>
      <c r="T245" s="64">
        <v>44</v>
      </c>
      <c r="U245" s="62"/>
      <c r="V245" s="251"/>
      <c r="W245" s="62"/>
      <c r="X245" s="101">
        <v>36</v>
      </c>
      <c r="Y245" s="86">
        <v>39</v>
      </c>
      <c r="Z245" s="86">
        <v>38</v>
      </c>
      <c r="AA245" s="66">
        <v>33</v>
      </c>
      <c r="AB245" s="67">
        <f t="shared" si="6"/>
        <v>10</v>
      </c>
      <c r="AC245" s="68">
        <f t="shared" si="7"/>
        <v>39.6</v>
      </c>
      <c r="AD245" s="68">
        <f t="array" ref="AD245">IF(AB245=0,0,IF(AB245&gt;9,AVERAGE(LARGE(D245:Z245,{1,2,3,4,5,6,7,8,9,10})),0))</f>
        <v>39.6</v>
      </c>
      <c r="AE245" s="68">
        <f t="array" ref="AE245">IF(AB245=0,0,IF(AB245&gt;9,SUM(LARGE(D245:Z245,{1,2,3,4,5,6,7,8,9,10})),0))</f>
        <v>396</v>
      </c>
      <c r="AF245" s="17"/>
      <c r="AH245" s="56"/>
      <c r="AI245" s="69"/>
      <c r="AJ245" s="56"/>
      <c r="AK245" s="56"/>
    </row>
    <row r="246" spans="1:37" ht="15" customHeight="1" x14ac:dyDescent="0.3">
      <c r="A246" s="57" t="s">
        <v>226</v>
      </c>
      <c r="B246" s="58" t="s">
        <v>6</v>
      </c>
      <c r="C246" s="58" t="s">
        <v>54</v>
      </c>
      <c r="D246" s="60"/>
      <c r="E246" s="60"/>
      <c r="F246" s="60"/>
      <c r="G246" s="61"/>
      <c r="H246" s="62"/>
      <c r="I246" s="62"/>
      <c r="J246" s="61"/>
      <c r="K246" s="63"/>
      <c r="L246" s="64"/>
      <c r="M246" s="65">
        <v>37</v>
      </c>
      <c r="N246" s="235"/>
      <c r="O246" s="235"/>
      <c r="P246" s="62"/>
      <c r="Q246" s="62"/>
      <c r="R246" s="62"/>
      <c r="S246" s="64"/>
      <c r="T246" s="64"/>
      <c r="U246" s="62"/>
      <c r="V246" s="251"/>
      <c r="W246" s="62"/>
      <c r="X246" s="60">
        <v>38</v>
      </c>
      <c r="Y246" s="60"/>
      <c r="Z246" s="60"/>
      <c r="AA246" s="66"/>
      <c r="AB246" s="67">
        <f t="shared" si="6"/>
        <v>2</v>
      </c>
      <c r="AC246" s="68">
        <f t="shared" si="7"/>
        <v>37.5</v>
      </c>
      <c r="AD246" s="68">
        <f t="array" ref="AD246">IF(AB246=0,0,IF(AB246&gt;9,AVERAGE(LARGE(D246:Z246,{1,2,3,4,5,6,7,8,9,10})),0))</f>
        <v>0</v>
      </c>
      <c r="AE246" s="68">
        <f t="array" ref="AE246">IF(AB246=0,0,IF(AB246&gt;9,SUM(LARGE(D246:Z246,{1,2,3,4,5,6,7,8,9,10})),0))</f>
        <v>0</v>
      </c>
      <c r="AF246" s="17"/>
      <c r="AH246" s="56"/>
      <c r="AI246" s="69"/>
      <c r="AJ246" s="56"/>
      <c r="AK246" s="56"/>
    </row>
    <row r="247" spans="1:37" ht="15" customHeight="1" x14ac:dyDescent="0.3">
      <c r="A247" s="57" t="s">
        <v>227</v>
      </c>
      <c r="B247" s="58" t="s">
        <v>4</v>
      </c>
      <c r="C247" s="58" t="s">
        <v>54</v>
      </c>
      <c r="D247" s="59">
        <v>39</v>
      </c>
      <c r="E247" s="60">
        <v>46</v>
      </c>
      <c r="F247" s="59">
        <v>43</v>
      </c>
      <c r="G247" s="61">
        <v>44</v>
      </c>
      <c r="H247" s="62">
        <v>41</v>
      </c>
      <c r="I247" s="62">
        <v>40</v>
      </c>
      <c r="J247" s="61">
        <v>39</v>
      </c>
      <c r="K247" s="63"/>
      <c r="L247" s="64">
        <v>41</v>
      </c>
      <c r="M247" s="65">
        <v>43</v>
      </c>
      <c r="N247" s="235">
        <v>37</v>
      </c>
      <c r="O247" s="235"/>
      <c r="P247" s="62">
        <v>39</v>
      </c>
      <c r="Q247" s="62">
        <v>40</v>
      </c>
      <c r="R247" s="62">
        <v>42</v>
      </c>
      <c r="S247" s="64">
        <v>46</v>
      </c>
      <c r="T247" s="64">
        <v>43</v>
      </c>
      <c r="U247" s="62">
        <v>48</v>
      </c>
      <c r="V247" s="251">
        <v>42</v>
      </c>
      <c r="W247" s="62">
        <v>41</v>
      </c>
      <c r="X247" s="59">
        <v>41</v>
      </c>
      <c r="Y247" s="59">
        <v>48</v>
      </c>
      <c r="Z247" s="59">
        <v>37</v>
      </c>
      <c r="AA247" s="66">
        <v>41</v>
      </c>
      <c r="AB247" s="67">
        <f t="shared" si="6"/>
        <v>21</v>
      </c>
      <c r="AC247" s="68">
        <f t="shared" si="7"/>
        <v>41.904761904761905</v>
      </c>
      <c r="AD247" s="68">
        <f t="array" ref="AD247">IF(AB247=0,0,IF(AB247&gt;9,AVERAGE(LARGE(D247:Z247,{1,2,3,4,5,6,7,8,9,10})),0))</f>
        <v>44.5</v>
      </c>
      <c r="AE247" s="68">
        <f t="array" ref="AE247">IF(AB247=0,0,IF(AB247&gt;9,SUM(LARGE(D247:Z247,{1,2,3,4,5,6,7,8,9,10})),0))</f>
        <v>445</v>
      </c>
      <c r="AF247" s="17"/>
      <c r="AH247" s="56"/>
      <c r="AI247" s="69"/>
      <c r="AJ247" s="56"/>
      <c r="AK247" s="56"/>
    </row>
    <row r="248" spans="1:37" ht="15" customHeight="1" x14ac:dyDescent="0.3">
      <c r="A248" s="57" t="s">
        <v>227</v>
      </c>
      <c r="B248" s="58" t="s">
        <v>3</v>
      </c>
      <c r="C248" s="93" t="s">
        <v>58</v>
      </c>
      <c r="D248" s="59">
        <v>38</v>
      </c>
      <c r="E248" s="60">
        <v>44</v>
      </c>
      <c r="F248" s="59">
        <v>45</v>
      </c>
      <c r="G248" s="61">
        <v>45</v>
      </c>
      <c r="H248" s="62">
        <v>41</v>
      </c>
      <c r="I248" s="62">
        <v>40</v>
      </c>
      <c r="J248" s="61">
        <v>37</v>
      </c>
      <c r="K248" s="63"/>
      <c r="L248" s="64">
        <v>41</v>
      </c>
      <c r="M248" s="65">
        <v>44</v>
      </c>
      <c r="N248" s="235">
        <v>37</v>
      </c>
      <c r="O248" s="235"/>
      <c r="P248" s="62">
        <v>36</v>
      </c>
      <c r="Q248" s="62">
        <v>41</v>
      </c>
      <c r="R248" s="62">
        <v>41</v>
      </c>
      <c r="S248" s="64">
        <v>43</v>
      </c>
      <c r="T248" s="64">
        <v>41</v>
      </c>
      <c r="U248" s="62">
        <v>41</v>
      </c>
      <c r="V248" s="251">
        <v>37</v>
      </c>
      <c r="W248" s="62">
        <v>41</v>
      </c>
      <c r="X248" s="59">
        <v>46</v>
      </c>
      <c r="Y248" s="59">
        <v>39</v>
      </c>
      <c r="Z248" s="59">
        <v>39</v>
      </c>
      <c r="AA248" s="66">
        <v>44</v>
      </c>
      <c r="AB248" s="67">
        <f t="shared" si="6"/>
        <v>21</v>
      </c>
      <c r="AC248" s="68">
        <f t="shared" si="7"/>
        <v>40.80952380952381</v>
      </c>
      <c r="AD248" s="68">
        <f t="array" ref="AD248">IF(AB248=0,0,IF(AB248&gt;9,AVERAGE(LARGE(D248:Z248,{1,2,3,4,5,6,7,8,9,10})),0))</f>
        <v>43.1</v>
      </c>
      <c r="AE248" s="68">
        <f t="array" ref="AE248">IF(AB248=0,0,IF(AB248&gt;9,SUM(LARGE(D248:Z248,{1,2,3,4,5,6,7,8,9,10})),0))</f>
        <v>431</v>
      </c>
      <c r="AF248" s="17"/>
      <c r="AH248" s="56"/>
      <c r="AI248" s="69"/>
      <c r="AJ248" s="56"/>
      <c r="AK248" s="56"/>
    </row>
    <row r="249" spans="1:37" ht="15" customHeight="1" x14ac:dyDescent="0.3">
      <c r="A249" s="57" t="s">
        <v>228</v>
      </c>
      <c r="B249" s="58" t="s">
        <v>7</v>
      </c>
      <c r="C249" s="58" t="s">
        <v>54</v>
      </c>
      <c r="D249" s="86"/>
      <c r="E249" s="86"/>
      <c r="F249" s="86"/>
      <c r="G249" s="61"/>
      <c r="H249" s="62">
        <v>41</v>
      </c>
      <c r="I249" s="62">
        <v>34</v>
      </c>
      <c r="J249" s="61">
        <v>38</v>
      </c>
      <c r="K249" s="63"/>
      <c r="L249" s="64"/>
      <c r="M249" s="61"/>
      <c r="N249" s="235">
        <v>32</v>
      </c>
      <c r="O249" s="235"/>
      <c r="P249" s="62"/>
      <c r="Q249" s="62"/>
      <c r="R249" s="62"/>
      <c r="S249" s="92">
        <v>40</v>
      </c>
      <c r="T249" s="64"/>
      <c r="U249" s="62"/>
      <c r="V249" s="251"/>
      <c r="W249" s="62"/>
      <c r="X249" s="101">
        <v>41</v>
      </c>
      <c r="Y249" s="86">
        <v>43</v>
      </c>
      <c r="Z249" s="86">
        <v>37</v>
      </c>
      <c r="AA249" s="66"/>
      <c r="AB249" s="67">
        <f t="shared" si="6"/>
        <v>8</v>
      </c>
      <c r="AC249" s="68">
        <f t="shared" si="7"/>
        <v>38.25</v>
      </c>
      <c r="AD249" s="68">
        <f t="array" ref="AD249">IF(AB249=0,0,IF(AB249&gt;9,AVERAGE(LARGE(D249:Z249,{1,2,3,4,5,6,7,8,9,10})),0))</f>
        <v>0</v>
      </c>
      <c r="AE249" s="68">
        <f t="array" ref="AE249">IF(AB249=0,0,IF(AB249&gt;9,SUM(LARGE(D249:Z249,{1,2,3,4,5,6,7,8,9,10})),0))</f>
        <v>0</v>
      </c>
      <c r="AF249" s="17"/>
      <c r="AH249" s="56"/>
      <c r="AI249" s="69"/>
      <c r="AJ249" s="56"/>
      <c r="AK249" s="56"/>
    </row>
    <row r="250" spans="1:37" ht="15" customHeight="1" x14ac:dyDescent="0.3">
      <c r="A250" s="99" t="s">
        <v>229</v>
      </c>
      <c r="B250" s="58" t="s">
        <v>7</v>
      </c>
      <c r="C250" s="58" t="s">
        <v>64</v>
      </c>
      <c r="D250" s="59"/>
      <c r="E250" s="60">
        <v>37</v>
      </c>
      <c r="F250" s="59"/>
      <c r="G250" s="61">
        <v>35</v>
      </c>
      <c r="H250" s="62">
        <v>36</v>
      </c>
      <c r="I250" s="62"/>
      <c r="J250" s="61">
        <v>28</v>
      </c>
      <c r="K250" s="63"/>
      <c r="L250" s="64">
        <v>39</v>
      </c>
      <c r="M250" s="65">
        <v>38</v>
      </c>
      <c r="N250" s="235">
        <v>34</v>
      </c>
      <c r="O250" s="235"/>
      <c r="P250" s="62">
        <v>36</v>
      </c>
      <c r="Q250" s="62">
        <v>43</v>
      </c>
      <c r="R250" s="62"/>
      <c r="S250" s="64">
        <v>38</v>
      </c>
      <c r="T250" s="64"/>
      <c r="U250" s="62"/>
      <c r="V250" s="251"/>
      <c r="W250" s="62"/>
      <c r="X250" s="59">
        <v>46</v>
      </c>
      <c r="Y250" s="59">
        <v>37</v>
      </c>
      <c r="Z250" s="59"/>
      <c r="AA250" s="66"/>
      <c r="AB250" s="67">
        <f t="shared" si="6"/>
        <v>12</v>
      </c>
      <c r="AC250" s="68">
        <f t="shared" si="7"/>
        <v>37.25</v>
      </c>
      <c r="AD250" s="68">
        <f t="array" ref="AD250">IF(AB250=0,0,IF(AB250&gt;9,AVERAGE(LARGE(D250:Z250,{1,2,3,4,5,6,7,8,9,10})),0))</f>
        <v>38.5</v>
      </c>
      <c r="AE250" s="68">
        <f t="array" ref="AE250">IF(AB250=0,0,IF(AB250&gt;9,SUM(LARGE(D250:Z250,{1,2,3,4,5,6,7,8,9,10})),0))</f>
        <v>385</v>
      </c>
      <c r="AF250" s="17"/>
      <c r="AH250" s="56"/>
      <c r="AI250" s="69"/>
      <c r="AJ250" s="56"/>
      <c r="AK250" s="56"/>
    </row>
    <row r="251" spans="1:37" ht="15" customHeight="1" x14ac:dyDescent="0.3">
      <c r="A251" s="99" t="s">
        <v>229</v>
      </c>
      <c r="B251" s="58" t="s">
        <v>7</v>
      </c>
      <c r="C251" s="58" t="s">
        <v>55</v>
      </c>
      <c r="D251" s="59"/>
      <c r="E251" s="60">
        <v>33</v>
      </c>
      <c r="F251" s="59"/>
      <c r="G251" s="61">
        <v>33</v>
      </c>
      <c r="H251" s="62">
        <v>45</v>
      </c>
      <c r="I251" s="62"/>
      <c r="J251" s="61">
        <v>36</v>
      </c>
      <c r="K251" s="63"/>
      <c r="L251" s="64">
        <v>35</v>
      </c>
      <c r="M251" s="65">
        <v>39</v>
      </c>
      <c r="N251" s="235">
        <v>33</v>
      </c>
      <c r="O251" s="235">
        <v>42</v>
      </c>
      <c r="P251" s="62"/>
      <c r="Q251" s="62">
        <v>28</v>
      </c>
      <c r="R251" s="62"/>
      <c r="S251" s="64">
        <v>43</v>
      </c>
      <c r="T251" s="64">
        <v>38</v>
      </c>
      <c r="U251" s="62"/>
      <c r="V251" s="251"/>
      <c r="W251" s="62"/>
      <c r="X251" s="59">
        <v>41</v>
      </c>
      <c r="Y251" s="59">
        <v>41</v>
      </c>
      <c r="Z251" s="59">
        <v>39</v>
      </c>
      <c r="AA251" s="66"/>
      <c r="AB251" s="67">
        <f t="shared" si="6"/>
        <v>14</v>
      </c>
      <c r="AC251" s="68">
        <f t="shared" si="7"/>
        <v>37.571428571428569</v>
      </c>
      <c r="AD251" s="68">
        <f t="array" ref="AD251">IF(AB251=0,0,IF(AB251&gt;9,AVERAGE(LARGE(D251:Z251,{1,2,3,4,5,6,7,8,9,10})),0))</f>
        <v>39.9</v>
      </c>
      <c r="AE251" s="68">
        <f t="array" ref="AE251">IF(AB251=0,0,IF(AB251&gt;9,SUM(LARGE(D251:Z251,{1,2,3,4,5,6,7,8,9,10})),0))</f>
        <v>399</v>
      </c>
      <c r="AF251" s="17"/>
      <c r="AH251" s="56"/>
      <c r="AI251" s="69"/>
      <c r="AJ251" s="56"/>
      <c r="AK251" s="56"/>
    </row>
    <row r="252" spans="1:37" ht="15" customHeight="1" x14ac:dyDescent="0.3">
      <c r="A252" s="57" t="s">
        <v>230</v>
      </c>
      <c r="B252" s="58" t="s">
        <v>11</v>
      </c>
      <c r="C252" s="58" t="s">
        <v>54</v>
      </c>
      <c r="D252" s="60">
        <v>38</v>
      </c>
      <c r="E252" s="60"/>
      <c r="F252" s="60">
        <v>46</v>
      </c>
      <c r="G252" s="61">
        <v>38</v>
      </c>
      <c r="H252" s="62">
        <v>38</v>
      </c>
      <c r="I252" s="62">
        <v>44</v>
      </c>
      <c r="J252" s="61">
        <v>31</v>
      </c>
      <c r="K252" s="63">
        <v>33</v>
      </c>
      <c r="L252" s="64">
        <v>38</v>
      </c>
      <c r="M252" s="65">
        <v>41</v>
      </c>
      <c r="N252" s="235">
        <v>37</v>
      </c>
      <c r="O252" s="235"/>
      <c r="P252" s="62">
        <v>37</v>
      </c>
      <c r="Q252" s="62">
        <v>35</v>
      </c>
      <c r="R252" s="62">
        <v>26</v>
      </c>
      <c r="S252" s="64"/>
      <c r="T252" s="64">
        <v>40</v>
      </c>
      <c r="U252" s="62">
        <v>32</v>
      </c>
      <c r="V252" s="251">
        <v>41</v>
      </c>
      <c r="W252" s="62">
        <v>42</v>
      </c>
      <c r="X252" s="60">
        <v>39</v>
      </c>
      <c r="Y252" s="60">
        <v>43</v>
      </c>
      <c r="Z252" s="60">
        <v>33</v>
      </c>
      <c r="AA252" s="66">
        <v>36</v>
      </c>
      <c r="AB252" s="67">
        <f t="shared" si="6"/>
        <v>20</v>
      </c>
      <c r="AC252" s="68">
        <f t="shared" si="7"/>
        <v>37.6</v>
      </c>
      <c r="AD252" s="68">
        <f t="array" ref="AD252">IF(AB252=0,0,IF(AB252&gt;9,AVERAGE(LARGE(D252:Z252,{1,2,3,4,5,6,7,8,9,10})),0))</f>
        <v>41.2</v>
      </c>
      <c r="AE252" s="68">
        <f t="array" ref="AE252">IF(AB252=0,0,IF(AB252&gt;9,SUM(LARGE(D252:Z252,{1,2,3,4,5,6,7,8,9,10})),0))</f>
        <v>412</v>
      </c>
      <c r="AF252" s="17"/>
      <c r="AH252" s="56"/>
      <c r="AI252" s="69"/>
      <c r="AJ252" s="56"/>
      <c r="AK252" s="56"/>
    </row>
    <row r="253" spans="1:37" ht="15" customHeight="1" x14ac:dyDescent="0.3">
      <c r="A253" s="57" t="s">
        <v>230</v>
      </c>
      <c r="B253" s="58" t="s">
        <v>11</v>
      </c>
      <c r="C253" s="58" t="s">
        <v>58</v>
      </c>
      <c r="D253" s="59">
        <v>42</v>
      </c>
      <c r="E253" s="60"/>
      <c r="F253" s="59">
        <v>40</v>
      </c>
      <c r="G253" s="61">
        <v>36</v>
      </c>
      <c r="H253" s="62">
        <v>41</v>
      </c>
      <c r="I253" s="62">
        <v>38</v>
      </c>
      <c r="J253" s="61">
        <v>36</v>
      </c>
      <c r="K253" s="63">
        <v>39</v>
      </c>
      <c r="L253" s="64">
        <v>39</v>
      </c>
      <c r="M253" s="65">
        <v>38</v>
      </c>
      <c r="N253" s="235">
        <v>40</v>
      </c>
      <c r="O253" s="235"/>
      <c r="P253" s="62">
        <v>32</v>
      </c>
      <c r="Q253" s="62">
        <v>37</v>
      </c>
      <c r="R253" s="62">
        <v>38</v>
      </c>
      <c r="S253" s="64"/>
      <c r="T253" s="64">
        <v>35</v>
      </c>
      <c r="U253" s="62">
        <v>34</v>
      </c>
      <c r="V253" s="251">
        <v>33</v>
      </c>
      <c r="W253" s="62">
        <v>39</v>
      </c>
      <c r="X253" s="59">
        <v>42</v>
      </c>
      <c r="Y253" s="59">
        <v>38</v>
      </c>
      <c r="Z253" s="59">
        <v>38</v>
      </c>
      <c r="AA253" s="66">
        <v>34</v>
      </c>
      <c r="AB253" s="67">
        <f t="shared" si="6"/>
        <v>20</v>
      </c>
      <c r="AC253" s="68">
        <f t="shared" si="7"/>
        <v>37.75</v>
      </c>
      <c r="AD253" s="68">
        <f t="array" ref="AD253">IF(AB253=0,0,IF(AB253&gt;9,AVERAGE(LARGE(D253:Z253,{1,2,3,4,5,6,7,8,9,10})),0))</f>
        <v>39.799999999999997</v>
      </c>
      <c r="AE253" s="68">
        <f t="array" ref="AE253">IF(AB253=0,0,IF(AB253&gt;9,SUM(LARGE(D253:Z253,{1,2,3,4,5,6,7,8,9,10})),0))</f>
        <v>398</v>
      </c>
      <c r="AF253" s="17"/>
      <c r="AH253" s="56"/>
      <c r="AI253" s="69"/>
      <c r="AJ253" s="56"/>
      <c r="AK253" s="56"/>
    </row>
    <row r="254" spans="1:37" ht="15" customHeight="1" x14ac:dyDescent="0.3">
      <c r="A254" s="57" t="s">
        <v>231</v>
      </c>
      <c r="B254" s="58" t="s">
        <v>7</v>
      </c>
      <c r="C254" s="58" t="s">
        <v>64</v>
      </c>
      <c r="D254" s="60"/>
      <c r="E254" s="60"/>
      <c r="F254" s="60"/>
      <c r="G254" s="61"/>
      <c r="H254" s="62"/>
      <c r="I254" s="62"/>
      <c r="J254" s="61"/>
      <c r="K254" s="63"/>
      <c r="L254" s="64"/>
      <c r="M254" s="65"/>
      <c r="N254" s="235"/>
      <c r="O254" s="235"/>
      <c r="P254" s="62"/>
      <c r="Q254" s="62"/>
      <c r="R254" s="62"/>
      <c r="S254" s="64">
        <v>34</v>
      </c>
      <c r="T254" s="64">
        <v>34</v>
      </c>
      <c r="U254" s="62"/>
      <c r="V254" s="251"/>
      <c r="W254" s="62"/>
      <c r="X254" s="60">
        <v>34</v>
      </c>
      <c r="Y254" s="60"/>
      <c r="Z254" s="60"/>
      <c r="AA254" s="66"/>
      <c r="AB254" s="67">
        <f t="shared" si="6"/>
        <v>3</v>
      </c>
      <c r="AC254" s="68">
        <f t="shared" si="7"/>
        <v>34</v>
      </c>
      <c r="AD254" s="68">
        <f t="array" ref="AD254">IF(AB254=0,0,IF(AB254&gt;9,AVERAGE(LARGE(D254:Z254,{1,2,3,4,5,6,7,8,9,10})),0))</f>
        <v>0</v>
      </c>
      <c r="AE254" s="68">
        <f t="array" ref="AE254">IF(AB254=0,0,IF(AB254&gt;9,SUM(LARGE(D254:Z254,{1,2,3,4,5,6,7,8,9,10})),0))</f>
        <v>0</v>
      </c>
      <c r="AF254" s="17"/>
      <c r="AH254" s="56"/>
      <c r="AI254" s="69"/>
      <c r="AJ254" s="56"/>
      <c r="AK254" s="56"/>
    </row>
    <row r="255" spans="1:37" s="1" customFormat="1" ht="15" customHeight="1" x14ac:dyDescent="0.3">
      <c r="A255" s="57" t="s">
        <v>232</v>
      </c>
      <c r="B255" s="58" t="s">
        <v>6</v>
      </c>
      <c r="C255" s="58" t="s">
        <v>54</v>
      </c>
      <c r="D255" s="59">
        <v>29</v>
      </c>
      <c r="E255" s="60"/>
      <c r="F255" s="59">
        <v>30</v>
      </c>
      <c r="G255" s="61">
        <v>28</v>
      </c>
      <c r="H255" s="64"/>
      <c r="I255" s="64">
        <v>27</v>
      </c>
      <c r="J255" s="61"/>
      <c r="K255" s="63"/>
      <c r="L255" s="64"/>
      <c r="M255" s="65"/>
      <c r="N255" s="235">
        <v>25</v>
      </c>
      <c r="O255" s="235">
        <v>27</v>
      </c>
      <c r="P255" s="64"/>
      <c r="Q255" s="64">
        <v>23</v>
      </c>
      <c r="R255" s="64"/>
      <c r="S255" s="64">
        <v>33</v>
      </c>
      <c r="T255" s="64">
        <v>28</v>
      </c>
      <c r="U255" s="64">
        <v>30</v>
      </c>
      <c r="V255" s="251"/>
      <c r="W255" s="64"/>
      <c r="X255" s="59">
        <v>18</v>
      </c>
      <c r="Y255" s="59">
        <v>28</v>
      </c>
      <c r="Z255" s="59">
        <v>35</v>
      </c>
      <c r="AA255" s="66">
        <v>22</v>
      </c>
      <c r="AB255" s="67">
        <f t="shared" si="6"/>
        <v>13</v>
      </c>
      <c r="AC255" s="68">
        <f t="shared" si="7"/>
        <v>27.76923076923077</v>
      </c>
      <c r="AD255" s="68">
        <f t="array" ref="AD255">IF(AB255=0,0,IF(AB255&gt;9,AVERAGE(LARGE(D255:Z255,{1,2,3,4,5,6,7,8,9,10})),0))</f>
        <v>29.5</v>
      </c>
      <c r="AE255" s="68">
        <f t="array" ref="AE255">IF(AB255=0,0,IF(AB255&gt;9,SUM(LARGE(D255:Z255,{1,2,3,4,5,6,7,8,9,10})),0))</f>
        <v>295</v>
      </c>
      <c r="AF255" s="17"/>
      <c r="AH255" s="56"/>
      <c r="AI255" s="69"/>
      <c r="AJ255" s="56"/>
      <c r="AK255" s="56"/>
    </row>
    <row r="256" spans="1:37" ht="15" customHeight="1" x14ac:dyDescent="0.3">
      <c r="A256" s="57" t="s">
        <v>233</v>
      </c>
      <c r="B256" s="58" t="s">
        <v>5</v>
      </c>
      <c r="C256" s="58" t="s">
        <v>54</v>
      </c>
      <c r="D256" s="59">
        <v>39</v>
      </c>
      <c r="E256" s="60"/>
      <c r="F256" s="59">
        <v>43</v>
      </c>
      <c r="G256" s="61">
        <v>39</v>
      </c>
      <c r="H256" s="64"/>
      <c r="I256" s="64">
        <v>34</v>
      </c>
      <c r="J256" s="61"/>
      <c r="K256" s="63">
        <v>32</v>
      </c>
      <c r="L256" s="64"/>
      <c r="M256" s="65">
        <v>41</v>
      </c>
      <c r="N256" s="235">
        <v>35</v>
      </c>
      <c r="O256" s="235"/>
      <c r="P256" s="64"/>
      <c r="Q256" s="64"/>
      <c r="R256" s="64">
        <v>36</v>
      </c>
      <c r="S256" s="64"/>
      <c r="T256" s="64">
        <v>38</v>
      </c>
      <c r="U256" s="64"/>
      <c r="V256" s="251"/>
      <c r="W256" s="64"/>
      <c r="X256" s="59">
        <v>45</v>
      </c>
      <c r="Y256" s="59">
        <v>36</v>
      </c>
      <c r="Z256" s="59">
        <v>39</v>
      </c>
      <c r="AA256" s="66"/>
      <c r="AB256" s="67">
        <f t="shared" si="6"/>
        <v>12</v>
      </c>
      <c r="AC256" s="68">
        <f t="shared" si="7"/>
        <v>38.083333333333336</v>
      </c>
      <c r="AD256" s="68">
        <f t="array" ref="AD256">IF(AB256=0,0,IF(AB256&gt;9,AVERAGE(LARGE(D256:Z256,{1,2,3,4,5,6,7,8,9,10})),0))</f>
        <v>39.1</v>
      </c>
      <c r="AE256" s="68">
        <f t="array" ref="AE256">IF(AB256=0,0,IF(AB256&gt;9,SUM(LARGE(D256:Z256,{1,2,3,4,5,6,7,8,9,10})),0))</f>
        <v>391</v>
      </c>
      <c r="AF256" s="17"/>
      <c r="AH256" s="56"/>
      <c r="AI256" s="88"/>
      <c r="AJ256" s="56"/>
      <c r="AK256" s="56"/>
    </row>
    <row r="257" spans="1:37" ht="15" customHeight="1" x14ac:dyDescent="0.3">
      <c r="A257" s="57" t="s">
        <v>234</v>
      </c>
      <c r="B257" s="58" t="s">
        <v>8</v>
      </c>
      <c r="C257" s="58" t="s">
        <v>54</v>
      </c>
      <c r="D257" s="59">
        <v>47</v>
      </c>
      <c r="E257" s="60">
        <v>36</v>
      </c>
      <c r="F257" s="59">
        <v>42</v>
      </c>
      <c r="G257" s="61">
        <v>38</v>
      </c>
      <c r="H257" s="62"/>
      <c r="I257" s="62">
        <v>34</v>
      </c>
      <c r="J257" s="61"/>
      <c r="K257" s="63"/>
      <c r="L257" s="64">
        <v>42</v>
      </c>
      <c r="M257" s="65">
        <v>45</v>
      </c>
      <c r="N257" s="235"/>
      <c r="O257" s="235"/>
      <c r="P257" s="62"/>
      <c r="Q257" s="62">
        <v>30</v>
      </c>
      <c r="R257" s="62">
        <v>44</v>
      </c>
      <c r="S257" s="64">
        <v>43</v>
      </c>
      <c r="T257" s="64">
        <v>44</v>
      </c>
      <c r="U257" s="62">
        <v>45</v>
      </c>
      <c r="V257" s="251"/>
      <c r="W257" s="62">
        <v>40</v>
      </c>
      <c r="X257" s="59">
        <v>47</v>
      </c>
      <c r="Y257" s="59">
        <v>41</v>
      </c>
      <c r="Z257" s="59">
        <v>46</v>
      </c>
      <c r="AA257" s="66">
        <v>43</v>
      </c>
      <c r="AB257" s="67">
        <f t="shared" si="6"/>
        <v>16</v>
      </c>
      <c r="AC257" s="68">
        <f t="shared" si="7"/>
        <v>41.5</v>
      </c>
      <c r="AD257" s="68">
        <f t="array" ref="AD257">IF(AB257=0,0,IF(AB257&gt;9,AVERAGE(LARGE(D257:Z257,{1,2,3,4,5,6,7,8,9,10})),0))</f>
        <v>44.5</v>
      </c>
      <c r="AE257" s="68">
        <f t="array" ref="AE257">IF(AB257=0,0,IF(AB257&gt;9,SUM(LARGE(D257:Z257,{1,2,3,4,5,6,7,8,9,10})),0))</f>
        <v>445</v>
      </c>
      <c r="AF257" s="17"/>
      <c r="AH257" s="56"/>
      <c r="AI257" s="69"/>
      <c r="AJ257" s="56"/>
      <c r="AK257" s="56"/>
    </row>
    <row r="258" spans="1:37" ht="15" customHeight="1" x14ac:dyDescent="0.3">
      <c r="A258" s="57" t="s">
        <v>234</v>
      </c>
      <c r="B258" s="58" t="s">
        <v>8</v>
      </c>
      <c r="C258" s="58" t="s">
        <v>58</v>
      </c>
      <c r="D258" s="59">
        <v>41</v>
      </c>
      <c r="E258" s="60">
        <v>38</v>
      </c>
      <c r="F258" s="59"/>
      <c r="G258" s="61"/>
      <c r="H258" s="62"/>
      <c r="I258" s="62">
        <v>43</v>
      </c>
      <c r="J258" s="61"/>
      <c r="K258" s="63"/>
      <c r="L258" s="64"/>
      <c r="M258" s="65">
        <v>38</v>
      </c>
      <c r="N258" s="235"/>
      <c r="O258" s="235"/>
      <c r="P258" s="62"/>
      <c r="Q258" s="62"/>
      <c r="R258" s="62"/>
      <c r="S258" s="64"/>
      <c r="T258" s="64"/>
      <c r="U258" s="62"/>
      <c r="V258" s="251"/>
      <c r="W258" s="62"/>
      <c r="X258" s="59"/>
      <c r="Y258" s="59"/>
      <c r="Z258" s="59"/>
      <c r="AA258" s="66"/>
      <c r="AB258" s="67">
        <f t="shared" si="6"/>
        <v>4</v>
      </c>
      <c r="AC258" s="68">
        <f t="shared" si="7"/>
        <v>40</v>
      </c>
      <c r="AD258" s="68">
        <f t="array" ref="AD258">IF(AB258=0,0,IF(AB258&gt;9,AVERAGE(LARGE(D258:Z258,{1,2,3,4,5,6,7,8,9,10})),0))</f>
        <v>0</v>
      </c>
      <c r="AE258" s="68">
        <f t="array" ref="AE258">IF(AB258=0,0,IF(AB258&gt;9,SUM(LARGE(D258:Z258,{1,2,3,4,5,6,7,8,9,10})),0))</f>
        <v>0</v>
      </c>
      <c r="AF258" s="17"/>
      <c r="AH258" s="56"/>
      <c r="AI258" s="69"/>
      <c r="AJ258" s="56"/>
      <c r="AK258" s="56"/>
    </row>
    <row r="259" spans="1:37" ht="15" customHeight="1" x14ac:dyDescent="0.3">
      <c r="A259" s="57" t="s">
        <v>235</v>
      </c>
      <c r="B259" s="58" t="s">
        <v>4</v>
      </c>
      <c r="C259" s="58" t="s">
        <v>54</v>
      </c>
      <c r="D259" s="59"/>
      <c r="E259" s="60">
        <v>39</v>
      </c>
      <c r="F259" s="59"/>
      <c r="G259" s="61"/>
      <c r="H259" s="62"/>
      <c r="I259" s="62"/>
      <c r="J259" s="61"/>
      <c r="K259" s="63"/>
      <c r="L259" s="64"/>
      <c r="M259" s="65"/>
      <c r="N259" s="235"/>
      <c r="O259" s="235"/>
      <c r="P259" s="62"/>
      <c r="Q259" s="62"/>
      <c r="R259" s="62"/>
      <c r="S259" s="64"/>
      <c r="T259" s="64"/>
      <c r="U259" s="62"/>
      <c r="V259" s="251"/>
      <c r="W259" s="62"/>
      <c r="X259" s="59">
        <v>36</v>
      </c>
      <c r="Y259" s="59"/>
      <c r="Z259" s="59"/>
      <c r="AA259" s="66"/>
      <c r="AB259" s="67">
        <f t="shared" si="6"/>
        <v>2</v>
      </c>
      <c r="AC259" s="68">
        <f t="shared" si="7"/>
        <v>37.5</v>
      </c>
      <c r="AD259" s="68">
        <f t="array" ref="AD259">IF(AB259=0,0,IF(AB259&gt;9,AVERAGE(LARGE(D259:Z259,{1,2,3,4,5,6,7,8,9,10})),0))</f>
        <v>0</v>
      </c>
      <c r="AE259" s="68">
        <f t="array" ref="AE259">IF(AB259=0,0,IF(AB259&gt;9,SUM(LARGE(D259:Z259,{1,2,3,4,5,6,7,8,9,10})),0))</f>
        <v>0</v>
      </c>
      <c r="AF259" s="17"/>
      <c r="AH259" s="56"/>
      <c r="AI259" s="69"/>
      <c r="AJ259" s="56"/>
      <c r="AK259" s="56"/>
    </row>
    <row r="260" spans="1:37" ht="15" customHeight="1" x14ac:dyDescent="0.3">
      <c r="A260" s="85" t="s">
        <v>367</v>
      </c>
      <c r="B260" s="75" t="s">
        <v>12</v>
      </c>
      <c r="C260" s="74" t="s">
        <v>54</v>
      </c>
      <c r="D260" s="60"/>
      <c r="E260" s="60"/>
      <c r="F260" s="60"/>
      <c r="G260" s="61"/>
      <c r="H260" s="62"/>
      <c r="I260" s="62"/>
      <c r="J260" s="61"/>
      <c r="K260" s="63"/>
      <c r="L260" s="64"/>
      <c r="M260" s="65"/>
      <c r="N260" s="235"/>
      <c r="O260" s="235"/>
      <c r="P260" s="62"/>
      <c r="Q260" s="62"/>
      <c r="R260" s="62"/>
      <c r="S260" s="64"/>
      <c r="T260" s="64">
        <v>31</v>
      </c>
      <c r="U260" s="62"/>
      <c r="V260" s="251"/>
      <c r="W260" s="62"/>
      <c r="X260" s="60"/>
      <c r="Y260" s="60"/>
      <c r="Z260" s="60"/>
      <c r="AA260" s="66"/>
      <c r="AB260" s="67">
        <f t="shared" si="6"/>
        <v>1</v>
      </c>
      <c r="AC260" s="68">
        <f t="shared" si="7"/>
        <v>31</v>
      </c>
      <c r="AD260" s="68">
        <f t="array" ref="AD260">IF(AB260=0,0,IF(AB260&gt;9,AVERAGE(LARGE(D260:Z260,{1,2,3,4,5,6,7,8,9,10})),0))</f>
        <v>0</v>
      </c>
      <c r="AE260" s="68">
        <f t="array" ref="AE260">IF(AB260=0,0,IF(AB260&gt;9,SUM(LARGE(D260:Z260,{1,2,3,4,5,6,7,8,9,10})),0))</f>
        <v>0</v>
      </c>
      <c r="AF260" s="17"/>
      <c r="AH260" s="56"/>
      <c r="AI260" s="90"/>
      <c r="AJ260" s="56"/>
      <c r="AK260" s="56"/>
    </row>
    <row r="261" spans="1:37" ht="15" customHeight="1" x14ac:dyDescent="0.3">
      <c r="A261" s="82" t="s">
        <v>236</v>
      </c>
      <c r="B261" s="83" t="s">
        <v>9</v>
      </c>
      <c r="C261" s="83" t="s">
        <v>54</v>
      </c>
      <c r="D261" s="59"/>
      <c r="E261" s="60"/>
      <c r="F261" s="59"/>
      <c r="G261" s="61">
        <v>40</v>
      </c>
      <c r="H261" s="62">
        <v>40</v>
      </c>
      <c r="I261" s="62">
        <v>38</v>
      </c>
      <c r="J261" s="61">
        <v>41</v>
      </c>
      <c r="K261" s="63"/>
      <c r="L261" s="64">
        <v>42</v>
      </c>
      <c r="M261" s="65">
        <v>40</v>
      </c>
      <c r="N261" s="235">
        <v>44</v>
      </c>
      <c r="O261" s="235">
        <v>42</v>
      </c>
      <c r="P261" s="62">
        <v>31</v>
      </c>
      <c r="Q261" s="62">
        <v>38</v>
      </c>
      <c r="R261" s="62">
        <v>43</v>
      </c>
      <c r="S261" s="64">
        <v>38</v>
      </c>
      <c r="T261" s="64"/>
      <c r="U261" s="62"/>
      <c r="V261" s="251"/>
      <c r="W261" s="62"/>
      <c r="X261" s="59"/>
      <c r="Y261" s="59"/>
      <c r="Z261" s="59"/>
      <c r="AA261" s="66">
        <v>38</v>
      </c>
      <c r="AB261" s="67">
        <f t="shared" si="6"/>
        <v>12</v>
      </c>
      <c r="AC261" s="68">
        <f t="shared" si="7"/>
        <v>39.75</v>
      </c>
      <c r="AD261" s="68">
        <f t="array" ref="AD261">IF(AB261=0,0,IF(AB261&gt;9,AVERAGE(LARGE(D261:Z261,{1,2,3,4,5,6,7,8,9,10})),0))</f>
        <v>40.799999999999997</v>
      </c>
      <c r="AE261" s="68">
        <f t="array" ref="AE261">IF(AB261=0,0,IF(AB261&gt;9,SUM(LARGE(D261:Z261,{1,2,3,4,5,6,7,8,9,10})),0))</f>
        <v>408</v>
      </c>
      <c r="AF261" s="17"/>
      <c r="AH261" s="56"/>
      <c r="AI261" s="90"/>
      <c r="AJ261" s="56"/>
      <c r="AK261" s="56"/>
    </row>
    <row r="262" spans="1:37" ht="15" customHeight="1" x14ac:dyDescent="0.3">
      <c r="A262" s="57" t="s">
        <v>236</v>
      </c>
      <c r="B262" s="58" t="s">
        <v>9</v>
      </c>
      <c r="C262" s="58" t="s">
        <v>58</v>
      </c>
      <c r="D262" s="60"/>
      <c r="E262" s="60"/>
      <c r="F262" s="60"/>
      <c r="G262" s="61">
        <v>38</v>
      </c>
      <c r="H262" s="62">
        <v>40</v>
      </c>
      <c r="I262" s="62">
        <v>41</v>
      </c>
      <c r="J262" s="61">
        <v>42</v>
      </c>
      <c r="K262" s="63"/>
      <c r="L262" s="64">
        <v>40</v>
      </c>
      <c r="M262" s="65">
        <v>40</v>
      </c>
      <c r="N262" s="235">
        <v>35</v>
      </c>
      <c r="O262" s="235">
        <v>36</v>
      </c>
      <c r="P262" s="62">
        <v>39</v>
      </c>
      <c r="Q262" s="62">
        <v>35</v>
      </c>
      <c r="R262" s="62">
        <v>40</v>
      </c>
      <c r="S262" s="64">
        <v>37</v>
      </c>
      <c r="T262" s="64"/>
      <c r="U262" s="62"/>
      <c r="V262" s="251"/>
      <c r="W262" s="62"/>
      <c r="X262" s="60"/>
      <c r="Y262" s="60"/>
      <c r="Z262" s="60"/>
      <c r="AA262" s="66">
        <v>36</v>
      </c>
      <c r="AB262" s="67">
        <f t="shared" si="6"/>
        <v>12</v>
      </c>
      <c r="AC262" s="68">
        <f t="shared" si="7"/>
        <v>38.583333333333336</v>
      </c>
      <c r="AD262" s="68">
        <f t="array" ref="AD262">IF(AB262=0,0,IF(AB262&gt;9,AVERAGE(LARGE(D262:Z262,{1,2,3,4,5,6,7,8,9,10})),0))</f>
        <v>39.299999999999997</v>
      </c>
      <c r="AE262" s="68">
        <f t="array" ref="AE262">IF(AB262=0,0,IF(AB262&gt;9,SUM(LARGE(D262:Z262,{1,2,3,4,5,6,7,8,9,10})),0))</f>
        <v>393</v>
      </c>
      <c r="AF262" s="17"/>
      <c r="AH262" s="56"/>
      <c r="AI262" s="69"/>
      <c r="AJ262" s="56"/>
      <c r="AK262" s="56"/>
    </row>
    <row r="263" spans="1:37" ht="15" customHeight="1" x14ac:dyDescent="0.3">
      <c r="A263" s="57" t="s">
        <v>237</v>
      </c>
      <c r="B263" s="58" t="s">
        <v>6</v>
      </c>
      <c r="C263" s="58" t="s">
        <v>58</v>
      </c>
      <c r="D263" s="60">
        <v>29</v>
      </c>
      <c r="E263" s="60"/>
      <c r="F263" s="60"/>
      <c r="G263" s="61">
        <v>31</v>
      </c>
      <c r="H263" s="62"/>
      <c r="I263" s="64"/>
      <c r="J263" s="61"/>
      <c r="K263" s="63"/>
      <c r="L263" s="64">
        <v>33</v>
      </c>
      <c r="M263" s="65"/>
      <c r="N263" s="235"/>
      <c r="O263" s="235"/>
      <c r="P263" s="62"/>
      <c r="Q263" s="62"/>
      <c r="R263" s="62"/>
      <c r="S263" s="64"/>
      <c r="T263" s="64"/>
      <c r="U263" s="62"/>
      <c r="V263" s="251"/>
      <c r="W263" s="62"/>
      <c r="X263" s="60"/>
      <c r="Y263" s="60"/>
      <c r="Z263" s="60"/>
      <c r="AA263" s="66"/>
      <c r="AB263" s="67">
        <f t="shared" ref="AB263:AB326" si="8">COUNT(D263:Z263)</f>
        <v>3</v>
      </c>
      <c r="AC263" s="68">
        <f t="shared" ref="AC263:AC326" si="9">IF(AB263=0,0,AVERAGE(D263:Z263))</f>
        <v>31</v>
      </c>
      <c r="AD263" s="68">
        <f t="array" ref="AD263">IF(AB263=0,0,IF(AB263&gt;9,AVERAGE(LARGE(D263:Z263,{1,2,3,4,5,6,7,8,9,10})),0))</f>
        <v>0</v>
      </c>
      <c r="AE263" s="68">
        <f t="array" ref="AE263">IF(AB263=0,0,IF(AB263&gt;9,SUM(LARGE(D263:Z263,{1,2,3,4,5,6,7,8,9,10})),0))</f>
        <v>0</v>
      </c>
      <c r="AF263" s="17"/>
      <c r="AH263" s="56"/>
      <c r="AI263" s="69"/>
      <c r="AJ263" s="56"/>
      <c r="AK263" s="56"/>
    </row>
    <row r="264" spans="1:37" ht="15" customHeight="1" x14ac:dyDescent="0.3">
      <c r="A264" s="57" t="s">
        <v>237</v>
      </c>
      <c r="B264" s="58" t="s">
        <v>6</v>
      </c>
      <c r="C264" s="93" t="s">
        <v>55</v>
      </c>
      <c r="D264" s="60">
        <v>33</v>
      </c>
      <c r="E264" s="60"/>
      <c r="F264" s="60"/>
      <c r="G264" s="61">
        <v>40</v>
      </c>
      <c r="H264" s="62"/>
      <c r="I264" s="62"/>
      <c r="J264" s="61"/>
      <c r="K264" s="63"/>
      <c r="L264" s="64">
        <v>30</v>
      </c>
      <c r="M264" s="65"/>
      <c r="N264" s="235"/>
      <c r="O264" s="235"/>
      <c r="P264" s="62"/>
      <c r="Q264" s="62"/>
      <c r="R264" s="62"/>
      <c r="S264" s="64"/>
      <c r="T264" s="64"/>
      <c r="U264" s="62"/>
      <c r="V264" s="251"/>
      <c r="W264" s="62"/>
      <c r="X264" s="60"/>
      <c r="Y264" s="60"/>
      <c r="Z264" s="60"/>
      <c r="AA264" s="66"/>
      <c r="AB264" s="67">
        <f t="shared" si="8"/>
        <v>3</v>
      </c>
      <c r="AC264" s="68">
        <f t="shared" si="9"/>
        <v>34.333333333333336</v>
      </c>
      <c r="AD264" s="68">
        <f t="array" ref="AD264">IF(AB264=0,0,IF(AB264&gt;9,AVERAGE(LARGE(D264:Z264,{1,2,3,4,5,6,7,8,9,10})),0))</f>
        <v>0</v>
      </c>
      <c r="AE264" s="68">
        <f t="array" ref="AE264">IF(AB264=0,0,IF(AB264&gt;9,SUM(LARGE(D264:Z264,{1,2,3,4,5,6,7,8,9,10})),0))</f>
        <v>0</v>
      </c>
      <c r="AF264" s="17"/>
      <c r="AH264" s="56"/>
      <c r="AI264" s="69"/>
      <c r="AJ264" s="56"/>
      <c r="AK264" s="56"/>
    </row>
    <row r="265" spans="1:37" ht="15" customHeight="1" x14ac:dyDescent="0.3">
      <c r="A265" s="57" t="s">
        <v>238</v>
      </c>
      <c r="B265" s="58" t="s">
        <v>8</v>
      </c>
      <c r="C265" s="58" t="s">
        <v>54</v>
      </c>
      <c r="D265" s="59">
        <v>33</v>
      </c>
      <c r="E265" s="60"/>
      <c r="F265" s="59">
        <v>32</v>
      </c>
      <c r="G265" s="61"/>
      <c r="H265" s="62"/>
      <c r="I265" s="62">
        <v>33</v>
      </c>
      <c r="J265" s="61"/>
      <c r="K265" s="63"/>
      <c r="L265" s="64">
        <v>28</v>
      </c>
      <c r="M265" s="65"/>
      <c r="N265" s="235"/>
      <c r="O265" s="235"/>
      <c r="P265" s="62"/>
      <c r="Q265" s="62"/>
      <c r="R265" s="62"/>
      <c r="S265" s="64">
        <v>31</v>
      </c>
      <c r="T265" s="64"/>
      <c r="U265" s="62">
        <v>27</v>
      </c>
      <c r="V265" s="251"/>
      <c r="W265" s="62">
        <v>22</v>
      </c>
      <c r="X265" s="59">
        <v>31</v>
      </c>
      <c r="Y265" s="59">
        <v>28</v>
      </c>
      <c r="Z265" s="59">
        <v>19</v>
      </c>
      <c r="AA265" s="66"/>
      <c r="AB265" s="67">
        <f t="shared" si="8"/>
        <v>10</v>
      </c>
      <c r="AC265" s="68">
        <f t="shared" si="9"/>
        <v>28.4</v>
      </c>
      <c r="AD265" s="68">
        <f t="array" ref="AD265">IF(AB265=0,0,IF(AB265&gt;9,AVERAGE(LARGE(D265:Z265,{1,2,3,4,5,6,7,8,9,10})),0))</f>
        <v>28.4</v>
      </c>
      <c r="AE265" s="68">
        <f t="array" ref="AE265">IF(AB265=0,0,IF(AB265&gt;9,SUM(LARGE(D265:Z265,{1,2,3,4,5,6,7,8,9,10})),0))</f>
        <v>284</v>
      </c>
      <c r="AF265" s="17"/>
      <c r="AH265" s="56"/>
      <c r="AI265" s="72"/>
      <c r="AJ265" s="56"/>
      <c r="AK265" s="56"/>
    </row>
    <row r="266" spans="1:37" ht="15" customHeight="1" x14ac:dyDescent="0.3">
      <c r="A266" s="57" t="s">
        <v>238</v>
      </c>
      <c r="B266" s="58" t="s">
        <v>8</v>
      </c>
      <c r="C266" s="58" t="s">
        <v>55</v>
      </c>
      <c r="D266" s="60">
        <v>27</v>
      </c>
      <c r="E266" s="60"/>
      <c r="F266" s="60"/>
      <c r="G266" s="61"/>
      <c r="H266" s="62"/>
      <c r="I266" s="64"/>
      <c r="J266" s="61"/>
      <c r="K266" s="63"/>
      <c r="L266" s="64"/>
      <c r="M266" s="65"/>
      <c r="N266" s="235"/>
      <c r="O266" s="235"/>
      <c r="P266" s="62"/>
      <c r="Q266" s="62"/>
      <c r="R266" s="62"/>
      <c r="S266" s="64"/>
      <c r="T266" s="64"/>
      <c r="U266" s="62">
        <v>30</v>
      </c>
      <c r="V266" s="251"/>
      <c r="W266" s="62"/>
      <c r="X266" s="60"/>
      <c r="Y266" s="60"/>
      <c r="Z266" s="60"/>
      <c r="AA266" s="66"/>
      <c r="AB266" s="67">
        <f t="shared" si="8"/>
        <v>2</v>
      </c>
      <c r="AC266" s="68">
        <f t="shared" si="9"/>
        <v>28.5</v>
      </c>
      <c r="AD266" s="68">
        <f t="array" ref="AD266">IF(AB266=0,0,IF(AB266&gt;9,AVERAGE(LARGE(D266:Z266,{1,2,3,4,5,6,7,8,9,10})),0))</f>
        <v>0</v>
      </c>
      <c r="AE266" s="68">
        <f t="array" ref="AE266">IF(AB266=0,0,IF(AB266&gt;9,SUM(LARGE(D266:Z266,{1,2,3,4,5,6,7,8,9,10})),0))</f>
        <v>0</v>
      </c>
      <c r="AF266" s="17"/>
      <c r="AH266" s="56"/>
      <c r="AI266" s="69"/>
      <c r="AJ266" s="56"/>
      <c r="AK266" s="56"/>
    </row>
    <row r="267" spans="1:37" ht="15" customHeight="1" x14ac:dyDescent="0.3">
      <c r="A267" s="57" t="s">
        <v>239</v>
      </c>
      <c r="B267" s="58" t="s">
        <v>7</v>
      </c>
      <c r="C267" s="58" t="s">
        <v>58</v>
      </c>
      <c r="D267" s="60"/>
      <c r="E267" s="60"/>
      <c r="F267" s="60"/>
      <c r="G267" s="61">
        <v>34</v>
      </c>
      <c r="H267" s="62"/>
      <c r="I267" s="64">
        <v>39</v>
      </c>
      <c r="J267" s="61">
        <v>30</v>
      </c>
      <c r="K267" s="63"/>
      <c r="L267" s="64"/>
      <c r="M267" s="65"/>
      <c r="N267" s="235">
        <v>31</v>
      </c>
      <c r="O267" s="235"/>
      <c r="P267" s="62"/>
      <c r="Q267" s="62"/>
      <c r="R267" s="62"/>
      <c r="S267" s="64"/>
      <c r="T267" s="64">
        <v>29</v>
      </c>
      <c r="U267" s="62"/>
      <c r="V267" s="251"/>
      <c r="W267" s="62"/>
      <c r="X267" s="60"/>
      <c r="Y267" s="60"/>
      <c r="Z267" s="60"/>
      <c r="AA267" s="66"/>
      <c r="AB267" s="67">
        <f t="shared" si="8"/>
        <v>5</v>
      </c>
      <c r="AC267" s="68">
        <f t="shared" si="9"/>
        <v>32.6</v>
      </c>
      <c r="AD267" s="68">
        <f t="array" ref="AD267">IF(AB267=0,0,IF(AB267&gt;9,AVERAGE(LARGE(D267:Z267,{1,2,3,4,5,6,7,8,9,10})),0))</f>
        <v>0</v>
      </c>
      <c r="AE267" s="68">
        <f t="array" ref="AE267">IF(AB267=0,0,IF(AB267&gt;9,SUM(LARGE(D267:Z267,{1,2,3,4,5,6,7,8,9,10})),0))</f>
        <v>0</v>
      </c>
      <c r="AF267" s="17"/>
      <c r="AH267" s="56"/>
      <c r="AI267" s="69"/>
      <c r="AJ267" s="56"/>
      <c r="AK267" s="56"/>
    </row>
    <row r="268" spans="1:37" ht="15" customHeight="1" x14ac:dyDescent="0.3">
      <c r="A268" s="57" t="s">
        <v>239</v>
      </c>
      <c r="B268" s="58" t="s">
        <v>7</v>
      </c>
      <c r="C268" s="58" t="s">
        <v>55</v>
      </c>
      <c r="D268" s="59"/>
      <c r="E268" s="60"/>
      <c r="F268" s="59"/>
      <c r="G268" s="61">
        <v>37</v>
      </c>
      <c r="H268" s="62">
        <v>44</v>
      </c>
      <c r="I268" s="62">
        <v>37</v>
      </c>
      <c r="J268" s="61">
        <v>38</v>
      </c>
      <c r="K268" s="63"/>
      <c r="L268" s="64"/>
      <c r="M268" s="65"/>
      <c r="N268" s="235">
        <v>35</v>
      </c>
      <c r="O268" s="235"/>
      <c r="P268" s="62"/>
      <c r="Q268" s="62"/>
      <c r="R268" s="62"/>
      <c r="S268" s="64">
        <v>41</v>
      </c>
      <c r="T268" s="64">
        <v>40</v>
      </c>
      <c r="U268" s="62"/>
      <c r="V268" s="251"/>
      <c r="W268" s="62"/>
      <c r="X268" s="59">
        <v>40</v>
      </c>
      <c r="Y268" s="59">
        <v>41</v>
      </c>
      <c r="Z268" s="59">
        <v>43</v>
      </c>
      <c r="AA268" s="66"/>
      <c r="AB268" s="67">
        <f t="shared" si="8"/>
        <v>10</v>
      </c>
      <c r="AC268" s="68">
        <f t="shared" si="9"/>
        <v>39.6</v>
      </c>
      <c r="AD268" s="68">
        <f t="array" ref="AD268">IF(AB268=0,0,IF(AB268&gt;9,AVERAGE(LARGE(D268:Z268,{1,2,3,4,5,6,7,8,9,10})),0))</f>
        <v>39.6</v>
      </c>
      <c r="AE268" s="68">
        <f t="array" ref="AE268">IF(AB268=0,0,IF(AB268&gt;9,SUM(LARGE(D268:Z268,{1,2,3,4,5,6,7,8,9,10})),0))</f>
        <v>396</v>
      </c>
      <c r="AF268" s="17"/>
      <c r="AH268" s="56"/>
      <c r="AI268" s="69"/>
      <c r="AJ268" s="56"/>
      <c r="AK268" s="56"/>
    </row>
    <row r="269" spans="1:37" ht="15" customHeight="1" x14ac:dyDescent="0.3">
      <c r="A269" s="57" t="s">
        <v>240</v>
      </c>
      <c r="B269" s="58" t="s">
        <v>8</v>
      </c>
      <c r="C269" s="58" t="s">
        <v>54</v>
      </c>
      <c r="D269" s="86"/>
      <c r="E269" s="86"/>
      <c r="F269" s="86">
        <v>33</v>
      </c>
      <c r="G269" s="61">
        <v>37</v>
      </c>
      <c r="H269" s="62">
        <v>43</v>
      </c>
      <c r="I269" s="62"/>
      <c r="J269" s="61">
        <v>37</v>
      </c>
      <c r="K269" s="63"/>
      <c r="L269" s="64">
        <v>33</v>
      </c>
      <c r="M269" s="65">
        <v>41</v>
      </c>
      <c r="N269" s="235"/>
      <c r="O269" s="235"/>
      <c r="P269" s="62"/>
      <c r="Q269" s="62"/>
      <c r="R269" s="62"/>
      <c r="S269" s="64">
        <v>41</v>
      </c>
      <c r="T269" s="64">
        <v>42</v>
      </c>
      <c r="U269" s="62">
        <v>42</v>
      </c>
      <c r="V269" s="251">
        <v>42</v>
      </c>
      <c r="W269" s="62"/>
      <c r="X269" s="101">
        <v>42</v>
      </c>
      <c r="Y269" s="86"/>
      <c r="Z269" s="86"/>
      <c r="AA269" s="66"/>
      <c r="AB269" s="67">
        <f t="shared" si="8"/>
        <v>11</v>
      </c>
      <c r="AC269" s="68">
        <f t="shared" si="9"/>
        <v>39.363636363636367</v>
      </c>
      <c r="AD269" s="68">
        <f t="array" ref="AD269">IF(AB269=0,0,IF(AB269&gt;9,AVERAGE(LARGE(D269:Z269,{1,2,3,4,5,6,7,8,9,10})),0))</f>
        <v>40</v>
      </c>
      <c r="AE269" s="68">
        <f t="array" ref="AE269">IF(AB269=0,0,IF(AB269&gt;9,SUM(LARGE(D269:Z269,{1,2,3,4,5,6,7,8,9,10})),0))</f>
        <v>400</v>
      </c>
      <c r="AF269" s="17"/>
      <c r="AH269" s="56"/>
      <c r="AI269" s="69"/>
      <c r="AJ269" s="56"/>
      <c r="AK269" s="56"/>
    </row>
    <row r="270" spans="1:37" ht="15" customHeight="1" x14ac:dyDescent="0.3">
      <c r="A270" s="57" t="s">
        <v>240</v>
      </c>
      <c r="B270" s="58" t="s">
        <v>8</v>
      </c>
      <c r="C270" s="58" t="s">
        <v>55</v>
      </c>
      <c r="D270" s="59"/>
      <c r="E270" s="60"/>
      <c r="F270" s="59">
        <v>40</v>
      </c>
      <c r="G270" s="61">
        <v>42</v>
      </c>
      <c r="H270" s="62">
        <v>41</v>
      </c>
      <c r="I270" s="62">
        <v>43</v>
      </c>
      <c r="J270" s="61">
        <v>36</v>
      </c>
      <c r="K270" s="63"/>
      <c r="L270" s="64">
        <v>37</v>
      </c>
      <c r="M270" s="65">
        <v>39</v>
      </c>
      <c r="N270" s="235"/>
      <c r="O270" s="235"/>
      <c r="P270" s="62"/>
      <c r="Q270" s="62">
        <v>35</v>
      </c>
      <c r="R270" s="62"/>
      <c r="S270" s="64">
        <v>36</v>
      </c>
      <c r="T270" s="64">
        <v>47</v>
      </c>
      <c r="U270" s="62">
        <v>40</v>
      </c>
      <c r="V270" s="251">
        <v>37</v>
      </c>
      <c r="W270" s="62"/>
      <c r="X270" s="59">
        <v>36</v>
      </c>
      <c r="Y270" s="59">
        <v>42</v>
      </c>
      <c r="Z270" s="59">
        <v>45</v>
      </c>
      <c r="AA270" s="66">
        <v>37</v>
      </c>
      <c r="AB270" s="67">
        <f t="shared" si="8"/>
        <v>15</v>
      </c>
      <c r="AC270" s="68">
        <f t="shared" si="9"/>
        <v>39.733333333333334</v>
      </c>
      <c r="AD270" s="68">
        <f t="array" ref="AD270">IF(AB270=0,0,IF(AB270&gt;9,AVERAGE(LARGE(D270:Z270,{1,2,3,4,5,6,7,8,9,10})),0))</f>
        <v>41.6</v>
      </c>
      <c r="AE270" s="68">
        <f t="array" ref="AE270">IF(AB270=0,0,IF(AB270&gt;9,SUM(LARGE(D270:Z270,{1,2,3,4,5,6,7,8,9,10})),0))</f>
        <v>416</v>
      </c>
      <c r="AF270" s="17"/>
      <c r="AH270" s="56"/>
      <c r="AI270" s="69"/>
      <c r="AJ270" s="56"/>
      <c r="AK270" s="56"/>
    </row>
    <row r="271" spans="1:37" ht="15" customHeight="1" x14ac:dyDescent="0.3">
      <c r="A271" s="57" t="s">
        <v>354</v>
      </c>
      <c r="B271" s="58" t="s">
        <v>12</v>
      </c>
      <c r="C271" s="58" t="s">
        <v>54</v>
      </c>
      <c r="D271" s="86"/>
      <c r="E271" s="86"/>
      <c r="F271" s="86"/>
      <c r="G271" s="61"/>
      <c r="H271" s="62"/>
      <c r="I271" s="62"/>
      <c r="J271" s="61"/>
      <c r="K271" s="63"/>
      <c r="L271" s="64"/>
      <c r="M271" s="61">
        <v>19</v>
      </c>
      <c r="N271" s="235"/>
      <c r="O271" s="235"/>
      <c r="P271" s="62"/>
      <c r="Q271" s="62"/>
      <c r="R271" s="62"/>
      <c r="S271" s="92"/>
      <c r="T271" s="64"/>
      <c r="U271" s="62"/>
      <c r="V271" s="251"/>
      <c r="W271" s="62"/>
      <c r="X271" s="101"/>
      <c r="Y271" s="86"/>
      <c r="Z271" s="86"/>
      <c r="AA271" s="75"/>
      <c r="AB271" s="67">
        <f t="shared" si="8"/>
        <v>1</v>
      </c>
      <c r="AC271" s="68">
        <f t="shared" si="9"/>
        <v>19</v>
      </c>
      <c r="AD271" s="68">
        <f t="array" ref="AD271">IF(AB271=0,0,IF(AB271&gt;9,AVERAGE(LARGE(D271:Z271,{1,2,3,4,5,6,7,8,9,10})),0))</f>
        <v>0</v>
      </c>
      <c r="AE271" s="68">
        <f t="array" ref="AE271">IF(AB271=0,0,IF(AB271&gt;9,SUM(LARGE(D271:Z271,{1,2,3,4,5,6,7,8,9,10})),0))</f>
        <v>0</v>
      </c>
      <c r="AF271" s="17"/>
      <c r="AH271" s="56"/>
      <c r="AI271" s="69"/>
      <c r="AJ271" s="56"/>
      <c r="AK271" s="56"/>
    </row>
    <row r="272" spans="1:37" ht="15" customHeight="1" x14ac:dyDescent="0.3">
      <c r="A272" s="57" t="s">
        <v>241</v>
      </c>
      <c r="B272" s="58" t="s">
        <v>7</v>
      </c>
      <c r="C272" s="58" t="s">
        <v>66</v>
      </c>
      <c r="D272" s="86"/>
      <c r="E272" s="86"/>
      <c r="F272" s="86"/>
      <c r="G272" s="61"/>
      <c r="H272" s="62"/>
      <c r="I272" s="77">
        <v>23</v>
      </c>
      <c r="J272" s="61"/>
      <c r="K272" s="63"/>
      <c r="L272" s="64"/>
      <c r="M272" s="61">
        <v>25</v>
      </c>
      <c r="N272" s="235"/>
      <c r="O272" s="235"/>
      <c r="P272" s="62"/>
      <c r="Q272" s="62"/>
      <c r="R272" s="62">
        <v>25</v>
      </c>
      <c r="S272" s="92"/>
      <c r="T272" s="64">
        <v>36</v>
      </c>
      <c r="U272" s="62"/>
      <c r="V272" s="251"/>
      <c r="W272" s="62"/>
      <c r="X272" s="79">
        <v>29</v>
      </c>
      <c r="Y272" s="86">
        <v>35</v>
      </c>
      <c r="Z272" s="86"/>
      <c r="AA272" s="66"/>
      <c r="AB272" s="67">
        <f t="shared" si="8"/>
        <v>6</v>
      </c>
      <c r="AC272" s="68">
        <f t="shared" si="9"/>
        <v>28.833333333333332</v>
      </c>
      <c r="AD272" s="68">
        <f t="array" ref="AD272">IF(AB272=0,0,IF(AB272&gt;9,AVERAGE(LARGE(D272:Z272,{1,2,3,4,5,6,7,8,9,10})),0))</f>
        <v>0</v>
      </c>
      <c r="AE272" s="68">
        <f t="array" ref="AE272">IF(AB272=0,0,IF(AB272&gt;9,SUM(LARGE(D272:Z272,{1,2,3,4,5,6,7,8,9,10})),0))</f>
        <v>0</v>
      </c>
      <c r="AF272" s="17"/>
      <c r="AH272" s="56"/>
      <c r="AI272" s="69"/>
      <c r="AJ272" s="56"/>
      <c r="AK272" s="56"/>
    </row>
    <row r="273" spans="1:37" ht="15" customHeight="1" x14ac:dyDescent="0.3">
      <c r="A273" s="57" t="s">
        <v>242</v>
      </c>
      <c r="B273" s="58" t="s">
        <v>8</v>
      </c>
      <c r="C273" s="58" t="s">
        <v>54</v>
      </c>
      <c r="D273" s="60">
        <v>36</v>
      </c>
      <c r="E273" s="60">
        <v>33</v>
      </c>
      <c r="F273" s="60">
        <v>36</v>
      </c>
      <c r="G273" s="61"/>
      <c r="H273" s="62"/>
      <c r="I273" s="62"/>
      <c r="J273" s="61"/>
      <c r="K273" s="63"/>
      <c r="L273" s="64"/>
      <c r="M273" s="65"/>
      <c r="N273" s="235"/>
      <c r="O273" s="235"/>
      <c r="P273" s="62"/>
      <c r="Q273" s="62"/>
      <c r="R273" s="62"/>
      <c r="S273" s="64"/>
      <c r="T273" s="64"/>
      <c r="U273" s="62"/>
      <c r="V273" s="251"/>
      <c r="W273" s="62"/>
      <c r="X273" s="60">
        <v>37</v>
      </c>
      <c r="Y273" s="60"/>
      <c r="Z273" s="60"/>
      <c r="AA273" s="66"/>
      <c r="AB273" s="67">
        <f t="shared" si="8"/>
        <v>4</v>
      </c>
      <c r="AC273" s="68">
        <f t="shared" si="9"/>
        <v>35.5</v>
      </c>
      <c r="AD273" s="68">
        <f t="array" ref="AD273">IF(AB273=0,0,IF(AB273&gt;9,AVERAGE(LARGE(D273:Z273,{1,2,3,4,5,6,7,8,9,10})),0))</f>
        <v>0</v>
      </c>
      <c r="AE273" s="68">
        <f t="array" ref="AE273">IF(AB273=0,0,IF(AB273&gt;9,SUM(LARGE(D273:Z273,{1,2,3,4,5,6,7,8,9,10})),0))</f>
        <v>0</v>
      </c>
      <c r="AF273" s="17"/>
      <c r="AH273" s="56"/>
      <c r="AI273" s="84"/>
      <c r="AJ273" s="56"/>
      <c r="AK273" s="56"/>
    </row>
    <row r="274" spans="1:37" ht="15" customHeight="1" x14ac:dyDescent="0.3">
      <c r="A274" s="57" t="s">
        <v>243</v>
      </c>
      <c r="B274" s="58" t="s">
        <v>6</v>
      </c>
      <c r="C274" s="58" t="s">
        <v>54</v>
      </c>
      <c r="D274" s="60">
        <v>29</v>
      </c>
      <c r="E274" s="60"/>
      <c r="F274" s="60">
        <v>29</v>
      </c>
      <c r="G274" s="61">
        <v>31</v>
      </c>
      <c r="H274" s="62"/>
      <c r="I274" s="62"/>
      <c r="J274" s="61"/>
      <c r="K274" s="63">
        <v>30</v>
      </c>
      <c r="L274" s="64">
        <v>23</v>
      </c>
      <c r="M274" s="65"/>
      <c r="N274" s="235">
        <v>20</v>
      </c>
      <c r="O274" s="235"/>
      <c r="P274" s="62"/>
      <c r="Q274" s="62"/>
      <c r="R274" s="62">
        <v>21</v>
      </c>
      <c r="S274" s="64"/>
      <c r="T274" s="64">
        <v>29</v>
      </c>
      <c r="U274" s="62">
        <v>31</v>
      </c>
      <c r="V274" s="251">
        <v>37</v>
      </c>
      <c r="W274" s="62"/>
      <c r="X274" s="60">
        <v>31</v>
      </c>
      <c r="Y274" s="60">
        <v>32</v>
      </c>
      <c r="Z274" s="60"/>
      <c r="AA274" s="66">
        <v>34</v>
      </c>
      <c r="AB274" s="67">
        <f t="shared" si="8"/>
        <v>12</v>
      </c>
      <c r="AC274" s="68">
        <f t="shared" si="9"/>
        <v>28.583333333333332</v>
      </c>
      <c r="AD274" s="68">
        <f t="array" ref="AD274">IF(AB274=0,0,IF(AB274&gt;9,AVERAGE(LARGE(D274:Z274,{1,2,3,4,5,6,7,8,9,10})),0))</f>
        <v>30.2</v>
      </c>
      <c r="AE274" s="68">
        <f t="array" ref="AE274">IF(AB274=0,0,IF(AB274&gt;9,SUM(LARGE(D274:Z274,{1,2,3,4,5,6,7,8,9,10})),0))</f>
        <v>302</v>
      </c>
      <c r="AF274" s="17"/>
      <c r="AH274" s="56"/>
      <c r="AI274" s="84"/>
      <c r="AJ274" s="56"/>
      <c r="AK274" s="56"/>
    </row>
    <row r="275" spans="1:37" ht="15" customHeight="1" x14ac:dyDescent="0.3">
      <c r="A275" s="57" t="s">
        <v>244</v>
      </c>
      <c r="B275" s="58" t="s">
        <v>6</v>
      </c>
      <c r="C275" s="58" t="s">
        <v>54</v>
      </c>
      <c r="D275" s="60"/>
      <c r="E275" s="60"/>
      <c r="F275" s="60"/>
      <c r="G275" s="61">
        <v>42</v>
      </c>
      <c r="H275" s="62"/>
      <c r="I275" s="62">
        <v>36</v>
      </c>
      <c r="J275" s="61"/>
      <c r="K275" s="63"/>
      <c r="L275" s="64">
        <v>25</v>
      </c>
      <c r="M275" s="65">
        <v>37</v>
      </c>
      <c r="N275" s="235"/>
      <c r="O275" s="235"/>
      <c r="P275" s="62"/>
      <c r="Q275" s="62"/>
      <c r="R275" s="62"/>
      <c r="S275" s="64"/>
      <c r="T275" s="64"/>
      <c r="U275" s="62"/>
      <c r="V275" s="251"/>
      <c r="W275" s="62"/>
      <c r="X275" s="60"/>
      <c r="Y275" s="60"/>
      <c r="Z275" s="60"/>
      <c r="AA275" s="66"/>
      <c r="AB275" s="67">
        <f t="shared" si="8"/>
        <v>4</v>
      </c>
      <c r="AC275" s="68">
        <f t="shared" si="9"/>
        <v>35</v>
      </c>
      <c r="AD275" s="68">
        <f t="array" ref="AD275">IF(AB275=0,0,IF(AB275&gt;9,AVERAGE(LARGE(D275:Z275,{1,2,3,4,5,6,7,8,9,10})),0))</f>
        <v>0</v>
      </c>
      <c r="AE275" s="68">
        <f t="array" ref="AE275">IF(AB275=0,0,IF(AB275&gt;9,SUM(LARGE(D275:Z275,{1,2,3,4,5,6,7,8,9,10})),0))</f>
        <v>0</v>
      </c>
      <c r="AF275" s="17"/>
      <c r="AH275" s="56"/>
      <c r="AI275" s="69"/>
      <c r="AJ275" s="56"/>
      <c r="AK275" s="56"/>
    </row>
    <row r="276" spans="1:37" ht="15" customHeight="1" x14ac:dyDescent="0.3">
      <c r="A276" s="57" t="s">
        <v>245</v>
      </c>
      <c r="B276" s="58" t="s">
        <v>6</v>
      </c>
      <c r="C276" s="58" t="s">
        <v>54</v>
      </c>
      <c r="D276" s="60">
        <v>41</v>
      </c>
      <c r="E276" s="60"/>
      <c r="F276" s="60">
        <v>41</v>
      </c>
      <c r="G276" s="61">
        <v>35</v>
      </c>
      <c r="H276" s="64">
        <v>40</v>
      </c>
      <c r="I276" s="64">
        <v>35</v>
      </c>
      <c r="J276" s="61">
        <v>39</v>
      </c>
      <c r="K276" s="63">
        <v>37</v>
      </c>
      <c r="L276" s="64"/>
      <c r="M276" s="65">
        <v>36</v>
      </c>
      <c r="N276" s="235">
        <v>43</v>
      </c>
      <c r="O276" s="235"/>
      <c r="P276" s="64">
        <v>39</v>
      </c>
      <c r="Q276" s="64">
        <v>40</v>
      </c>
      <c r="R276" s="64">
        <v>34</v>
      </c>
      <c r="S276" s="64">
        <v>41</v>
      </c>
      <c r="T276" s="64">
        <v>44</v>
      </c>
      <c r="U276" s="64"/>
      <c r="V276" s="251">
        <v>30</v>
      </c>
      <c r="W276" s="64">
        <v>37</v>
      </c>
      <c r="X276" s="60">
        <v>41</v>
      </c>
      <c r="Y276" s="60"/>
      <c r="Z276" s="60"/>
      <c r="AA276" s="66">
        <v>43</v>
      </c>
      <c r="AB276" s="67">
        <f t="shared" si="8"/>
        <v>17</v>
      </c>
      <c r="AC276" s="68">
        <f t="shared" si="9"/>
        <v>38.411764705882355</v>
      </c>
      <c r="AD276" s="68">
        <f t="array" ref="AD276">IF(AB276=0,0,IF(AB276&gt;9,AVERAGE(LARGE(D276:Z276,{1,2,3,4,5,6,7,8,9,10})),0))</f>
        <v>40.9</v>
      </c>
      <c r="AE276" s="68">
        <f t="array" ref="AE276">IF(AB276=0,0,IF(AB276&gt;9,SUM(LARGE(D276:Z276,{1,2,3,4,5,6,7,8,9,10})),0))</f>
        <v>409</v>
      </c>
      <c r="AF276" s="17"/>
      <c r="AH276" s="56"/>
      <c r="AI276" s="69"/>
      <c r="AJ276" s="56"/>
      <c r="AK276" s="56"/>
    </row>
    <row r="277" spans="1:37" ht="15" customHeight="1" x14ac:dyDescent="0.3">
      <c r="A277" s="57" t="s">
        <v>246</v>
      </c>
      <c r="B277" s="58" t="s">
        <v>10</v>
      </c>
      <c r="C277" s="58" t="s">
        <v>54</v>
      </c>
      <c r="D277" s="59"/>
      <c r="E277" s="60"/>
      <c r="F277" s="59">
        <v>42</v>
      </c>
      <c r="G277" s="61">
        <v>41</v>
      </c>
      <c r="H277" s="62"/>
      <c r="I277" s="62"/>
      <c r="J277" s="61">
        <v>42</v>
      </c>
      <c r="K277" s="63">
        <v>41</v>
      </c>
      <c r="L277" s="64"/>
      <c r="M277" s="65"/>
      <c r="N277" s="235"/>
      <c r="O277" s="235"/>
      <c r="P277" s="62"/>
      <c r="Q277" s="62">
        <v>44</v>
      </c>
      <c r="R277" s="62"/>
      <c r="S277" s="64"/>
      <c r="T277" s="64">
        <v>49</v>
      </c>
      <c r="U277" s="62"/>
      <c r="V277" s="251">
        <v>40</v>
      </c>
      <c r="W277" s="62"/>
      <c r="X277" s="59">
        <v>40</v>
      </c>
      <c r="Y277" s="59">
        <v>44</v>
      </c>
      <c r="Z277" s="59">
        <v>38</v>
      </c>
      <c r="AA277" s="66"/>
      <c r="AB277" s="67">
        <f t="shared" si="8"/>
        <v>10</v>
      </c>
      <c r="AC277" s="68">
        <f t="shared" si="9"/>
        <v>42.1</v>
      </c>
      <c r="AD277" s="68">
        <f t="array" ref="AD277">IF(AB277=0,0,IF(AB277&gt;9,AVERAGE(LARGE(D277:Z277,{1,2,3,4,5,6,7,8,9,10})),0))</f>
        <v>42.1</v>
      </c>
      <c r="AE277" s="68">
        <f t="array" ref="AE277">IF(AB277=0,0,IF(AB277&gt;9,SUM(LARGE(D277:Z277,{1,2,3,4,5,6,7,8,9,10})),0))</f>
        <v>421</v>
      </c>
      <c r="AF277" s="17"/>
      <c r="AH277" s="56"/>
      <c r="AI277" s="69"/>
      <c r="AJ277" s="56"/>
      <c r="AK277" s="56"/>
    </row>
    <row r="278" spans="1:37" ht="15" customHeight="1" x14ac:dyDescent="0.3">
      <c r="A278" s="57" t="s">
        <v>246</v>
      </c>
      <c r="B278" s="58" t="s">
        <v>10</v>
      </c>
      <c r="C278" s="58" t="s">
        <v>55</v>
      </c>
      <c r="D278" s="86"/>
      <c r="E278" s="86"/>
      <c r="F278" s="86"/>
      <c r="G278" s="61"/>
      <c r="H278" s="64"/>
      <c r="I278" s="64"/>
      <c r="J278" s="61">
        <v>38</v>
      </c>
      <c r="K278" s="63">
        <v>44</v>
      </c>
      <c r="L278" s="64"/>
      <c r="M278" s="61"/>
      <c r="N278" s="235"/>
      <c r="O278" s="235"/>
      <c r="P278" s="64"/>
      <c r="Q278" s="64"/>
      <c r="R278" s="64"/>
      <c r="S278" s="92"/>
      <c r="T278" s="64"/>
      <c r="U278" s="64"/>
      <c r="V278" s="251"/>
      <c r="W278" s="64"/>
      <c r="X278" s="101"/>
      <c r="Y278" s="86"/>
      <c r="Z278" s="86"/>
      <c r="AA278" s="75"/>
      <c r="AB278" s="67">
        <f t="shared" si="8"/>
        <v>2</v>
      </c>
      <c r="AC278" s="68">
        <f t="shared" si="9"/>
        <v>41</v>
      </c>
      <c r="AD278" s="68">
        <f t="array" ref="AD278">IF(AB278=0,0,IF(AB278&gt;9,AVERAGE(LARGE(D278:Z278,{1,2,3,4,5,6,7,8,9,10})),0))</f>
        <v>0</v>
      </c>
      <c r="AE278" s="68">
        <f t="array" ref="AE278">IF(AB278=0,0,IF(AB278&gt;9,SUM(LARGE(D278:Z278,{1,2,3,4,5,6,7,8,9,10})),0))</f>
        <v>0</v>
      </c>
      <c r="AF278" s="17"/>
      <c r="AH278" s="56"/>
      <c r="AI278" s="69"/>
      <c r="AJ278" s="56"/>
      <c r="AK278" s="56"/>
    </row>
    <row r="279" spans="1:37" ht="15" customHeight="1" x14ac:dyDescent="0.3">
      <c r="A279" s="57" t="s">
        <v>247</v>
      </c>
      <c r="B279" s="58" t="s">
        <v>10</v>
      </c>
      <c r="C279" s="58" t="s">
        <v>54</v>
      </c>
      <c r="D279" s="60"/>
      <c r="E279" s="60"/>
      <c r="F279" s="60">
        <v>27</v>
      </c>
      <c r="G279" s="61">
        <v>30</v>
      </c>
      <c r="H279" s="62"/>
      <c r="I279" s="62">
        <v>26</v>
      </c>
      <c r="J279" s="61"/>
      <c r="K279" s="63">
        <v>34</v>
      </c>
      <c r="L279" s="64">
        <v>37</v>
      </c>
      <c r="M279" s="65">
        <v>28</v>
      </c>
      <c r="N279" s="235">
        <v>31</v>
      </c>
      <c r="O279" s="235"/>
      <c r="P279" s="62"/>
      <c r="Q279" s="62"/>
      <c r="R279" s="62"/>
      <c r="S279" s="64"/>
      <c r="T279" s="64"/>
      <c r="U279" s="62"/>
      <c r="V279" s="251"/>
      <c r="W279" s="62"/>
      <c r="X279" s="60">
        <v>36</v>
      </c>
      <c r="Y279" s="60">
        <v>31</v>
      </c>
      <c r="Z279" s="60">
        <v>34</v>
      </c>
      <c r="AA279" s="75"/>
      <c r="AB279" s="67">
        <f t="shared" si="8"/>
        <v>10</v>
      </c>
      <c r="AC279" s="68">
        <f t="shared" si="9"/>
        <v>31.4</v>
      </c>
      <c r="AD279" s="68">
        <f t="array" ref="AD279">IF(AB279=0,0,IF(AB279&gt;9,AVERAGE(LARGE(D279:Z279,{1,2,3,4,5,6,7,8,9,10})),0))</f>
        <v>31.4</v>
      </c>
      <c r="AE279" s="68">
        <f t="array" ref="AE279">IF(AB279=0,0,IF(AB279&gt;9,SUM(LARGE(D279:Z279,{1,2,3,4,5,6,7,8,9,10})),0))</f>
        <v>314</v>
      </c>
      <c r="AF279" s="17"/>
      <c r="AH279" s="56"/>
      <c r="AI279" s="69"/>
      <c r="AJ279" s="56"/>
      <c r="AK279" s="56"/>
    </row>
    <row r="280" spans="1:37" ht="15" customHeight="1" x14ac:dyDescent="0.3">
      <c r="A280" s="57" t="s">
        <v>248</v>
      </c>
      <c r="B280" s="58" t="s">
        <v>12</v>
      </c>
      <c r="C280" s="58" t="s">
        <v>54</v>
      </c>
      <c r="D280" s="60">
        <v>33</v>
      </c>
      <c r="E280" s="60"/>
      <c r="F280" s="60">
        <v>37</v>
      </c>
      <c r="G280" s="61">
        <v>29</v>
      </c>
      <c r="H280" s="62"/>
      <c r="I280" s="62">
        <v>32</v>
      </c>
      <c r="J280" s="61"/>
      <c r="K280" s="63"/>
      <c r="L280" s="64"/>
      <c r="M280" s="65">
        <v>29</v>
      </c>
      <c r="N280" s="235">
        <v>28</v>
      </c>
      <c r="O280" s="235">
        <v>25</v>
      </c>
      <c r="P280" s="62"/>
      <c r="Q280" s="62">
        <v>25</v>
      </c>
      <c r="R280" s="62">
        <v>27</v>
      </c>
      <c r="S280" s="64"/>
      <c r="T280" s="64">
        <v>34</v>
      </c>
      <c r="U280" s="62">
        <v>29</v>
      </c>
      <c r="V280" s="251"/>
      <c r="W280" s="62"/>
      <c r="X280" s="60">
        <v>26</v>
      </c>
      <c r="Y280" s="60">
        <v>33</v>
      </c>
      <c r="Z280" s="60">
        <v>28</v>
      </c>
      <c r="AA280" s="80">
        <v>39</v>
      </c>
      <c r="AB280" s="67">
        <f t="shared" si="8"/>
        <v>14</v>
      </c>
      <c r="AC280" s="68">
        <f t="shared" si="9"/>
        <v>29.642857142857142</v>
      </c>
      <c r="AD280" s="68">
        <f t="array" ref="AD280">IF(AB280=0,0,IF(AB280&gt;9,AVERAGE(LARGE(D280:Z280,{1,2,3,4,5,6,7,8,9,10})),0))</f>
        <v>31.2</v>
      </c>
      <c r="AE280" s="68">
        <f t="array" ref="AE280">IF(AB280=0,0,IF(AB280&gt;9,SUM(LARGE(D280:Z280,{1,2,3,4,5,6,7,8,9,10})),0))</f>
        <v>312</v>
      </c>
      <c r="AF280" s="17"/>
      <c r="AH280" s="56"/>
      <c r="AI280" s="69"/>
      <c r="AJ280" s="56"/>
      <c r="AK280" s="56"/>
    </row>
    <row r="281" spans="1:37" ht="15" customHeight="1" x14ac:dyDescent="0.3">
      <c r="A281" s="57" t="s">
        <v>249</v>
      </c>
      <c r="B281" s="58" t="s">
        <v>12</v>
      </c>
      <c r="C281" s="58" t="s">
        <v>66</v>
      </c>
      <c r="D281" s="60">
        <v>20</v>
      </c>
      <c r="E281" s="60"/>
      <c r="F281" s="60">
        <v>20</v>
      </c>
      <c r="G281" s="61">
        <v>16</v>
      </c>
      <c r="H281" s="64"/>
      <c r="I281" s="64">
        <v>33</v>
      </c>
      <c r="J281" s="61"/>
      <c r="K281" s="63"/>
      <c r="L281" s="64"/>
      <c r="M281" s="65">
        <v>38</v>
      </c>
      <c r="N281" s="235">
        <v>34</v>
      </c>
      <c r="O281" s="235">
        <v>28</v>
      </c>
      <c r="P281" s="64"/>
      <c r="Q281" s="64">
        <v>36</v>
      </c>
      <c r="R281" s="64">
        <v>23</v>
      </c>
      <c r="S281" s="64"/>
      <c r="T281" s="64">
        <v>41</v>
      </c>
      <c r="U281" s="64">
        <v>43</v>
      </c>
      <c r="V281" s="251"/>
      <c r="W281" s="64"/>
      <c r="X281" s="60">
        <v>36</v>
      </c>
      <c r="Y281" s="60">
        <v>40</v>
      </c>
      <c r="Z281" s="60">
        <v>35</v>
      </c>
      <c r="AA281" s="66">
        <v>33</v>
      </c>
      <c r="AB281" s="67">
        <f t="shared" si="8"/>
        <v>14</v>
      </c>
      <c r="AC281" s="68">
        <f t="shared" si="9"/>
        <v>31.642857142857142</v>
      </c>
      <c r="AD281" s="68">
        <f t="array" ref="AD281">IF(AB281=0,0,IF(AB281&gt;9,AVERAGE(LARGE(D281:Z281,{1,2,3,4,5,6,7,8,9,10})),0))</f>
        <v>36.4</v>
      </c>
      <c r="AE281" s="68">
        <f t="array" ref="AE281">IF(AB281=0,0,IF(AB281&gt;9,SUM(LARGE(D281:Z281,{1,2,3,4,5,6,7,8,9,10})),0))</f>
        <v>364</v>
      </c>
      <c r="AF281" s="17"/>
      <c r="AH281" s="56"/>
      <c r="AI281" s="69"/>
      <c r="AJ281" s="56"/>
      <c r="AK281" s="56"/>
    </row>
    <row r="282" spans="1:37" ht="15" customHeight="1" x14ac:dyDescent="0.3">
      <c r="A282" s="57" t="s">
        <v>250</v>
      </c>
      <c r="B282" s="58" t="s">
        <v>5</v>
      </c>
      <c r="C282" s="58" t="s">
        <v>54</v>
      </c>
      <c r="D282" s="86"/>
      <c r="E282" s="86"/>
      <c r="F282" s="86">
        <v>50</v>
      </c>
      <c r="G282" s="61"/>
      <c r="H282" s="62"/>
      <c r="I282" s="62">
        <v>47</v>
      </c>
      <c r="J282" s="61"/>
      <c r="K282" s="63">
        <v>45</v>
      </c>
      <c r="L282" s="64"/>
      <c r="M282" s="65">
        <v>44</v>
      </c>
      <c r="N282" s="235">
        <v>40</v>
      </c>
      <c r="O282" s="235"/>
      <c r="P282" s="62">
        <v>35</v>
      </c>
      <c r="Q282" s="62">
        <v>46</v>
      </c>
      <c r="R282" s="62">
        <v>46</v>
      </c>
      <c r="S282" s="64"/>
      <c r="T282" s="64">
        <v>44</v>
      </c>
      <c r="U282" s="62"/>
      <c r="V282" s="251">
        <v>39</v>
      </c>
      <c r="W282" s="62">
        <v>45</v>
      </c>
      <c r="X282" s="86">
        <v>48</v>
      </c>
      <c r="Y282" s="86">
        <v>43</v>
      </c>
      <c r="Z282" s="86">
        <v>43</v>
      </c>
      <c r="AA282" s="75"/>
      <c r="AB282" s="67">
        <f t="shared" si="8"/>
        <v>14</v>
      </c>
      <c r="AC282" s="68">
        <f t="shared" si="9"/>
        <v>43.928571428571431</v>
      </c>
      <c r="AD282" s="68">
        <f t="array" ref="AD282">IF(AB282=0,0,IF(AB282&gt;9,AVERAGE(LARGE(D282:Z282,{1,2,3,4,5,6,7,8,9,10})),0))</f>
        <v>45.8</v>
      </c>
      <c r="AE282" s="68">
        <f t="array" ref="AE282">IF(AB282=0,0,IF(AB282&gt;9,SUM(LARGE(D282:Z282,{1,2,3,4,5,6,7,8,9,10})),0))</f>
        <v>458</v>
      </c>
      <c r="AF282" s="17"/>
      <c r="AH282" s="56"/>
      <c r="AI282" s="69"/>
      <c r="AJ282" s="56"/>
      <c r="AK282" s="56"/>
    </row>
    <row r="283" spans="1:37" ht="15" customHeight="1" x14ac:dyDescent="0.3">
      <c r="A283" s="57" t="s">
        <v>251</v>
      </c>
      <c r="B283" s="58" t="s">
        <v>6</v>
      </c>
      <c r="C283" s="58" t="s">
        <v>54</v>
      </c>
      <c r="D283" s="86"/>
      <c r="E283" s="86"/>
      <c r="F283" s="86"/>
      <c r="G283" s="61"/>
      <c r="H283" s="62"/>
      <c r="I283" s="62"/>
      <c r="J283" s="61"/>
      <c r="K283" s="63"/>
      <c r="L283" s="64">
        <v>39</v>
      </c>
      <c r="M283" s="65"/>
      <c r="N283" s="235"/>
      <c r="O283" s="235"/>
      <c r="P283" s="62"/>
      <c r="Q283" s="62"/>
      <c r="R283" s="62"/>
      <c r="S283" s="64"/>
      <c r="T283" s="64"/>
      <c r="U283" s="62"/>
      <c r="V283" s="251"/>
      <c r="W283" s="62"/>
      <c r="X283" s="86"/>
      <c r="Y283" s="86"/>
      <c r="Z283" s="86"/>
      <c r="AA283" s="75"/>
      <c r="AB283" s="67">
        <f t="shared" si="8"/>
        <v>1</v>
      </c>
      <c r="AC283" s="68">
        <f t="shared" si="9"/>
        <v>39</v>
      </c>
      <c r="AD283" s="68">
        <f t="array" ref="AD283">IF(AB283=0,0,IF(AB283&gt;9,AVERAGE(LARGE(D283:Z283,{1,2,3,4,5,6,7,8,9,10})),0))</f>
        <v>0</v>
      </c>
      <c r="AE283" s="68">
        <f t="array" ref="AE283">IF(AB283=0,0,IF(AB283&gt;9,SUM(LARGE(D283:Z283,{1,2,3,4,5,6,7,8,9,10})),0))</f>
        <v>0</v>
      </c>
      <c r="AF283" s="17"/>
      <c r="AH283" s="56"/>
      <c r="AI283" s="69"/>
      <c r="AJ283" s="56"/>
      <c r="AK283" s="56"/>
    </row>
    <row r="284" spans="1:37" ht="15" customHeight="1" x14ac:dyDescent="0.3">
      <c r="A284" s="57" t="s">
        <v>252</v>
      </c>
      <c r="B284" s="58" t="s">
        <v>6</v>
      </c>
      <c r="C284" s="58" t="s">
        <v>54</v>
      </c>
      <c r="D284" s="60">
        <v>40</v>
      </c>
      <c r="E284" s="60"/>
      <c r="F284" s="60"/>
      <c r="G284" s="61"/>
      <c r="H284" s="62"/>
      <c r="I284" s="62"/>
      <c r="J284" s="61"/>
      <c r="K284" s="63"/>
      <c r="L284" s="64"/>
      <c r="M284" s="65">
        <v>42</v>
      </c>
      <c r="N284" s="235">
        <v>33</v>
      </c>
      <c r="O284" s="235"/>
      <c r="P284" s="62"/>
      <c r="Q284" s="62"/>
      <c r="R284" s="62"/>
      <c r="S284" s="64"/>
      <c r="T284" s="64">
        <v>37</v>
      </c>
      <c r="U284" s="62"/>
      <c r="V284" s="251"/>
      <c r="W284" s="62"/>
      <c r="X284" s="60"/>
      <c r="Y284" s="60"/>
      <c r="Z284" s="60"/>
      <c r="AA284" s="75"/>
      <c r="AB284" s="67">
        <f t="shared" si="8"/>
        <v>4</v>
      </c>
      <c r="AC284" s="68">
        <f t="shared" si="9"/>
        <v>38</v>
      </c>
      <c r="AD284" s="68">
        <f t="array" ref="AD284">IF(AB284=0,0,IF(AB284&gt;9,AVERAGE(LARGE(D284:Z284,{1,2,3,4,5,6,7,8,9,10})),0))</f>
        <v>0</v>
      </c>
      <c r="AE284" s="68">
        <f t="array" ref="AE284">IF(AB284=0,0,IF(AB284&gt;9,SUM(LARGE(D284:Z284,{1,2,3,4,5,6,7,8,9,10})),0))</f>
        <v>0</v>
      </c>
      <c r="AF284" s="17"/>
      <c r="AH284" s="56"/>
      <c r="AI284" s="69"/>
      <c r="AJ284" s="56"/>
      <c r="AK284" s="56"/>
    </row>
    <row r="285" spans="1:37" ht="15" customHeight="1" x14ac:dyDescent="0.3">
      <c r="A285" s="57" t="s">
        <v>252</v>
      </c>
      <c r="B285" s="58" t="s">
        <v>6</v>
      </c>
      <c r="C285" s="93" t="s">
        <v>64</v>
      </c>
      <c r="D285" s="60">
        <v>30</v>
      </c>
      <c r="E285" s="60"/>
      <c r="F285" s="60"/>
      <c r="G285" s="61"/>
      <c r="H285" s="62"/>
      <c r="I285" s="62"/>
      <c r="J285" s="61"/>
      <c r="K285" s="63"/>
      <c r="L285" s="64"/>
      <c r="M285" s="65"/>
      <c r="N285" s="235"/>
      <c r="O285" s="235"/>
      <c r="P285" s="62"/>
      <c r="Q285" s="62"/>
      <c r="R285" s="62"/>
      <c r="S285" s="64"/>
      <c r="T285" s="64"/>
      <c r="U285" s="62"/>
      <c r="V285" s="251"/>
      <c r="W285" s="62"/>
      <c r="X285" s="60"/>
      <c r="Y285" s="60"/>
      <c r="Z285" s="60"/>
      <c r="AA285" s="75"/>
      <c r="AB285" s="67">
        <f t="shared" si="8"/>
        <v>1</v>
      </c>
      <c r="AC285" s="68">
        <f t="shared" si="9"/>
        <v>30</v>
      </c>
      <c r="AD285" s="68">
        <f t="array" ref="AD285">IF(AB285=0,0,IF(AB285&gt;9,AVERAGE(LARGE(D285:Z285,{1,2,3,4,5,6,7,8,9,10})),0))</f>
        <v>0</v>
      </c>
      <c r="AE285" s="68">
        <f t="array" ref="AE285">IF(AB285=0,0,IF(AB285&gt;9,SUM(LARGE(D285:Z285,{1,2,3,4,5,6,7,8,9,10})),0))</f>
        <v>0</v>
      </c>
      <c r="AF285" s="17"/>
      <c r="AH285" s="56"/>
      <c r="AI285" s="88"/>
      <c r="AJ285" s="56"/>
      <c r="AK285" s="56"/>
    </row>
    <row r="286" spans="1:37" ht="15" customHeight="1" x14ac:dyDescent="0.3">
      <c r="A286" s="85" t="s">
        <v>253</v>
      </c>
      <c r="B286" s="75" t="s">
        <v>10</v>
      </c>
      <c r="C286" s="74" t="s">
        <v>66</v>
      </c>
      <c r="D286" s="60"/>
      <c r="E286" s="60"/>
      <c r="F286" s="60"/>
      <c r="G286" s="61"/>
      <c r="H286" s="62"/>
      <c r="I286" s="62"/>
      <c r="J286" s="61"/>
      <c r="K286" s="63">
        <v>24</v>
      </c>
      <c r="L286" s="64"/>
      <c r="M286" s="65"/>
      <c r="N286" s="235"/>
      <c r="O286" s="235"/>
      <c r="P286" s="62"/>
      <c r="Q286" s="62"/>
      <c r="R286" s="62"/>
      <c r="S286" s="64"/>
      <c r="T286" s="64"/>
      <c r="U286" s="62"/>
      <c r="V286" s="251"/>
      <c r="W286" s="62"/>
      <c r="X286" s="60"/>
      <c r="Y286" s="60"/>
      <c r="Z286" s="60"/>
      <c r="AA286" s="75"/>
      <c r="AB286" s="67">
        <f t="shared" si="8"/>
        <v>1</v>
      </c>
      <c r="AC286" s="68">
        <f t="shared" si="9"/>
        <v>24</v>
      </c>
      <c r="AD286" s="68">
        <f t="array" ref="AD286">IF(AB286=0,0,IF(AB286&gt;9,AVERAGE(LARGE(D286:Z286,{1,2,3,4,5,6,7,8,9,10})),0))</f>
        <v>0</v>
      </c>
      <c r="AE286" s="68">
        <f t="array" ref="AE286">IF(AB286=0,0,IF(AB286&gt;9,SUM(LARGE(D286:Z286,{1,2,3,4,5,6,7,8,9,10})),0))</f>
        <v>0</v>
      </c>
      <c r="AF286" s="17"/>
      <c r="AH286" s="56"/>
      <c r="AI286" s="88"/>
      <c r="AJ286" s="56"/>
      <c r="AK286" s="56"/>
    </row>
    <row r="287" spans="1:37" ht="15" customHeight="1" x14ac:dyDescent="0.3">
      <c r="A287" s="85" t="s">
        <v>254</v>
      </c>
      <c r="B287" s="75" t="s">
        <v>10</v>
      </c>
      <c r="C287" s="74" t="s">
        <v>54</v>
      </c>
      <c r="D287" s="75"/>
      <c r="E287" s="75"/>
      <c r="F287" s="75"/>
      <c r="G287" s="76">
        <v>41</v>
      </c>
      <c r="H287" s="77"/>
      <c r="I287" s="77"/>
      <c r="J287" s="76"/>
      <c r="K287" s="63"/>
      <c r="L287" s="77"/>
      <c r="M287" s="78"/>
      <c r="N287" s="236"/>
      <c r="O287" s="236"/>
      <c r="P287" s="77"/>
      <c r="Q287" s="77"/>
      <c r="R287" s="77"/>
      <c r="S287" s="77"/>
      <c r="T287" s="77"/>
      <c r="U287" s="77"/>
      <c r="V287" s="252"/>
      <c r="W287" s="77"/>
      <c r="X287" s="79"/>
      <c r="Y287" s="75"/>
      <c r="Z287" s="75"/>
      <c r="AA287" s="80"/>
      <c r="AB287" s="67">
        <f t="shared" si="8"/>
        <v>1</v>
      </c>
      <c r="AC287" s="68">
        <f t="shared" si="9"/>
        <v>41</v>
      </c>
      <c r="AD287" s="68">
        <f t="array" ref="AD287">IF(AB287=0,0,IF(AB287&gt;9,AVERAGE(LARGE(D287:Z287,{1,2,3,4,5,6,7,8,9,10})),0))</f>
        <v>0</v>
      </c>
      <c r="AE287" s="68">
        <f t="array" ref="AE287">IF(AB287=0,0,IF(AB287&gt;9,SUM(LARGE(D287:Z287,{1,2,3,4,5,6,7,8,9,10})),0))</f>
        <v>0</v>
      </c>
      <c r="AF287" s="17"/>
      <c r="AH287" s="56"/>
      <c r="AI287" s="69"/>
      <c r="AJ287" s="56"/>
      <c r="AK287" s="56"/>
    </row>
    <row r="288" spans="1:37" ht="15" customHeight="1" x14ac:dyDescent="0.3">
      <c r="A288" s="57" t="s">
        <v>255</v>
      </c>
      <c r="B288" s="58" t="s">
        <v>3</v>
      </c>
      <c r="C288" s="58" t="s">
        <v>66</v>
      </c>
      <c r="D288" s="86">
        <v>30</v>
      </c>
      <c r="E288" s="86">
        <v>21</v>
      </c>
      <c r="F288" s="86">
        <v>19</v>
      </c>
      <c r="G288" s="61"/>
      <c r="H288" s="62"/>
      <c r="I288" s="62">
        <v>24</v>
      </c>
      <c r="J288" s="61">
        <v>28</v>
      </c>
      <c r="K288" s="63"/>
      <c r="L288" s="64">
        <v>27</v>
      </c>
      <c r="M288" s="65"/>
      <c r="N288" s="235"/>
      <c r="O288" s="235">
        <v>21</v>
      </c>
      <c r="P288" s="62">
        <v>11</v>
      </c>
      <c r="Q288" s="62"/>
      <c r="R288" s="62">
        <v>16</v>
      </c>
      <c r="S288" s="64"/>
      <c r="T288" s="64"/>
      <c r="U288" s="62"/>
      <c r="V288" s="251">
        <v>23</v>
      </c>
      <c r="W288" s="62"/>
      <c r="X288" s="101">
        <v>18</v>
      </c>
      <c r="Y288" s="86">
        <v>30</v>
      </c>
      <c r="Z288" s="86"/>
      <c r="AA288" s="75">
        <v>16</v>
      </c>
      <c r="AB288" s="67">
        <f t="shared" si="8"/>
        <v>12</v>
      </c>
      <c r="AC288" s="68">
        <f t="shared" si="9"/>
        <v>22.333333333333332</v>
      </c>
      <c r="AD288" s="68">
        <f t="array" ref="AD288">IF(AB288=0,0,IF(AB288&gt;9,AVERAGE(LARGE(D288:Z288,{1,2,3,4,5,6,7,8,9,10})),0))</f>
        <v>24.1</v>
      </c>
      <c r="AE288" s="68">
        <f t="array" ref="AE288">IF(AB288=0,0,IF(AB288&gt;9,SUM(LARGE(D288:Z288,{1,2,3,4,5,6,7,8,9,10})),0))</f>
        <v>241</v>
      </c>
      <c r="AF288" s="17"/>
      <c r="AH288" s="56"/>
      <c r="AI288" s="69"/>
      <c r="AJ288" s="56"/>
      <c r="AK288" s="56"/>
    </row>
    <row r="289" spans="1:37" ht="15" customHeight="1" x14ac:dyDescent="0.3">
      <c r="A289" s="57" t="s">
        <v>256</v>
      </c>
      <c r="B289" s="58" t="s">
        <v>7</v>
      </c>
      <c r="C289" s="58" t="s">
        <v>54</v>
      </c>
      <c r="D289" s="59">
        <v>44</v>
      </c>
      <c r="E289" s="60">
        <v>45</v>
      </c>
      <c r="F289" s="59">
        <v>47</v>
      </c>
      <c r="G289" s="61">
        <v>44</v>
      </c>
      <c r="H289" s="64"/>
      <c r="I289" s="64">
        <v>40</v>
      </c>
      <c r="J289" s="61">
        <v>42</v>
      </c>
      <c r="K289" s="63">
        <v>43</v>
      </c>
      <c r="L289" s="64">
        <v>40</v>
      </c>
      <c r="M289" s="65">
        <v>39</v>
      </c>
      <c r="N289" s="235">
        <v>39</v>
      </c>
      <c r="O289" s="235">
        <v>38</v>
      </c>
      <c r="P289" s="64">
        <v>30</v>
      </c>
      <c r="Q289" s="64">
        <v>37</v>
      </c>
      <c r="R289" s="64">
        <v>43</v>
      </c>
      <c r="S289" s="64">
        <v>46</v>
      </c>
      <c r="T289" s="64">
        <v>45</v>
      </c>
      <c r="U289" s="64"/>
      <c r="V289" s="251"/>
      <c r="W289" s="64"/>
      <c r="X289" s="59">
        <v>41</v>
      </c>
      <c r="Y289" s="59"/>
      <c r="Z289" s="59"/>
      <c r="AA289" s="66">
        <v>47</v>
      </c>
      <c r="AB289" s="67">
        <f t="shared" si="8"/>
        <v>17</v>
      </c>
      <c r="AC289" s="68">
        <f t="shared" si="9"/>
        <v>41.352941176470587</v>
      </c>
      <c r="AD289" s="68">
        <f t="array" ref="AD289">IF(AB289=0,0,IF(AB289&gt;9,AVERAGE(LARGE(D289:Z289,{1,2,3,4,5,6,7,8,9,10})),0))</f>
        <v>44</v>
      </c>
      <c r="AE289" s="68">
        <f t="array" ref="AE289">IF(AB289=0,0,IF(AB289&gt;9,SUM(LARGE(D289:Z289,{1,2,3,4,5,6,7,8,9,10})),0))</f>
        <v>440</v>
      </c>
      <c r="AF289" s="17"/>
      <c r="AH289" s="56"/>
      <c r="AI289" s="81"/>
      <c r="AJ289" s="56"/>
      <c r="AK289" s="56"/>
    </row>
    <row r="290" spans="1:37" ht="15" customHeight="1" x14ac:dyDescent="0.3">
      <c r="A290" s="57" t="s">
        <v>256</v>
      </c>
      <c r="B290" s="58" t="s">
        <v>7</v>
      </c>
      <c r="C290" s="58" t="s">
        <v>64</v>
      </c>
      <c r="D290" s="59"/>
      <c r="E290" s="60"/>
      <c r="F290" s="59"/>
      <c r="G290" s="61">
        <v>37</v>
      </c>
      <c r="H290" s="62"/>
      <c r="I290" s="62">
        <v>33</v>
      </c>
      <c r="J290" s="61"/>
      <c r="K290" s="63">
        <v>45</v>
      </c>
      <c r="L290" s="64"/>
      <c r="M290" s="65">
        <v>38</v>
      </c>
      <c r="N290" s="235">
        <v>30</v>
      </c>
      <c r="O290" s="235">
        <v>32</v>
      </c>
      <c r="P290" s="62">
        <v>26</v>
      </c>
      <c r="Q290" s="62">
        <v>36</v>
      </c>
      <c r="R290" s="62">
        <v>28</v>
      </c>
      <c r="S290" s="64">
        <v>36</v>
      </c>
      <c r="T290" s="64"/>
      <c r="U290" s="62"/>
      <c r="V290" s="251"/>
      <c r="W290" s="62"/>
      <c r="X290" s="59"/>
      <c r="Y290" s="59"/>
      <c r="Z290" s="59"/>
      <c r="AA290" s="66">
        <v>36</v>
      </c>
      <c r="AB290" s="67">
        <f t="shared" si="8"/>
        <v>10</v>
      </c>
      <c r="AC290" s="68">
        <f t="shared" si="9"/>
        <v>34.1</v>
      </c>
      <c r="AD290" s="68">
        <f t="array" ref="AD290">IF(AB290=0,0,IF(AB290&gt;9,AVERAGE(LARGE(D290:Z290,{1,2,3,4,5,6,7,8,9,10})),0))</f>
        <v>34.1</v>
      </c>
      <c r="AE290" s="68">
        <f t="array" ref="AE290">IF(AB290=0,0,IF(AB290&gt;9,SUM(LARGE(D290:Z290,{1,2,3,4,5,6,7,8,9,10})),0))</f>
        <v>341</v>
      </c>
      <c r="AF290" s="17"/>
      <c r="AH290" s="56"/>
      <c r="AI290" s="69"/>
      <c r="AJ290" s="56"/>
      <c r="AK290" s="56"/>
    </row>
    <row r="291" spans="1:37" ht="15" customHeight="1" x14ac:dyDescent="0.3">
      <c r="A291" s="57" t="s">
        <v>257</v>
      </c>
      <c r="B291" s="58" t="s">
        <v>8</v>
      </c>
      <c r="C291" s="58" t="s">
        <v>54</v>
      </c>
      <c r="D291" s="60"/>
      <c r="E291" s="60"/>
      <c r="F291" s="60"/>
      <c r="G291" s="61"/>
      <c r="H291" s="62"/>
      <c r="I291" s="62">
        <v>39</v>
      </c>
      <c r="J291" s="61">
        <v>43</v>
      </c>
      <c r="K291" s="63"/>
      <c r="L291" s="64">
        <v>41</v>
      </c>
      <c r="M291" s="65">
        <v>42</v>
      </c>
      <c r="N291" s="235">
        <v>25</v>
      </c>
      <c r="O291" s="235">
        <v>38</v>
      </c>
      <c r="P291" s="62"/>
      <c r="Q291" s="62">
        <v>39</v>
      </c>
      <c r="R291" s="62">
        <v>42</v>
      </c>
      <c r="S291" s="64">
        <v>41</v>
      </c>
      <c r="T291" s="64">
        <v>38</v>
      </c>
      <c r="U291" s="62"/>
      <c r="V291" s="251"/>
      <c r="W291" s="62">
        <v>36</v>
      </c>
      <c r="X291" s="60">
        <v>37</v>
      </c>
      <c r="Y291" s="60">
        <v>39</v>
      </c>
      <c r="Z291" s="60">
        <v>36</v>
      </c>
      <c r="AA291" s="80"/>
      <c r="AB291" s="67">
        <f t="shared" si="8"/>
        <v>14</v>
      </c>
      <c r="AC291" s="68">
        <f t="shared" si="9"/>
        <v>38.285714285714285</v>
      </c>
      <c r="AD291" s="68">
        <f t="array" ref="AD291">IF(AB291=0,0,IF(AB291&gt;9,AVERAGE(LARGE(D291:Z291,{1,2,3,4,5,6,7,8,9,10})),0))</f>
        <v>40.200000000000003</v>
      </c>
      <c r="AE291" s="68">
        <f t="array" ref="AE291">IF(AB291=0,0,IF(AB291&gt;9,SUM(LARGE(D291:Z291,{1,2,3,4,5,6,7,8,9,10})),0))</f>
        <v>402</v>
      </c>
      <c r="AF291" s="17"/>
      <c r="AH291" s="56"/>
      <c r="AI291" s="69"/>
      <c r="AJ291" s="56"/>
      <c r="AK291" s="56"/>
    </row>
    <row r="292" spans="1:37" ht="15" customHeight="1" x14ac:dyDescent="0.3">
      <c r="A292" s="99" t="s">
        <v>257</v>
      </c>
      <c r="B292" s="58" t="s">
        <v>8</v>
      </c>
      <c r="C292" s="58" t="s">
        <v>55</v>
      </c>
      <c r="D292" s="60"/>
      <c r="E292" s="60"/>
      <c r="F292" s="60"/>
      <c r="G292" s="61"/>
      <c r="H292" s="64"/>
      <c r="I292" s="64"/>
      <c r="J292" s="61"/>
      <c r="K292" s="63"/>
      <c r="L292" s="64"/>
      <c r="M292" s="65"/>
      <c r="N292" s="235"/>
      <c r="O292" s="235"/>
      <c r="P292" s="64"/>
      <c r="Q292" s="64"/>
      <c r="R292" s="64"/>
      <c r="S292" s="64"/>
      <c r="T292" s="64">
        <v>41</v>
      </c>
      <c r="U292" s="64"/>
      <c r="V292" s="251"/>
      <c r="W292" s="64"/>
      <c r="X292" s="60"/>
      <c r="Y292" s="60"/>
      <c r="Z292" s="60"/>
      <c r="AA292" s="66"/>
      <c r="AB292" s="67">
        <f t="shared" si="8"/>
        <v>1</v>
      </c>
      <c r="AC292" s="68">
        <f t="shared" si="9"/>
        <v>41</v>
      </c>
      <c r="AD292" s="68">
        <f t="array" ref="AD292">IF(AB292=0,0,IF(AB292&gt;9,AVERAGE(LARGE(D292:Z292,{1,2,3,4,5,6,7,8,9,10})),0))</f>
        <v>0</v>
      </c>
      <c r="AE292" s="68">
        <f t="array" ref="AE292">IF(AB292=0,0,IF(AB292&gt;9,SUM(LARGE(D292:Z292,{1,2,3,4,5,6,7,8,9,10})),0))</f>
        <v>0</v>
      </c>
      <c r="AF292" s="17"/>
      <c r="AH292" s="56"/>
      <c r="AI292" s="69"/>
      <c r="AJ292" s="56"/>
      <c r="AK292" s="56"/>
    </row>
    <row r="293" spans="1:37" ht="15" customHeight="1" x14ac:dyDescent="0.3">
      <c r="A293" s="57" t="s">
        <v>258</v>
      </c>
      <c r="B293" s="58" t="s">
        <v>5</v>
      </c>
      <c r="C293" s="58" t="s">
        <v>54</v>
      </c>
      <c r="D293" s="60"/>
      <c r="E293" s="60"/>
      <c r="F293" s="60">
        <v>40</v>
      </c>
      <c r="G293" s="61">
        <v>31</v>
      </c>
      <c r="H293" s="62"/>
      <c r="I293" s="64"/>
      <c r="J293" s="61"/>
      <c r="K293" s="63"/>
      <c r="L293" s="64"/>
      <c r="M293" s="65"/>
      <c r="N293" s="235"/>
      <c r="O293" s="235"/>
      <c r="P293" s="62"/>
      <c r="Q293" s="62"/>
      <c r="R293" s="62"/>
      <c r="S293" s="64"/>
      <c r="T293" s="64"/>
      <c r="U293" s="62"/>
      <c r="V293" s="251"/>
      <c r="W293" s="62"/>
      <c r="X293" s="60"/>
      <c r="Y293" s="60"/>
      <c r="Z293" s="60"/>
      <c r="AA293" s="80"/>
      <c r="AB293" s="67">
        <f t="shared" si="8"/>
        <v>2</v>
      </c>
      <c r="AC293" s="68">
        <f t="shared" si="9"/>
        <v>35.5</v>
      </c>
      <c r="AD293" s="68">
        <f t="array" ref="AD293">IF(AB293=0,0,IF(AB293&gt;9,AVERAGE(LARGE(D293:Z293,{1,2,3,4,5,6,7,8,9,10})),0))</f>
        <v>0</v>
      </c>
      <c r="AE293" s="68">
        <f t="array" ref="AE293">IF(AB293=0,0,IF(AB293&gt;9,SUM(LARGE(D293:Z293,{1,2,3,4,5,6,7,8,9,10})),0))</f>
        <v>0</v>
      </c>
      <c r="AF293" s="17"/>
      <c r="AH293" s="56"/>
      <c r="AI293" s="69"/>
      <c r="AJ293" s="56"/>
      <c r="AK293" s="56"/>
    </row>
    <row r="294" spans="1:37" ht="15" customHeight="1" x14ac:dyDescent="0.3">
      <c r="A294" s="57" t="s">
        <v>259</v>
      </c>
      <c r="B294" s="58" t="s">
        <v>3</v>
      </c>
      <c r="C294" s="58" t="s">
        <v>54</v>
      </c>
      <c r="D294" s="86">
        <v>36</v>
      </c>
      <c r="E294" s="86"/>
      <c r="F294" s="86">
        <v>35</v>
      </c>
      <c r="G294" s="61">
        <v>28</v>
      </c>
      <c r="H294" s="62"/>
      <c r="I294" s="62">
        <v>32</v>
      </c>
      <c r="J294" s="61"/>
      <c r="K294" s="63">
        <v>29</v>
      </c>
      <c r="L294" s="64">
        <v>28</v>
      </c>
      <c r="M294" s="61"/>
      <c r="N294" s="235">
        <v>28</v>
      </c>
      <c r="O294" s="235"/>
      <c r="P294" s="62"/>
      <c r="Q294" s="62">
        <v>31</v>
      </c>
      <c r="R294" s="62">
        <v>37</v>
      </c>
      <c r="S294" s="64"/>
      <c r="T294" s="64"/>
      <c r="U294" s="62">
        <v>36</v>
      </c>
      <c r="V294" s="251">
        <v>31</v>
      </c>
      <c r="W294" s="62"/>
      <c r="X294" s="101">
        <v>26</v>
      </c>
      <c r="Y294" s="86">
        <v>36</v>
      </c>
      <c r="Z294" s="86">
        <v>30</v>
      </c>
      <c r="AA294" s="75">
        <v>28</v>
      </c>
      <c r="AB294" s="67">
        <f t="shared" si="8"/>
        <v>14</v>
      </c>
      <c r="AC294" s="68">
        <f t="shared" si="9"/>
        <v>31.642857142857142</v>
      </c>
      <c r="AD294" s="68">
        <f t="array" ref="AD294">IF(AB294=0,0,IF(AB294&gt;9,AVERAGE(LARGE(D294:Z294,{1,2,3,4,5,6,7,8,9,10})),0))</f>
        <v>33.299999999999997</v>
      </c>
      <c r="AE294" s="68">
        <f t="array" ref="AE294">IF(AB294=0,0,IF(AB294&gt;9,SUM(LARGE(D294:Z294,{1,2,3,4,5,6,7,8,9,10})),0))</f>
        <v>333</v>
      </c>
      <c r="AF294" s="17"/>
      <c r="AH294" s="56"/>
      <c r="AI294" s="69"/>
      <c r="AJ294" s="56"/>
      <c r="AK294" s="56"/>
    </row>
    <row r="295" spans="1:37" ht="15" customHeight="1" x14ac:dyDescent="0.3">
      <c r="A295" s="57" t="s">
        <v>260</v>
      </c>
      <c r="B295" s="58" t="s">
        <v>6</v>
      </c>
      <c r="C295" s="58" t="s">
        <v>54</v>
      </c>
      <c r="D295" s="59"/>
      <c r="E295" s="60"/>
      <c r="F295" s="59">
        <v>35</v>
      </c>
      <c r="G295" s="61">
        <v>31</v>
      </c>
      <c r="H295" s="62"/>
      <c r="I295" s="62">
        <v>34</v>
      </c>
      <c r="J295" s="61"/>
      <c r="K295" s="63"/>
      <c r="L295" s="64">
        <v>29</v>
      </c>
      <c r="M295" s="65"/>
      <c r="N295" s="235"/>
      <c r="O295" s="235"/>
      <c r="P295" s="62"/>
      <c r="Q295" s="62"/>
      <c r="R295" s="62"/>
      <c r="S295" s="64">
        <v>36</v>
      </c>
      <c r="T295" s="64">
        <v>39</v>
      </c>
      <c r="U295" s="62"/>
      <c r="V295" s="251"/>
      <c r="W295" s="62">
        <v>31</v>
      </c>
      <c r="X295" s="59">
        <v>32</v>
      </c>
      <c r="Y295" s="59"/>
      <c r="Z295" s="59"/>
      <c r="AA295" s="66"/>
      <c r="AB295" s="67">
        <f t="shared" si="8"/>
        <v>8</v>
      </c>
      <c r="AC295" s="68">
        <f t="shared" si="9"/>
        <v>33.375</v>
      </c>
      <c r="AD295" s="68">
        <f t="array" ref="AD295">IF(AB295=0,0,IF(AB295&gt;9,AVERAGE(LARGE(D295:Z295,{1,2,3,4,5,6,7,8,9,10})),0))</f>
        <v>0</v>
      </c>
      <c r="AE295" s="68">
        <f t="array" ref="AE295">IF(AB295=0,0,IF(AB295&gt;9,SUM(LARGE(D295:Z295,{1,2,3,4,5,6,7,8,9,10})),0))</f>
        <v>0</v>
      </c>
      <c r="AF295" s="17"/>
      <c r="AH295" s="56"/>
      <c r="AI295" s="69"/>
      <c r="AJ295" s="56"/>
      <c r="AK295" s="56"/>
    </row>
    <row r="296" spans="1:37" ht="15" customHeight="1" x14ac:dyDescent="0.3">
      <c r="A296" s="57" t="s">
        <v>261</v>
      </c>
      <c r="B296" s="58" t="s">
        <v>4</v>
      </c>
      <c r="C296" s="93" t="s">
        <v>54</v>
      </c>
      <c r="D296" s="60"/>
      <c r="E296" s="60">
        <v>41</v>
      </c>
      <c r="F296" s="60"/>
      <c r="G296" s="61"/>
      <c r="H296" s="62"/>
      <c r="I296" s="62"/>
      <c r="J296" s="61"/>
      <c r="K296" s="63"/>
      <c r="L296" s="64"/>
      <c r="M296" s="65"/>
      <c r="N296" s="235"/>
      <c r="O296" s="235"/>
      <c r="P296" s="62"/>
      <c r="Q296" s="62"/>
      <c r="R296" s="62"/>
      <c r="S296" s="64"/>
      <c r="T296" s="64"/>
      <c r="U296" s="62"/>
      <c r="V296" s="251"/>
      <c r="W296" s="62"/>
      <c r="X296" s="60">
        <v>34</v>
      </c>
      <c r="Y296" s="60"/>
      <c r="Z296" s="60"/>
      <c r="AA296" s="66"/>
      <c r="AB296" s="67">
        <f t="shared" si="8"/>
        <v>2</v>
      </c>
      <c r="AC296" s="68">
        <f t="shared" si="9"/>
        <v>37.5</v>
      </c>
      <c r="AD296" s="68">
        <f t="array" ref="AD296">IF(AB296=0,0,IF(AB296&gt;9,AVERAGE(LARGE(D296:Z296,{1,2,3,4,5,6,7,8,9,10})),0))</f>
        <v>0</v>
      </c>
      <c r="AE296" s="68">
        <f t="array" ref="AE296">IF(AB296=0,0,IF(AB296&gt;9,SUM(LARGE(D296:Z296,{1,2,3,4,5,6,7,8,9,10})),0))</f>
        <v>0</v>
      </c>
      <c r="AF296" s="17"/>
      <c r="AH296" s="56"/>
      <c r="AI296" s="69"/>
      <c r="AJ296" s="56"/>
      <c r="AK296" s="56"/>
    </row>
    <row r="297" spans="1:37" ht="15" customHeight="1" x14ac:dyDescent="0.3">
      <c r="A297" s="57" t="s">
        <v>262</v>
      </c>
      <c r="B297" s="58" t="s">
        <v>11</v>
      </c>
      <c r="C297" s="58" t="s">
        <v>54</v>
      </c>
      <c r="D297" s="60">
        <v>38</v>
      </c>
      <c r="E297" s="60"/>
      <c r="F297" s="60">
        <v>36</v>
      </c>
      <c r="G297" s="61">
        <v>32</v>
      </c>
      <c r="H297" s="64">
        <v>33</v>
      </c>
      <c r="I297" s="64">
        <v>34</v>
      </c>
      <c r="J297" s="61">
        <v>36</v>
      </c>
      <c r="K297" s="63">
        <v>32</v>
      </c>
      <c r="L297" s="64">
        <v>32</v>
      </c>
      <c r="M297" s="65"/>
      <c r="N297" s="235">
        <v>33</v>
      </c>
      <c r="O297" s="235"/>
      <c r="P297" s="64">
        <v>30</v>
      </c>
      <c r="Q297" s="64">
        <v>31</v>
      </c>
      <c r="R297" s="64">
        <v>35</v>
      </c>
      <c r="S297" s="64"/>
      <c r="T297" s="64">
        <v>36</v>
      </c>
      <c r="U297" s="64"/>
      <c r="V297" s="251">
        <v>37</v>
      </c>
      <c r="W297" s="64">
        <v>38</v>
      </c>
      <c r="X297" s="60"/>
      <c r="Y297" s="60"/>
      <c r="Z297" s="60"/>
      <c r="AA297" s="75">
        <v>35</v>
      </c>
      <c r="AB297" s="67">
        <f t="shared" si="8"/>
        <v>15</v>
      </c>
      <c r="AC297" s="68">
        <f t="shared" si="9"/>
        <v>34.200000000000003</v>
      </c>
      <c r="AD297" s="68">
        <f t="array" ref="AD297">IF(AB297=0,0,IF(AB297&gt;9,AVERAGE(LARGE(D297:Z297,{1,2,3,4,5,6,7,8,9,10})),0))</f>
        <v>35.6</v>
      </c>
      <c r="AE297" s="68">
        <f t="array" ref="AE297">IF(AB297=0,0,IF(AB297&gt;9,SUM(LARGE(D297:Z297,{1,2,3,4,5,6,7,8,9,10})),0))</f>
        <v>356</v>
      </c>
      <c r="AF297" s="17"/>
      <c r="AH297" s="56"/>
      <c r="AI297" s="88"/>
      <c r="AJ297" s="56"/>
      <c r="AK297" s="56"/>
    </row>
    <row r="298" spans="1:37" ht="15" customHeight="1" x14ac:dyDescent="0.3">
      <c r="A298" s="57" t="s">
        <v>262</v>
      </c>
      <c r="B298" s="58" t="s">
        <v>11</v>
      </c>
      <c r="C298" s="58" t="s">
        <v>64</v>
      </c>
      <c r="D298" s="60">
        <v>28</v>
      </c>
      <c r="E298" s="60"/>
      <c r="F298" s="60">
        <v>33</v>
      </c>
      <c r="G298" s="61">
        <v>25</v>
      </c>
      <c r="H298" s="62">
        <v>38</v>
      </c>
      <c r="I298" s="62">
        <v>28</v>
      </c>
      <c r="J298" s="61">
        <v>26</v>
      </c>
      <c r="K298" s="63">
        <v>30</v>
      </c>
      <c r="L298" s="64">
        <v>31</v>
      </c>
      <c r="M298" s="65"/>
      <c r="N298" s="235">
        <v>22</v>
      </c>
      <c r="O298" s="235"/>
      <c r="P298" s="62">
        <v>25</v>
      </c>
      <c r="Q298" s="62">
        <v>24</v>
      </c>
      <c r="R298" s="62">
        <v>23</v>
      </c>
      <c r="S298" s="64"/>
      <c r="T298" s="64"/>
      <c r="U298" s="62"/>
      <c r="V298" s="251">
        <v>28</v>
      </c>
      <c r="W298" s="62"/>
      <c r="X298" s="60"/>
      <c r="Y298" s="60"/>
      <c r="Z298" s="60"/>
      <c r="AA298" s="66">
        <v>41</v>
      </c>
      <c r="AB298" s="67">
        <f t="shared" si="8"/>
        <v>13</v>
      </c>
      <c r="AC298" s="68">
        <f t="shared" si="9"/>
        <v>27.76923076923077</v>
      </c>
      <c r="AD298" s="68">
        <f t="array" ref="AD298">IF(AB298=0,0,IF(AB298&gt;9,AVERAGE(LARGE(D298:Z298,{1,2,3,4,5,6,7,8,9,10})),0))</f>
        <v>29.2</v>
      </c>
      <c r="AE298" s="68">
        <f t="array" ref="AE298">IF(AB298=0,0,IF(AB298&gt;9,SUM(LARGE(D298:Z298,{1,2,3,4,5,6,7,8,9,10})),0))</f>
        <v>292</v>
      </c>
      <c r="AF298" s="17"/>
      <c r="AH298" s="56"/>
      <c r="AI298" s="69"/>
      <c r="AJ298" s="56"/>
      <c r="AK298" s="56"/>
    </row>
    <row r="299" spans="1:37" ht="15" customHeight="1" x14ac:dyDescent="0.3">
      <c r="A299" s="57" t="s">
        <v>263</v>
      </c>
      <c r="B299" s="58" t="s">
        <v>11</v>
      </c>
      <c r="C299" s="58" t="s">
        <v>54</v>
      </c>
      <c r="D299" s="60"/>
      <c r="E299" s="60"/>
      <c r="F299" s="60"/>
      <c r="G299" s="61"/>
      <c r="H299" s="62">
        <v>34</v>
      </c>
      <c r="I299" s="62"/>
      <c r="J299" s="61"/>
      <c r="K299" s="63"/>
      <c r="L299" s="64">
        <v>24</v>
      </c>
      <c r="M299" s="65"/>
      <c r="N299" s="235">
        <v>32</v>
      </c>
      <c r="O299" s="235"/>
      <c r="P299" s="62">
        <v>30</v>
      </c>
      <c r="Q299" s="62">
        <v>20</v>
      </c>
      <c r="R299" s="62">
        <v>28</v>
      </c>
      <c r="S299" s="64"/>
      <c r="T299" s="64">
        <v>31</v>
      </c>
      <c r="U299" s="62"/>
      <c r="V299" s="251">
        <v>28</v>
      </c>
      <c r="W299" s="62">
        <v>23</v>
      </c>
      <c r="X299" s="60">
        <v>30</v>
      </c>
      <c r="Y299" s="60">
        <v>17</v>
      </c>
      <c r="Z299" s="60"/>
      <c r="AA299" s="75">
        <v>36</v>
      </c>
      <c r="AB299" s="67">
        <f t="shared" si="8"/>
        <v>11</v>
      </c>
      <c r="AC299" s="68">
        <f t="shared" si="9"/>
        <v>27</v>
      </c>
      <c r="AD299" s="68">
        <f t="array" ref="AD299">IF(AB299=0,0,IF(AB299&gt;9,AVERAGE(LARGE(D299:Z299,{1,2,3,4,5,6,7,8,9,10})),0))</f>
        <v>28</v>
      </c>
      <c r="AE299" s="68">
        <f t="array" ref="AE299">IF(AB299=0,0,IF(AB299&gt;9,SUM(LARGE(D299:Z299,{1,2,3,4,5,6,7,8,9,10})),0))</f>
        <v>280</v>
      </c>
      <c r="AF299" s="17"/>
      <c r="AH299" s="56"/>
      <c r="AI299" s="69"/>
      <c r="AJ299" s="56"/>
      <c r="AK299" s="56"/>
    </row>
    <row r="300" spans="1:37" ht="15" customHeight="1" x14ac:dyDescent="0.3">
      <c r="A300" s="57" t="s">
        <v>263</v>
      </c>
      <c r="B300" s="58" t="s">
        <v>11</v>
      </c>
      <c r="C300" s="58" t="s">
        <v>64</v>
      </c>
      <c r="D300" s="59"/>
      <c r="E300" s="60"/>
      <c r="F300" s="59"/>
      <c r="G300" s="61"/>
      <c r="H300" s="62"/>
      <c r="I300" s="62"/>
      <c r="J300" s="61"/>
      <c r="K300" s="63"/>
      <c r="L300" s="64"/>
      <c r="M300" s="65"/>
      <c r="N300" s="235"/>
      <c r="O300" s="235"/>
      <c r="P300" s="62">
        <v>16</v>
      </c>
      <c r="Q300" s="62">
        <v>24</v>
      </c>
      <c r="R300" s="62">
        <v>20</v>
      </c>
      <c r="S300" s="64"/>
      <c r="T300" s="64"/>
      <c r="U300" s="62"/>
      <c r="V300" s="251">
        <v>22</v>
      </c>
      <c r="W300" s="62">
        <v>24</v>
      </c>
      <c r="X300" s="59"/>
      <c r="Y300" s="59"/>
      <c r="Z300" s="59"/>
      <c r="AA300" s="66">
        <v>30</v>
      </c>
      <c r="AB300" s="67">
        <f t="shared" si="8"/>
        <v>5</v>
      </c>
      <c r="AC300" s="68">
        <f t="shared" si="9"/>
        <v>21.2</v>
      </c>
      <c r="AD300" s="68">
        <f t="array" ref="AD300">IF(AB300=0,0,IF(AB300&gt;9,AVERAGE(LARGE(D300:Z300,{1,2,3,4,5,6,7,8,9,10})),0))</f>
        <v>0</v>
      </c>
      <c r="AE300" s="68">
        <f t="array" ref="AE300">IF(AB300=0,0,IF(AB300&gt;9,SUM(LARGE(D300:Z300,{1,2,3,4,5,6,7,8,9,10})),0))</f>
        <v>0</v>
      </c>
      <c r="AF300" s="17"/>
      <c r="AH300" s="56"/>
      <c r="AI300" s="69"/>
      <c r="AJ300" s="56"/>
      <c r="AK300" s="56"/>
    </row>
    <row r="301" spans="1:37" ht="15" customHeight="1" x14ac:dyDescent="0.3">
      <c r="A301" s="57" t="s">
        <v>264</v>
      </c>
      <c r="B301" s="58" t="s">
        <v>11</v>
      </c>
      <c r="C301" s="58" t="s">
        <v>54</v>
      </c>
      <c r="D301" s="86"/>
      <c r="E301" s="86"/>
      <c r="F301" s="86"/>
      <c r="G301" s="61"/>
      <c r="H301" s="64"/>
      <c r="I301" s="64">
        <v>38</v>
      </c>
      <c r="J301" s="61">
        <v>34</v>
      </c>
      <c r="K301" s="63"/>
      <c r="L301" s="64"/>
      <c r="M301" s="61"/>
      <c r="N301" s="235"/>
      <c r="O301" s="235"/>
      <c r="P301" s="64"/>
      <c r="Q301" s="64"/>
      <c r="R301" s="64"/>
      <c r="S301" s="92"/>
      <c r="T301" s="64"/>
      <c r="U301" s="64"/>
      <c r="V301" s="251"/>
      <c r="W301" s="64"/>
      <c r="X301" s="86">
        <v>33</v>
      </c>
      <c r="Y301" s="86">
        <v>33</v>
      </c>
      <c r="Z301" s="86"/>
      <c r="AA301" s="66"/>
      <c r="AB301" s="67">
        <f t="shared" si="8"/>
        <v>4</v>
      </c>
      <c r="AC301" s="68">
        <f t="shared" si="9"/>
        <v>34.5</v>
      </c>
      <c r="AD301" s="68">
        <f t="array" ref="AD301">IF(AB301=0,0,IF(AB301&gt;9,AVERAGE(LARGE(D301:Z301,{1,2,3,4,5,6,7,8,9,10})),0))</f>
        <v>0</v>
      </c>
      <c r="AE301" s="68">
        <f t="array" ref="AE301">IF(AB301=0,0,IF(AB301&gt;9,SUM(LARGE(D301:Z301,{1,2,3,4,5,6,7,8,9,10})),0))</f>
        <v>0</v>
      </c>
      <c r="AF301" s="17"/>
      <c r="AH301" s="56"/>
      <c r="AI301" s="69"/>
      <c r="AJ301" s="56"/>
      <c r="AK301" s="56"/>
    </row>
    <row r="302" spans="1:37" ht="15" customHeight="1" x14ac:dyDescent="0.3">
      <c r="A302" s="57" t="s">
        <v>265</v>
      </c>
      <c r="B302" s="58" t="s">
        <v>11</v>
      </c>
      <c r="C302" s="58" t="s">
        <v>54</v>
      </c>
      <c r="D302" s="86">
        <v>38</v>
      </c>
      <c r="E302" s="86">
        <v>36</v>
      </c>
      <c r="F302" s="86">
        <v>38</v>
      </c>
      <c r="G302" s="61">
        <v>37</v>
      </c>
      <c r="H302" s="64"/>
      <c r="I302" s="64">
        <v>42</v>
      </c>
      <c r="J302" s="61">
        <v>40</v>
      </c>
      <c r="K302" s="63"/>
      <c r="L302" s="64">
        <v>38</v>
      </c>
      <c r="M302" s="65">
        <v>31</v>
      </c>
      <c r="N302" s="235"/>
      <c r="O302" s="235"/>
      <c r="P302" s="64">
        <v>38</v>
      </c>
      <c r="Q302" s="64">
        <v>33</v>
      </c>
      <c r="R302" s="64">
        <v>36</v>
      </c>
      <c r="S302" s="64"/>
      <c r="T302" s="64">
        <v>42</v>
      </c>
      <c r="U302" s="64">
        <v>43</v>
      </c>
      <c r="V302" s="251">
        <v>40</v>
      </c>
      <c r="W302" s="64">
        <v>33</v>
      </c>
      <c r="X302" s="86">
        <v>43</v>
      </c>
      <c r="Y302" s="86"/>
      <c r="Z302" s="86"/>
      <c r="AA302" s="66">
        <v>37</v>
      </c>
      <c r="AB302" s="67">
        <f t="shared" si="8"/>
        <v>16</v>
      </c>
      <c r="AC302" s="68">
        <f t="shared" si="9"/>
        <v>38</v>
      </c>
      <c r="AD302" s="68">
        <f t="array" ref="AD302">IF(AB302=0,0,IF(AB302&gt;9,AVERAGE(LARGE(D302:Z302,{1,2,3,4,5,6,7,8,9,10})),0))</f>
        <v>40.200000000000003</v>
      </c>
      <c r="AE302" s="68">
        <f t="array" ref="AE302">IF(AB302=0,0,IF(AB302&gt;9,SUM(LARGE(D302:Z302,{1,2,3,4,5,6,7,8,9,10})),0))</f>
        <v>402</v>
      </c>
      <c r="AF302" s="17"/>
      <c r="AH302" s="56"/>
      <c r="AI302" s="88"/>
      <c r="AJ302" s="56"/>
      <c r="AK302" s="56"/>
    </row>
    <row r="303" spans="1:37" ht="15" customHeight="1" x14ac:dyDescent="0.3">
      <c r="A303" s="57" t="s">
        <v>265</v>
      </c>
      <c r="B303" s="58" t="s">
        <v>11</v>
      </c>
      <c r="C303" s="58" t="s">
        <v>64</v>
      </c>
      <c r="D303" s="86">
        <v>38</v>
      </c>
      <c r="E303" s="86">
        <v>32</v>
      </c>
      <c r="F303" s="86">
        <v>28</v>
      </c>
      <c r="G303" s="61">
        <v>27</v>
      </c>
      <c r="H303" s="64"/>
      <c r="I303" s="64">
        <v>26</v>
      </c>
      <c r="J303" s="61">
        <v>20</v>
      </c>
      <c r="K303" s="63"/>
      <c r="L303" s="64">
        <v>33</v>
      </c>
      <c r="M303" s="65">
        <v>31</v>
      </c>
      <c r="N303" s="235"/>
      <c r="O303" s="235"/>
      <c r="P303" s="64">
        <v>26</v>
      </c>
      <c r="Q303" s="64">
        <v>25</v>
      </c>
      <c r="R303" s="64">
        <v>29</v>
      </c>
      <c r="S303" s="64"/>
      <c r="T303" s="64">
        <v>34</v>
      </c>
      <c r="U303" s="64">
        <v>38</v>
      </c>
      <c r="V303" s="251">
        <v>34</v>
      </c>
      <c r="W303" s="64">
        <v>28</v>
      </c>
      <c r="X303" s="101">
        <v>22</v>
      </c>
      <c r="Y303" s="86">
        <v>28</v>
      </c>
      <c r="Z303" s="86"/>
      <c r="AA303" s="75"/>
      <c r="AB303" s="67">
        <f t="shared" si="8"/>
        <v>17</v>
      </c>
      <c r="AC303" s="68">
        <f t="shared" si="9"/>
        <v>29.352941176470587</v>
      </c>
      <c r="AD303" s="68">
        <f t="array" ref="AD303">IF(AB303=0,0,IF(AB303&gt;9,AVERAGE(LARGE(D303:Z303,{1,2,3,4,5,6,7,8,9,10})),0))</f>
        <v>32.5</v>
      </c>
      <c r="AE303" s="68">
        <f t="array" ref="AE303">IF(AB303=0,0,IF(AB303&gt;9,SUM(LARGE(D303:Z303,{1,2,3,4,5,6,7,8,9,10})),0))</f>
        <v>325</v>
      </c>
      <c r="AF303" s="17"/>
      <c r="AH303" s="56"/>
      <c r="AI303" s="88"/>
      <c r="AJ303" s="56"/>
      <c r="AK303" s="56"/>
    </row>
    <row r="304" spans="1:37" ht="15" customHeight="1" x14ac:dyDescent="0.3">
      <c r="A304" s="57" t="s">
        <v>266</v>
      </c>
      <c r="B304" s="58" t="s">
        <v>11</v>
      </c>
      <c r="C304" s="58" t="s">
        <v>59</v>
      </c>
      <c r="D304" s="60">
        <v>38</v>
      </c>
      <c r="E304" s="60">
        <v>39</v>
      </c>
      <c r="F304" s="60">
        <v>36</v>
      </c>
      <c r="G304" s="61">
        <v>35</v>
      </c>
      <c r="H304" s="62"/>
      <c r="I304" s="64">
        <v>41</v>
      </c>
      <c r="J304" s="61">
        <v>35</v>
      </c>
      <c r="K304" s="63"/>
      <c r="L304" s="64">
        <v>33</v>
      </c>
      <c r="M304" s="65"/>
      <c r="N304" s="235"/>
      <c r="O304" s="235"/>
      <c r="P304" s="62">
        <v>27</v>
      </c>
      <c r="Q304" s="62">
        <v>34</v>
      </c>
      <c r="R304" s="62">
        <v>35</v>
      </c>
      <c r="S304" s="64"/>
      <c r="T304" s="64">
        <v>38</v>
      </c>
      <c r="U304" s="62">
        <v>39</v>
      </c>
      <c r="V304" s="251">
        <v>35</v>
      </c>
      <c r="W304" s="62">
        <v>43</v>
      </c>
      <c r="X304" s="60">
        <v>42</v>
      </c>
      <c r="Y304" s="60">
        <v>37</v>
      </c>
      <c r="Z304" s="60"/>
      <c r="AA304" s="66">
        <v>35</v>
      </c>
      <c r="AB304" s="67">
        <f t="shared" si="8"/>
        <v>16</v>
      </c>
      <c r="AC304" s="68">
        <f t="shared" si="9"/>
        <v>36.6875</v>
      </c>
      <c r="AD304" s="68">
        <f t="array" ref="AD304">IF(AB304=0,0,IF(AB304&gt;9,AVERAGE(LARGE(D304:Z304,{1,2,3,4,5,6,7,8,9,10})),0))</f>
        <v>38.799999999999997</v>
      </c>
      <c r="AE304" s="68">
        <f t="array" ref="AE304">IF(AB304=0,0,IF(AB304&gt;9,SUM(LARGE(D304:Z304,{1,2,3,4,5,6,7,8,9,10})),0))</f>
        <v>388</v>
      </c>
      <c r="AF304" s="17"/>
      <c r="AH304" s="56"/>
      <c r="AI304" s="69"/>
      <c r="AJ304" s="56"/>
      <c r="AK304" s="56"/>
    </row>
    <row r="305" spans="1:37" ht="15" customHeight="1" x14ac:dyDescent="0.3">
      <c r="A305" s="57" t="s">
        <v>266</v>
      </c>
      <c r="B305" s="58" t="s">
        <v>11</v>
      </c>
      <c r="C305" s="58" t="s">
        <v>54</v>
      </c>
      <c r="D305" s="60">
        <v>40</v>
      </c>
      <c r="E305" s="60">
        <v>42</v>
      </c>
      <c r="F305" s="60">
        <v>37</v>
      </c>
      <c r="G305" s="61">
        <v>39</v>
      </c>
      <c r="H305" s="62"/>
      <c r="I305" s="62">
        <v>38</v>
      </c>
      <c r="J305" s="61">
        <v>35</v>
      </c>
      <c r="K305" s="63"/>
      <c r="L305" s="64">
        <v>35</v>
      </c>
      <c r="M305" s="65"/>
      <c r="N305" s="235"/>
      <c r="O305" s="235"/>
      <c r="P305" s="62"/>
      <c r="Q305" s="62">
        <v>31</v>
      </c>
      <c r="R305" s="62">
        <v>36</v>
      </c>
      <c r="S305" s="64"/>
      <c r="T305" s="64">
        <v>39</v>
      </c>
      <c r="U305" s="62">
        <v>40</v>
      </c>
      <c r="V305" s="251">
        <v>35</v>
      </c>
      <c r="W305" s="62">
        <v>38</v>
      </c>
      <c r="X305" s="60">
        <v>39</v>
      </c>
      <c r="Y305" s="60"/>
      <c r="Z305" s="60"/>
      <c r="AA305" s="75"/>
      <c r="AB305" s="67">
        <f t="shared" si="8"/>
        <v>14</v>
      </c>
      <c r="AC305" s="68">
        <f t="shared" si="9"/>
        <v>37.428571428571431</v>
      </c>
      <c r="AD305" s="68">
        <f t="array" ref="AD305">IF(AB305=0,0,IF(AB305&gt;9,AVERAGE(LARGE(D305:Z305,{1,2,3,4,5,6,7,8,9,10})),0))</f>
        <v>38.799999999999997</v>
      </c>
      <c r="AE305" s="68">
        <f t="array" ref="AE305">IF(AB305=0,0,IF(AB305&gt;9,SUM(LARGE(D305:Z305,{1,2,3,4,5,6,7,8,9,10})),0))</f>
        <v>388</v>
      </c>
      <c r="AF305" s="17"/>
      <c r="AH305" s="56"/>
      <c r="AI305" s="69"/>
      <c r="AJ305" s="56"/>
      <c r="AK305" s="56"/>
    </row>
    <row r="306" spans="1:37" ht="15" customHeight="1" x14ac:dyDescent="0.3">
      <c r="A306" s="104" t="s">
        <v>267</v>
      </c>
      <c r="B306" s="83" t="s">
        <v>4</v>
      </c>
      <c r="C306" s="83" t="s">
        <v>59</v>
      </c>
      <c r="D306" s="60"/>
      <c r="E306" s="60">
        <v>25</v>
      </c>
      <c r="F306" s="60">
        <v>12</v>
      </c>
      <c r="G306" s="61"/>
      <c r="H306" s="62">
        <v>23</v>
      </c>
      <c r="I306" s="62"/>
      <c r="J306" s="61"/>
      <c r="K306" s="63"/>
      <c r="L306" s="64"/>
      <c r="M306" s="65"/>
      <c r="N306" s="235"/>
      <c r="O306" s="235"/>
      <c r="P306" s="62"/>
      <c r="Q306" s="62"/>
      <c r="R306" s="62"/>
      <c r="S306" s="64"/>
      <c r="T306" s="89"/>
      <c r="U306" s="62"/>
      <c r="V306" s="251"/>
      <c r="W306" s="62"/>
      <c r="X306" s="60">
        <v>16</v>
      </c>
      <c r="Y306" s="60">
        <v>22</v>
      </c>
      <c r="Z306" s="60">
        <v>28</v>
      </c>
      <c r="AA306" s="75"/>
      <c r="AB306" s="67">
        <f t="shared" si="8"/>
        <v>6</v>
      </c>
      <c r="AC306" s="68">
        <f t="shared" si="9"/>
        <v>21</v>
      </c>
      <c r="AD306" s="68">
        <f t="array" ref="AD306">IF(AB306=0,0,IF(AB306&gt;9,AVERAGE(LARGE(D306:Z306,{1,2,3,4,5,6,7,8,9,10})),0))</f>
        <v>0</v>
      </c>
      <c r="AE306" s="68">
        <f t="array" ref="AE306">IF(AB306=0,0,IF(AB306&gt;9,SUM(LARGE(D306:Z306,{1,2,3,4,5,6,7,8,9,10})),0))</f>
        <v>0</v>
      </c>
      <c r="AF306" s="17"/>
      <c r="AH306" s="56"/>
      <c r="AI306" s="69"/>
      <c r="AJ306" s="56"/>
      <c r="AK306" s="56"/>
    </row>
    <row r="307" spans="1:37" ht="15" customHeight="1" x14ac:dyDescent="0.3">
      <c r="A307" s="57" t="s">
        <v>268</v>
      </c>
      <c r="B307" s="58" t="s">
        <v>4</v>
      </c>
      <c r="C307" s="58" t="s">
        <v>54</v>
      </c>
      <c r="D307" s="60"/>
      <c r="E307" s="60">
        <v>49</v>
      </c>
      <c r="F307" s="60">
        <v>42</v>
      </c>
      <c r="G307" s="61"/>
      <c r="H307" s="62">
        <v>44</v>
      </c>
      <c r="I307" s="62">
        <v>45</v>
      </c>
      <c r="J307" s="61"/>
      <c r="K307" s="63"/>
      <c r="L307" s="64"/>
      <c r="M307" s="65"/>
      <c r="N307" s="235">
        <v>38</v>
      </c>
      <c r="O307" s="235">
        <v>44</v>
      </c>
      <c r="P307" s="62">
        <v>40</v>
      </c>
      <c r="Q307" s="62">
        <v>43</v>
      </c>
      <c r="R307" s="62">
        <v>45</v>
      </c>
      <c r="S307" s="64">
        <v>49</v>
      </c>
      <c r="T307" s="64">
        <v>48</v>
      </c>
      <c r="U307" s="62">
        <v>43</v>
      </c>
      <c r="V307" s="251">
        <v>44</v>
      </c>
      <c r="W307" s="62"/>
      <c r="X307" s="60">
        <v>50</v>
      </c>
      <c r="Y307" s="60">
        <v>48</v>
      </c>
      <c r="Z307" s="60">
        <v>49</v>
      </c>
      <c r="AA307" s="75"/>
      <c r="AB307" s="67">
        <f t="shared" si="8"/>
        <v>16</v>
      </c>
      <c r="AC307" s="68">
        <f t="shared" si="9"/>
        <v>45.0625</v>
      </c>
      <c r="AD307" s="68">
        <f t="array" ref="AD307">IF(AB307=0,0,IF(AB307&gt;9,AVERAGE(LARGE(D307:Z307,{1,2,3,4,5,6,7,8,9,10})),0))</f>
        <v>47.1</v>
      </c>
      <c r="AE307" s="68">
        <f t="array" ref="AE307">IF(AB307=0,0,IF(AB307&gt;9,SUM(LARGE(D307:Z307,{1,2,3,4,5,6,7,8,9,10})),0))</f>
        <v>471</v>
      </c>
      <c r="AF307" s="17"/>
      <c r="AH307" s="56"/>
      <c r="AI307" s="69"/>
      <c r="AJ307" s="56"/>
      <c r="AK307" s="56"/>
    </row>
    <row r="308" spans="1:37" ht="15" customHeight="1" x14ac:dyDescent="0.3">
      <c r="A308" s="57" t="s">
        <v>268</v>
      </c>
      <c r="B308" s="58" t="s">
        <v>4</v>
      </c>
      <c r="C308" s="58" t="s">
        <v>55</v>
      </c>
      <c r="D308" s="60"/>
      <c r="E308" s="60">
        <v>45</v>
      </c>
      <c r="F308" s="60">
        <v>42</v>
      </c>
      <c r="G308" s="61"/>
      <c r="H308" s="62">
        <v>44</v>
      </c>
      <c r="I308" s="62">
        <v>43</v>
      </c>
      <c r="J308" s="61"/>
      <c r="K308" s="63"/>
      <c r="L308" s="64"/>
      <c r="M308" s="65"/>
      <c r="N308" s="235">
        <v>38</v>
      </c>
      <c r="O308" s="235">
        <v>43</v>
      </c>
      <c r="P308" s="62">
        <v>30</v>
      </c>
      <c r="Q308" s="62">
        <v>40</v>
      </c>
      <c r="R308" s="62">
        <v>31</v>
      </c>
      <c r="S308" s="64">
        <v>32</v>
      </c>
      <c r="T308" s="64">
        <v>41</v>
      </c>
      <c r="U308" s="62">
        <v>46</v>
      </c>
      <c r="V308" s="251">
        <v>39</v>
      </c>
      <c r="W308" s="62"/>
      <c r="X308" s="60">
        <v>47</v>
      </c>
      <c r="Y308" s="60">
        <v>45</v>
      </c>
      <c r="Z308" s="60"/>
      <c r="AA308" s="75"/>
      <c r="AB308" s="67">
        <f t="shared" si="8"/>
        <v>15</v>
      </c>
      <c r="AC308" s="68">
        <f t="shared" si="9"/>
        <v>40.4</v>
      </c>
      <c r="AD308" s="68">
        <f t="array" ref="AD308">IF(AB308=0,0,IF(AB308&gt;9,AVERAGE(LARGE(D308:Z308,{1,2,3,4,5,6,7,8,9,10})),0))</f>
        <v>43.6</v>
      </c>
      <c r="AE308" s="68">
        <f t="array" ref="AE308">IF(AB308=0,0,IF(AB308&gt;9,SUM(LARGE(D308:Z308,{1,2,3,4,5,6,7,8,9,10})),0))</f>
        <v>436</v>
      </c>
      <c r="AF308" s="17"/>
      <c r="AH308" s="56"/>
      <c r="AI308" s="69"/>
      <c r="AJ308" s="56"/>
      <c r="AK308" s="56"/>
    </row>
    <row r="309" spans="1:37" ht="15" customHeight="1" x14ac:dyDescent="0.3">
      <c r="A309" s="57" t="s">
        <v>269</v>
      </c>
      <c r="B309" s="58" t="s">
        <v>6</v>
      </c>
      <c r="C309" s="58" t="s">
        <v>54</v>
      </c>
      <c r="D309" s="60">
        <v>40</v>
      </c>
      <c r="E309" s="60"/>
      <c r="F309" s="60">
        <v>37</v>
      </c>
      <c r="G309" s="61">
        <v>32</v>
      </c>
      <c r="H309" s="62">
        <v>40</v>
      </c>
      <c r="I309" s="62">
        <v>34</v>
      </c>
      <c r="J309" s="61">
        <v>35</v>
      </c>
      <c r="K309" s="63"/>
      <c r="L309" s="64">
        <v>35</v>
      </c>
      <c r="M309" s="65">
        <v>34</v>
      </c>
      <c r="N309" s="235">
        <v>31</v>
      </c>
      <c r="O309" s="235"/>
      <c r="P309" s="64"/>
      <c r="Q309" s="62"/>
      <c r="R309" s="62"/>
      <c r="S309" s="64"/>
      <c r="T309" s="64"/>
      <c r="U309" s="62">
        <v>38</v>
      </c>
      <c r="V309" s="251"/>
      <c r="W309" s="62"/>
      <c r="X309" s="60"/>
      <c r="Y309" s="60"/>
      <c r="Z309" s="60"/>
      <c r="AA309" s="75">
        <v>39</v>
      </c>
      <c r="AB309" s="67">
        <f t="shared" si="8"/>
        <v>10</v>
      </c>
      <c r="AC309" s="68">
        <f t="shared" si="9"/>
        <v>35.6</v>
      </c>
      <c r="AD309" s="68">
        <f t="array" ref="AD309">IF(AB309=0,0,IF(AB309&gt;9,AVERAGE(LARGE(D309:Z309,{1,2,3,4,5,6,7,8,9,10})),0))</f>
        <v>35.6</v>
      </c>
      <c r="AE309" s="68">
        <f t="array" ref="AE309">IF(AB309=0,0,IF(AB309&gt;9,SUM(LARGE(D309:Z309,{1,2,3,4,5,6,7,8,9,10})),0))</f>
        <v>356</v>
      </c>
      <c r="AF309" s="17"/>
      <c r="AH309" s="56"/>
      <c r="AI309" s="69"/>
      <c r="AJ309" s="56"/>
      <c r="AK309" s="56"/>
    </row>
    <row r="310" spans="1:37" ht="15" customHeight="1" x14ac:dyDescent="0.3">
      <c r="A310" s="57" t="s">
        <v>269</v>
      </c>
      <c r="B310" s="58" t="s">
        <v>6</v>
      </c>
      <c r="C310" s="58" t="s">
        <v>58</v>
      </c>
      <c r="D310" s="60">
        <v>36</v>
      </c>
      <c r="E310" s="60"/>
      <c r="F310" s="60"/>
      <c r="G310" s="61">
        <v>36</v>
      </c>
      <c r="H310" s="62">
        <v>40</v>
      </c>
      <c r="I310" s="64">
        <v>36</v>
      </c>
      <c r="J310" s="61">
        <v>35</v>
      </c>
      <c r="K310" s="63"/>
      <c r="L310" s="64">
        <v>39</v>
      </c>
      <c r="M310" s="65"/>
      <c r="N310" s="235">
        <v>31</v>
      </c>
      <c r="O310" s="235"/>
      <c r="P310" s="62"/>
      <c r="Q310" s="62"/>
      <c r="R310" s="62"/>
      <c r="S310" s="64"/>
      <c r="T310" s="64"/>
      <c r="U310" s="62">
        <v>42</v>
      </c>
      <c r="V310" s="251">
        <v>37</v>
      </c>
      <c r="W310" s="62"/>
      <c r="X310" s="60">
        <v>35</v>
      </c>
      <c r="Y310" s="60"/>
      <c r="Z310" s="60"/>
      <c r="AA310" s="66"/>
      <c r="AB310" s="67">
        <f t="shared" si="8"/>
        <v>10</v>
      </c>
      <c r="AC310" s="68">
        <f t="shared" si="9"/>
        <v>36.700000000000003</v>
      </c>
      <c r="AD310" s="68">
        <f t="array" ref="AD310">IF(AB310=0,0,IF(AB310&gt;9,AVERAGE(LARGE(D310:Z310,{1,2,3,4,5,6,7,8,9,10})),0))</f>
        <v>36.700000000000003</v>
      </c>
      <c r="AE310" s="68">
        <f t="array" ref="AE310">IF(AB310=0,0,IF(AB310&gt;9,SUM(LARGE(D310:Z310,{1,2,3,4,5,6,7,8,9,10})),0))</f>
        <v>367</v>
      </c>
      <c r="AF310" s="17"/>
      <c r="AH310" s="56"/>
      <c r="AI310" s="69"/>
      <c r="AJ310" s="56"/>
      <c r="AK310" s="56"/>
    </row>
    <row r="311" spans="1:37" ht="15" customHeight="1" x14ac:dyDescent="0.3">
      <c r="A311" s="57" t="s">
        <v>270</v>
      </c>
      <c r="B311" s="58" t="s">
        <v>12</v>
      </c>
      <c r="C311" s="58" t="s">
        <v>59</v>
      </c>
      <c r="D311" s="60"/>
      <c r="E311" s="60"/>
      <c r="F311" s="60">
        <v>31</v>
      </c>
      <c r="G311" s="61"/>
      <c r="H311" s="64">
        <v>36</v>
      </c>
      <c r="I311" s="64">
        <v>40</v>
      </c>
      <c r="J311" s="61">
        <v>37</v>
      </c>
      <c r="K311" s="63"/>
      <c r="L311" s="64">
        <v>38</v>
      </c>
      <c r="M311" s="65"/>
      <c r="N311" s="235">
        <v>32</v>
      </c>
      <c r="O311" s="235"/>
      <c r="P311" s="64"/>
      <c r="Q311" s="64"/>
      <c r="R311" s="64"/>
      <c r="S311" s="64">
        <v>42</v>
      </c>
      <c r="T311" s="64">
        <v>36</v>
      </c>
      <c r="U311" s="64">
        <v>34</v>
      </c>
      <c r="V311" s="251">
        <v>35</v>
      </c>
      <c r="W311" s="64"/>
      <c r="X311" s="60"/>
      <c r="Y311" s="60"/>
      <c r="Z311" s="60"/>
      <c r="AA311" s="75">
        <v>32</v>
      </c>
      <c r="AB311" s="67">
        <f t="shared" si="8"/>
        <v>10</v>
      </c>
      <c r="AC311" s="68">
        <f t="shared" si="9"/>
        <v>36.1</v>
      </c>
      <c r="AD311" s="68">
        <f t="array" ref="AD311">IF(AB311=0,0,IF(AB311&gt;9,AVERAGE(LARGE(D311:Z311,{1,2,3,4,5,6,7,8,9,10})),0))</f>
        <v>36.1</v>
      </c>
      <c r="AE311" s="68">
        <f t="array" ref="AE311">IF(AB311=0,0,IF(AB311&gt;9,SUM(LARGE(D311:Z311,{1,2,3,4,5,6,7,8,9,10})),0))</f>
        <v>361</v>
      </c>
      <c r="AF311" s="17"/>
      <c r="AH311" s="56"/>
      <c r="AI311" s="84"/>
      <c r="AJ311" s="56"/>
      <c r="AK311" s="56"/>
    </row>
    <row r="312" spans="1:37" ht="15" customHeight="1" x14ac:dyDescent="0.3">
      <c r="A312" s="57" t="s">
        <v>271</v>
      </c>
      <c r="B312" s="58" t="s">
        <v>12</v>
      </c>
      <c r="C312" s="58" t="s">
        <v>54</v>
      </c>
      <c r="D312" s="60"/>
      <c r="E312" s="60"/>
      <c r="F312" s="60">
        <v>40</v>
      </c>
      <c r="G312" s="61">
        <v>21</v>
      </c>
      <c r="H312" s="62">
        <v>33</v>
      </c>
      <c r="I312" s="62">
        <v>30</v>
      </c>
      <c r="J312" s="61">
        <v>30</v>
      </c>
      <c r="K312" s="63"/>
      <c r="L312" s="64">
        <v>33</v>
      </c>
      <c r="M312" s="65"/>
      <c r="N312" s="235">
        <v>31</v>
      </c>
      <c r="O312" s="235"/>
      <c r="P312" s="62"/>
      <c r="Q312" s="62"/>
      <c r="R312" s="62"/>
      <c r="S312" s="64">
        <v>41</v>
      </c>
      <c r="T312" s="64">
        <v>37</v>
      </c>
      <c r="U312" s="62">
        <v>37</v>
      </c>
      <c r="V312" s="251">
        <v>34</v>
      </c>
      <c r="W312" s="62"/>
      <c r="X312" s="60">
        <v>39</v>
      </c>
      <c r="Y312" s="60"/>
      <c r="Z312" s="60"/>
      <c r="AA312" s="66">
        <v>36</v>
      </c>
      <c r="AB312" s="67">
        <f t="shared" si="8"/>
        <v>12</v>
      </c>
      <c r="AC312" s="68">
        <f t="shared" si="9"/>
        <v>33.833333333333336</v>
      </c>
      <c r="AD312" s="68">
        <f t="array" ref="AD312">IF(AB312=0,0,IF(AB312&gt;9,AVERAGE(LARGE(D312:Z312,{1,2,3,4,5,6,7,8,9,10})),0))</f>
        <v>35.5</v>
      </c>
      <c r="AE312" s="68">
        <f t="array" ref="AE312">IF(AB312=0,0,IF(AB312&gt;9,SUM(LARGE(D312:Z312,{1,2,3,4,5,6,7,8,9,10})),0))</f>
        <v>355</v>
      </c>
      <c r="AF312" s="17"/>
      <c r="AH312" s="56"/>
      <c r="AI312" s="69"/>
      <c r="AJ312" s="56"/>
      <c r="AK312" s="56"/>
    </row>
    <row r="313" spans="1:37" ht="15" customHeight="1" x14ac:dyDescent="0.3">
      <c r="A313" s="57" t="s">
        <v>272</v>
      </c>
      <c r="B313" s="58" t="s">
        <v>10</v>
      </c>
      <c r="C313" s="58" t="s">
        <v>54</v>
      </c>
      <c r="D313" s="60"/>
      <c r="E313" s="60"/>
      <c r="F313" s="60">
        <v>41</v>
      </c>
      <c r="G313" s="61">
        <v>39</v>
      </c>
      <c r="H313" s="62"/>
      <c r="I313" s="64">
        <v>38</v>
      </c>
      <c r="J313" s="61"/>
      <c r="K313" s="63">
        <v>39</v>
      </c>
      <c r="L313" s="64">
        <v>29</v>
      </c>
      <c r="M313" s="65">
        <v>36</v>
      </c>
      <c r="N313" s="235">
        <v>29</v>
      </c>
      <c r="O313" s="235"/>
      <c r="P313" s="64"/>
      <c r="Q313" s="62"/>
      <c r="R313" s="62"/>
      <c r="S313" s="64"/>
      <c r="T313" s="64">
        <v>35</v>
      </c>
      <c r="U313" s="62"/>
      <c r="V313" s="251">
        <v>37</v>
      </c>
      <c r="W313" s="62">
        <v>33</v>
      </c>
      <c r="X313" s="60">
        <v>41</v>
      </c>
      <c r="Y313" s="60">
        <v>40</v>
      </c>
      <c r="Z313" s="60">
        <v>38</v>
      </c>
      <c r="AA313" s="66"/>
      <c r="AB313" s="67">
        <f t="shared" si="8"/>
        <v>13</v>
      </c>
      <c r="AC313" s="68">
        <f t="shared" si="9"/>
        <v>36.53846153846154</v>
      </c>
      <c r="AD313" s="68">
        <f t="array" ref="AD313">IF(AB313=0,0,IF(AB313&gt;9,AVERAGE(LARGE(D313:Z313,{1,2,3,4,5,6,7,8,9,10})),0))</f>
        <v>38.4</v>
      </c>
      <c r="AE313" s="68">
        <f t="array" ref="AE313">IF(AB313=0,0,IF(AB313&gt;9,SUM(LARGE(D313:Z313,{1,2,3,4,5,6,7,8,9,10})),0))</f>
        <v>384</v>
      </c>
      <c r="AF313" s="17"/>
      <c r="AH313" s="56"/>
      <c r="AI313" s="69"/>
      <c r="AJ313" s="56"/>
      <c r="AK313" s="56"/>
    </row>
    <row r="314" spans="1:37" ht="15" customHeight="1" x14ac:dyDescent="0.3">
      <c r="A314" s="57" t="s">
        <v>273</v>
      </c>
      <c r="B314" s="58" t="s">
        <v>6</v>
      </c>
      <c r="C314" s="93" t="s">
        <v>54</v>
      </c>
      <c r="D314" s="60">
        <v>34</v>
      </c>
      <c r="E314" s="60">
        <v>30</v>
      </c>
      <c r="F314" s="60">
        <v>40</v>
      </c>
      <c r="G314" s="61">
        <v>33</v>
      </c>
      <c r="H314" s="64">
        <v>35</v>
      </c>
      <c r="I314" s="64"/>
      <c r="J314" s="61"/>
      <c r="K314" s="63"/>
      <c r="L314" s="64"/>
      <c r="M314" s="65">
        <v>40</v>
      </c>
      <c r="N314" s="235"/>
      <c r="O314" s="235"/>
      <c r="P314" s="64">
        <v>37</v>
      </c>
      <c r="Q314" s="64"/>
      <c r="R314" s="64">
        <v>32</v>
      </c>
      <c r="S314" s="64">
        <v>39</v>
      </c>
      <c r="T314" s="64">
        <v>43</v>
      </c>
      <c r="U314" s="64">
        <v>39</v>
      </c>
      <c r="V314" s="251">
        <v>41</v>
      </c>
      <c r="W314" s="64">
        <v>33</v>
      </c>
      <c r="X314" s="60">
        <v>43</v>
      </c>
      <c r="Y314" s="60"/>
      <c r="Z314" s="60"/>
      <c r="AA314" s="75">
        <v>38</v>
      </c>
      <c r="AB314" s="67">
        <f t="shared" si="8"/>
        <v>14</v>
      </c>
      <c r="AC314" s="68">
        <f t="shared" si="9"/>
        <v>37.071428571428569</v>
      </c>
      <c r="AD314" s="68">
        <f t="array" ref="AD314">IF(AB314=0,0,IF(AB314&gt;9,AVERAGE(LARGE(D314:Z314,{1,2,3,4,5,6,7,8,9,10})),0))</f>
        <v>39.1</v>
      </c>
      <c r="AE314" s="68">
        <f t="array" ref="AE314">IF(AB314=0,0,IF(AB314&gt;9,SUM(LARGE(D314:Z314,{1,2,3,4,5,6,7,8,9,10})),0))</f>
        <v>391</v>
      </c>
      <c r="AF314" s="17"/>
      <c r="AH314" s="56"/>
      <c r="AI314" s="69"/>
      <c r="AJ314" s="56"/>
      <c r="AK314" s="56"/>
    </row>
    <row r="315" spans="1:37" ht="15" customHeight="1" x14ac:dyDescent="0.3">
      <c r="A315" s="85" t="s">
        <v>273</v>
      </c>
      <c r="B315" s="75" t="s">
        <v>6</v>
      </c>
      <c r="C315" s="58" t="s">
        <v>58</v>
      </c>
      <c r="D315" s="86"/>
      <c r="E315" s="86"/>
      <c r="F315" s="86"/>
      <c r="G315" s="61"/>
      <c r="H315" s="62"/>
      <c r="I315" s="64">
        <v>34</v>
      </c>
      <c r="J315" s="61">
        <v>38</v>
      </c>
      <c r="K315" s="63"/>
      <c r="L315" s="64">
        <v>34</v>
      </c>
      <c r="M315" s="61"/>
      <c r="N315" s="235"/>
      <c r="O315" s="235"/>
      <c r="P315" s="64"/>
      <c r="Q315" s="62"/>
      <c r="R315" s="62"/>
      <c r="S315" s="92"/>
      <c r="T315" s="64"/>
      <c r="U315" s="62"/>
      <c r="V315" s="251"/>
      <c r="W315" s="62"/>
      <c r="X315" s="86"/>
      <c r="Y315" s="58"/>
      <c r="Z315" s="58"/>
      <c r="AA315" s="75"/>
      <c r="AB315" s="67">
        <f t="shared" si="8"/>
        <v>3</v>
      </c>
      <c r="AC315" s="68">
        <f t="shared" si="9"/>
        <v>35.333333333333336</v>
      </c>
      <c r="AD315" s="68">
        <f t="array" ref="AD315">IF(AB315=0,0,IF(AB315&gt;9,AVERAGE(LARGE(D315:Z315,{1,2,3,4,5,6,7,8,9,10})),0))</f>
        <v>0</v>
      </c>
      <c r="AE315" s="68">
        <f t="array" ref="AE315">IF(AB315=0,0,IF(AB315&gt;9,SUM(LARGE(D315:Z315,{1,2,3,4,5,6,7,8,9,10})),0))</f>
        <v>0</v>
      </c>
      <c r="AF315" s="17"/>
      <c r="AH315" s="56"/>
      <c r="AI315" s="69"/>
      <c r="AJ315" s="56"/>
      <c r="AK315" s="56"/>
    </row>
    <row r="316" spans="1:37" ht="15" customHeight="1" x14ac:dyDescent="0.3">
      <c r="A316" s="57" t="s">
        <v>273</v>
      </c>
      <c r="B316" s="58" t="s">
        <v>6</v>
      </c>
      <c r="C316" s="58" t="s">
        <v>64</v>
      </c>
      <c r="D316" s="60"/>
      <c r="E316" s="60">
        <v>35</v>
      </c>
      <c r="F316" s="60">
        <v>36</v>
      </c>
      <c r="G316" s="61">
        <v>29</v>
      </c>
      <c r="H316" s="62">
        <v>35</v>
      </c>
      <c r="I316" s="62">
        <v>35</v>
      </c>
      <c r="J316" s="61">
        <v>26</v>
      </c>
      <c r="K316" s="63"/>
      <c r="L316" s="64"/>
      <c r="M316" s="65"/>
      <c r="N316" s="235"/>
      <c r="O316" s="235"/>
      <c r="P316" s="64"/>
      <c r="Q316" s="62"/>
      <c r="R316" s="62"/>
      <c r="S316" s="64"/>
      <c r="T316" s="64"/>
      <c r="U316" s="62"/>
      <c r="V316" s="251"/>
      <c r="W316" s="62"/>
      <c r="X316" s="60"/>
      <c r="Y316" s="60"/>
      <c r="Z316" s="60"/>
      <c r="AA316" s="66"/>
      <c r="AB316" s="67">
        <f t="shared" si="8"/>
        <v>6</v>
      </c>
      <c r="AC316" s="68">
        <f t="shared" si="9"/>
        <v>32.666666666666664</v>
      </c>
      <c r="AD316" s="68">
        <f t="array" ref="AD316">IF(AB316=0,0,IF(AB316&gt;9,AVERAGE(LARGE(D316:Z316,{1,2,3,4,5,6,7,8,9,10})),0))</f>
        <v>0</v>
      </c>
      <c r="AE316" s="68">
        <f t="array" ref="AE316">IF(AB316=0,0,IF(AB316&gt;9,SUM(LARGE(D316:Z316,{1,2,3,4,5,6,7,8,9,10})),0))</f>
        <v>0</v>
      </c>
      <c r="AF316" s="17"/>
      <c r="AH316" s="56"/>
      <c r="AI316" s="69"/>
      <c r="AJ316" s="56"/>
      <c r="AK316" s="56"/>
    </row>
    <row r="317" spans="1:37" ht="15" customHeight="1" x14ac:dyDescent="0.3">
      <c r="A317" s="57" t="s">
        <v>274</v>
      </c>
      <c r="B317" s="58" t="s">
        <v>6</v>
      </c>
      <c r="C317" s="58" t="s">
        <v>59</v>
      </c>
      <c r="D317" s="60">
        <v>28</v>
      </c>
      <c r="E317" s="60">
        <v>27</v>
      </c>
      <c r="F317" s="60">
        <v>20</v>
      </c>
      <c r="G317" s="61">
        <v>22</v>
      </c>
      <c r="H317" s="62">
        <v>27</v>
      </c>
      <c r="I317" s="62">
        <v>17</v>
      </c>
      <c r="J317" s="61">
        <v>21</v>
      </c>
      <c r="K317" s="63"/>
      <c r="L317" s="64">
        <v>22</v>
      </c>
      <c r="M317" s="65">
        <v>18</v>
      </c>
      <c r="N317" s="235"/>
      <c r="O317" s="235"/>
      <c r="P317" s="62">
        <v>16</v>
      </c>
      <c r="Q317" s="62"/>
      <c r="R317" s="62">
        <v>15</v>
      </c>
      <c r="S317" s="64">
        <v>27</v>
      </c>
      <c r="T317" s="64">
        <v>28</v>
      </c>
      <c r="U317" s="62">
        <v>23</v>
      </c>
      <c r="V317" s="251">
        <v>17</v>
      </c>
      <c r="W317" s="62">
        <v>22</v>
      </c>
      <c r="X317" s="60">
        <v>23</v>
      </c>
      <c r="Y317" s="60">
        <v>20</v>
      </c>
      <c r="Z317" s="60"/>
      <c r="AA317" s="75">
        <v>26</v>
      </c>
      <c r="AB317" s="67">
        <f t="shared" si="8"/>
        <v>18</v>
      </c>
      <c r="AC317" s="68">
        <f t="shared" si="9"/>
        <v>21.833333333333332</v>
      </c>
      <c r="AD317" s="68">
        <f t="array" ref="AD317">IF(AB317=0,0,IF(AB317&gt;9,AVERAGE(LARGE(D317:Z317,{1,2,3,4,5,6,7,8,9,10})),0))</f>
        <v>24.9</v>
      </c>
      <c r="AE317" s="68">
        <f t="array" ref="AE317">IF(AB317=0,0,IF(AB317&gt;9,SUM(LARGE(D317:Z317,{1,2,3,4,5,6,7,8,9,10})),0))</f>
        <v>249</v>
      </c>
      <c r="AF317" s="17"/>
      <c r="AH317" s="56"/>
      <c r="AI317" s="88"/>
      <c r="AJ317" s="56"/>
      <c r="AK317" s="56"/>
    </row>
    <row r="318" spans="1:37" ht="15" customHeight="1" x14ac:dyDescent="0.3">
      <c r="A318" s="82" t="s">
        <v>275</v>
      </c>
      <c r="B318" s="83" t="s">
        <v>10</v>
      </c>
      <c r="C318" s="83" t="s">
        <v>54</v>
      </c>
      <c r="D318" s="60"/>
      <c r="E318" s="60"/>
      <c r="F318" s="60"/>
      <c r="G318" s="61"/>
      <c r="H318" s="62"/>
      <c r="I318" s="62"/>
      <c r="J318" s="61"/>
      <c r="K318" s="63">
        <v>37</v>
      </c>
      <c r="L318" s="64"/>
      <c r="M318" s="65"/>
      <c r="N318" s="235"/>
      <c r="O318" s="235"/>
      <c r="P318" s="64"/>
      <c r="Q318" s="62">
        <v>30</v>
      </c>
      <c r="R318" s="62">
        <v>36</v>
      </c>
      <c r="S318" s="64"/>
      <c r="T318" s="89">
        <v>27</v>
      </c>
      <c r="U318" s="62"/>
      <c r="V318" s="251">
        <v>35</v>
      </c>
      <c r="W318" s="62">
        <v>30</v>
      </c>
      <c r="X318" s="60">
        <v>34</v>
      </c>
      <c r="Y318" s="60">
        <v>39</v>
      </c>
      <c r="Z318" s="60">
        <v>30</v>
      </c>
      <c r="AA318" s="66"/>
      <c r="AB318" s="67">
        <f t="shared" si="8"/>
        <v>9</v>
      </c>
      <c r="AC318" s="68">
        <f t="shared" si="9"/>
        <v>33.111111111111114</v>
      </c>
      <c r="AD318" s="68">
        <f t="array" ref="AD318">IF(AB318=0,0,IF(AB318&gt;9,AVERAGE(LARGE(D318:Z318,{1,2,3,4,5,6,7,8,9,10})),0))</f>
        <v>0</v>
      </c>
      <c r="AE318" s="68">
        <f t="array" ref="AE318">IF(AB318=0,0,IF(AB318&gt;9,SUM(LARGE(D318:Z318,{1,2,3,4,5,6,7,8,9,10})),0))</f>
        <v>0</v>
      </c>
      <c r="AF318" s="17"/>
      <c r="AH318" s="56"/>
      <c r="AI318" s="69"/>
      <c r="AJ318" s="56"/>
      <c r="AK318" s="56"/>
    </row>
    <row r="319" spans="1:37" ht="15" customHeight="1" x14ac:dyDescent="0.3">
      <c r="A319" s="57" t="s">
        <v>276</v>
      </c>
      <c r="B319" s="58" t="s">
        <v>4</v>
      </c>
      <c r="C319" s="58" t="s">
        <v>54</v>
      </c>
      <c r="D319" s="60">
        <v>39</v>
      </c>
      <c r="E319" s="60">
        <v>42</v>
      </c>
      <c r="F319" s="60"/>
      <c r="G319" s="61"/>
      <c r="H319" s="62"/>
      <c r="I319" s="62"/>
      <c r="J319" s="61"/>
      <c r="K319" s="63"/>
      <c r="L319" s="64"/>
      <c r="M319" s="65"/>
      <c r="N319" s="235">
        <v>35</v>
      </c>
      <c r="O319" s="235">
        <v>32</v>
      </c>
      <c r="P319" s="62"/>
      <c r="Q319" s="62"/>
      <c r="R319" s="62"/>
      <c r="S319" s="64"/>
      <c r="T319" s="64"/>
      <c r="U319" s="62"/>
      <c r="V319" s="251"/>
      <c r="W319" s="62"/>
      <c r="X319" s="60"/>
      <c r="Y319" s="60"/>
      <c r="Z319" s="60"/>
      <c r="AA319" s="75">
        <v>35</v>
      </c>
      <c r="AB319" s="67">
        <f t="shared" si="8"/>
        <v>4</v>
      </c>
      <c r="AC319" s="68">
        <f t="shared" si="9"/>
        <v>37</v>
      </c>
      <c r="AD319" s="68">
        <f t="array" ref="AD319">IF(AB319=0,0,IF(AB319&gt;9,AVERAGE(LARGE(D319:Z319,{1,2,3,4,5,6,7,8,9,10})),0))</f>
        <v>0</v>
      </c>
      <c r="AE319" s="68">
        <f t="array" ref="AE319">IF(AB319=0,0,IF(AB319&gt;9,SUM(LARGE(D319:Z319,{1,2,3,4,5,6,7,8,9,10})),0))</f>
        <v>0</v>
      </c>
      <c r="AF319" s="17"/>
      <c r="AH319" s="56"/>
      <c r="AI319" s="69"/>
      <c r="AJ319" s="56"/>
      <c r="AK319" s="56"/>
    </row>
    <row r="320" spans="1:37" ht="15" customHeight="1" x14ac:dyDescent="0.3">
      <c r="A320" s="57" t="s">
        <v>276</v>
      </c>
      <c r="B320" s="58" t="s">
        <v>4</v>
      </c>
      <c r="C320" s="58" t="s">
        <v>58</v>
      </c>
      <c r="D320" s="60">
        <v>36</v>
      </c>
      <c r="E320" s="60">
        <v>39</v>
      </c>
      <c r="F320" s="60"/>
      <c r="G320" s="61"/>
      <c r="H320" s="64"/>
      <c r="I320" s="64"/>
      <c r="J320" s="61"/>
      <c r="K320" s="63"/>
      <c r="L320" s="64"/>
      <c r="M320" s="65"/>
      <c r="N320" s="235">
        <v>32</v>
      </c>
      <c r="O320" s="235">
        <v>33</v>
      </c>
      <c r="P320" s="64"/>
      <c r="Q320" s="64"/>
      <c r="R320" s="64">
        <v>35</v>
      </c>
      <c r="S320" s="64">
        <v>39</v>
      </c>
      <c r="T320" s="64">
        <v>40</v>
      </c>
      <c r="U320" s="64">
        <v>37</v>
      </c>
      <c r="V320" s="251"/>
      <c r="W320" s="64">
        <v>38</v>
      </c>
      <c r="X320" s="60">
        <v>31</v>
      </c>
      <c r="Y320" s="60">
        <v>40</v>
      </c>
      <c r="Z320" s="60">
        <v>42</v>
      </c>
      <c r="AA320" s="75"/>
      <c r="AB320" s="67">
        <f t="shared" si="8"/>
        <v>12</v>
      </c>
      <c r="AC320" s="68">
        <f t="shared" si="9"/>
        <v>36.833333333333336</v>
      </c>
      <c r="AD320" s="68">
        <f t="array" ref="AD320">IF(AB320=0,0,IF(AB320&gt;9,AVERAGE(LARGE(D320:Z320,{1,2,3,4,5,6,7,8,9,10})),0))</f>
        <v>37.9</v>
      </c>
      <c r="AE320" s="68">
        <f t="array" ref="AE320">IF(AB320=0,0,IF(AB320&gt;9,SUM(LARGE(D320:Z320,{1,2,3,4,5,6,7,8,9,10})),0))</f>
        <v>379</v>
      </c>
      <c r="AF320" s="17"/>
      <c r="AH320" s="56"/>
      <c r="AI320" s="69"/>
      <c r="AJ320" s="56"/>
      <c r="AK320" s="56"/>
    </row>
    <row r="321" spans="1:37" ht="15" customHeight="1" x14ac:dyDescent="0.3">
      <c r="A321" s="57" t="s">
        <v>277</v>
      </c>
      <c r="B321" s="58" t="s">
        <v>6</v>
      </c>
      <c r="C321" s="58" t="s">
        <v>54</v>
      </c>
      <c r="D321" s="60">
        <v>40</v>
      </c>
      <c r="E321" s="60">
        <v>42</v>
      </c>
      <c r="F321" s="60">
        <v>49</v>
      </c>
      <c r="G321" s="61">
        <v>42</v>
      </c>
      <c r="H321" s="62"/>
      <c r="I321" s="62">
        <v>39</v>
      </c>
      <c r="J321" s="61"/>
      <c r="K321" s="63">
        <v>41</v>
      </c>
      <c r="L321" s="64">
        <v>36</v>
      </c>
      <c r="M321" s="65">
        <v>36</v>
      </c>
      <c r="N321" s="235">
        <v>38</v>
      </c>
      <c r="O321" s="235"/>
      <c r="P321" s="62">
        <v>32</v>
      </c>
      <c r="Q321" s="62">
        <v>35</v>
      </c>
      <c r="R321" s="62"/>
      <c r="S321" s="64">
        <v>44</v>
      </c>
      <c r="T321" s="64">
        <v>44</v>
      </c>
      <c r="U321" s="62"/>
      <c r="V321" s="251">
        <v>37</v>
      </c>
      <c r="W321" s="62">
        <v>35</v>
      </c>
      <c r="X321" s="60">
        <v>38</v>
      </c>
      <c r="Y321" s="60"/>
      <c r="Z321" s="60"/>
      <c r="AA321" s="75"/>
      <c r="AB321" s="67">
        <f t="shared" si="8"/>
        <v>16</v>
      </c>
      <c r="AC321" s="68">
        <f t="shared" si="9"/>
        <v>39.25</v>
      </c>
      <c r="AD321" s="68">
        <f t="array" ref="AD321">IF(AB321=0,0,IF(AB321&gt;9,AVERAGE(LARGE(D321:Z321,{1,2,3,4,5,6,7,8,9,10})),0))</f>
        <v>41.7</v>
      </c>
      <c r="AE321" s="68">
        <f t="array" ref="AE321">IF(AB321=0,0,IF(AB321&gt;9,SUM(LARGE(D321:Z321,{1,2,3,4,5,6,7,8,9,10})),0))</f>
        <v>417</v>
      </c>
      <c r="AF321" s="17"/>
      <c r="AH321" s="56"/>
      <c r="AI321" s="69"/>
      <c r="AJ321" s="56"/>
      <c r="AK321" s="56"/>
    </row>
    <row r="322" spans="1:37" ht="15" customHeight="1" x14ac:dyDescent="0.3">
      <c r="A322" s="85" t="s">
        <v>278</v>
      </c>
      <c r="B322" s="75" t="s">
        <v>5</v>
      </c>
      <c r="C322" s="74" t="s">
        <v>58</v>
      </c>
      <c r="D322" s="60">
        <v>43</v>
      </c>
      <c r="E322" s="60"/>
      <c r="F322" s="60">
        <v>40</v>
      </c>
      <c r="G322" s="61"/>
      <c r="H322" s="64"/>
      <c r="I322" s="64">
        <v>37</v>
      </c>
      <c r="J322" s="61"/>
      <c r="K322" s="63">
        <v>38</v>
      </c>
      <c r="L322" s="64">
        <v>33</v>
      </c>
      <c r="M322" s="65">
        <v>43</v>
      </c>
      <c r="N322" s="235">
        <v>30</v>
      </c>
      <c r="O322" s="235"/>
      <c r="P322" s="64"/>
      <c r="Q322" s="64"/>
      <c r="R322" s="64">
        <v>36</v>
      </c>
      <c r="S322" s="64"/>
      <c r="T322" s="64">
        <v>47</v>
      </c>
      <c r="U322" s="64">
        <v>38</v>
      </c>
      <c r="V322" s="251">
        <v>35</v>
      </c>
      <c r="W322" s="64"/>
      <c r="X322" s="60">
        <v>42</v>
      </c>
      <c r="Y322" s="60">
        <v>44</v>
      </c>
      <c r="Z322" s="60"/>
      <c r="AA322" s="75"/>
      <c r="AB322" s="67">
        <f t="shared" si="8"/>
        <v>13</v>
      </c>
      <c r="AC322" s="68">
        <f t="shared" si="9"/>
        <v>38.92307692307692</v>
      </c>
      <c r="AD322" s="68">
        <f t="array" ref="AD322">IF(AB322=0,0,IF(AB322&gt;9,AVERAGE(LARGE(D322:Z322,{1,2,3,4,5,6,7,8,9,10})),0))</f>
        <v>40.799999999999997</v>
      </c>
      <c r="AE322" s="68">
        <f t="array" ref="AE322">IF(AB322=0,0,IF(AB322&gt;9,SUM(LARGE(D322:Z322,{1,2,3,4,5,6,7,8,9,10})),0))</f>
        <v>408</v>
      </c>
      <c r="AF322" s="17"/>
      <c r="AH322" s="56"/>
      <c r="AI322" s="103"/>
      <c r="AJ322" s="56"/>
      <c r="AK322" s="56"/>
    </row>
    <row r="323" spans="1:37" ht="15" customHeight="1" x14ac:dyDescent="0.3">
      <c r="A323" s="57" t="s">
        <v>278</v>
      </c>
      <c r="B323" s="58" t="s">
        <v>5</v>
      </c>
      <c r="C323" s="58" t="s">
        <v>64</v>
      </c>
      <c r="D323" s="60">
        <v>41</v>
      </c>
      <c r="E323" s="60"/>
      <c r="F323" s="60">
        <v>41</v>
      </c>
      <c r="G323" s="61"/>
      <c r="H323" s="64"/>
      <c r="I323" s="64">
        <v>45</v>
      </c>
      <c r="J323" s="61"/>
      <c r="K323" s="63">
        <v>44</v>
      </c>
      <c r="L323" s="64">
        <v>36</v>
      </c>
      <c r="M323" s="65">
        <v>36</v>
      </c>
      <c r="N323" s="235">
        <v>36</v>
      </c>
      <c r="O323" s="235"/>
      <c r="P323" s="64"/>
      <c r="Q323" s="64"/>
      <c r="R323" s="64">
        <v>40</v>
      </c>
      <c r="S323" s="64"/>
      <c r="T323" s="64">
        <v>37</v>
      </c>
      <c r="U323" s="64">
        <v>37</v>
      </c>
      <c r="V323" s="251">
        <v>37</v>
      </c>
      <c r="W323" s="64"/>
      <c r="X323" s="60">
        <v>44</v>
      </c>
      <c r="Y323" s="60">
        <v>36</v>
      </c>
      <c r="Z323" s="60"/>
      <c r="AA323" s="75"/>
      <c r="AB323" s="67">
        <f t="shared" si="8"/>
        <v>13</v>
      </c>
      <c r="AC323" s="68">
        <f t="shared" si="9"/>
        <v>39.230769230769234</v>
      </c>
      <c r="AD323" s="68">
        <f t="array" ref="AD323">IF(AB323=0,0,IF(AB323&gt;9,AVERAGE(LARGE(D323:Z323,{1,2,3,4,5,6,7,8,9,10})),0))</f>
        <v>40.200000000000003</v>
      </c>
      <c r="AE323" s="68">
        <f t="array" ref="AE323">IF(AB323=0,0,IF(AB323&gt;9,SUM(LARGE(D323:Z323,{1,2,3,4,5,6,7,8,9,10})),0))</f>
        <v>402</v>
      </c>
      <c r="AF323" s="17"/>
      <c r="AH323" s="56"/>
      <c r="AI323" s="69"/>
      <c r="AJ323" s="56"/>
      <c r="AK323" s="56"/>
    </row>
    <row r="324" spans="1:37" ht="15" customHeight="1" x14ac:dyDescent="0.3">
      <c r="A324" s="82" t="s">
        <v>279</v>
      </c>
      <c r="B324" s="83" t="s">
        <v>4</v>
      </c>
      <c r="C324" s="83" t="s">
        <v>54</v>
      </c>
      <c r="D324" s="60"/>
      <c r="E324" s="60"/>
      <c r="F324" s="60"/>
      <c r="G324" s="61">
        <v>27</v>
      </c>
      <c r="H324" s="64"/>
      <c r="I324" s="64">
        <v>22</v>
      </c>
      <c r="J324" s="61"/>
      <c r="K324" s="63">
        <v>23</v>
      </c>
      <c r="L324" s="64"/>
      <c r="M324" s="65"/>
      <c r="N324" s="235"/>
      <c r="O324" s="235"/>
      <c r="P324" s="64"/>
      <c r="Q324" s="64"/>
      <c r="R324" s="64"/>
      <c r="S324" s="64"/>
      <c r="T324" s="64"/>
      <c r="U324" s="64"/>
      <c r="V324" s="251"/>
      <c r="W324" s="64"/>
      <c r="X324" s="60"/>
      <c r="Y324" s="60"/>
      <c r="Z324" s="60"/>
      <c r="AA324" s="75"/>
      <c r="AB324" s="67">
        <f t="shared" si="8"/>
        <v>3</v>
      </c>
      <c r="AC324" s="68">
        <f t="shared" si="9"/>
        <v>24</v>
      </c>
      <c r="AD324" s="68">
        <f t="array" ref="AD324">IF(AB324=0,0,IF(AB324&gt;9,AVERAGE(LARGE(D324:Z324,{1,2,3,4,5,6,7,8,9,10})),0))</f>
        <v>0</v>
      </c>
      <c r="AE324" s="68">
        <f t="array" ref="AE324">IF(AB324=0,0,IF(AB324&gt;9,SUM(LARGE(D324:Z324,{1,2,3,4,5,6,7,8,9,10})),0))</f>
        <v>0</v>
      </c>
      <c r="AF324" s="17"/>
      <c r="AH324" s="56"/>
      <c r="AI324" s="69"/>
      <c r="AJ324" s="56"/>
      <c r="AK324" s="56"/>
    </row>
    <row r="325" spans="1:37" ht="15" customHeight="1" x14ac:dyDescent="0.3">
      <c r="A325" s="82" t="s">
        <v>279</v>
      </c>
      <c r="B325" s="83" t="s">
        <v>4</v>
      </c>
      <c r="C325" s="83" t="s">
        <v>58</v>
      </c>
      <c r="D325" s="60"/>
      <c r="E325" s="60"/>
      <c r="F325" s="60"/>
      <c r="G325" s="61">
        <v>18</v>
      </c>
      <c r="H325" s="64"/>
      <c r="I325" s="64">
        <v>18</v>
      </c>
      <c r="J325" s="61"/>
      <c r="K325" s="63">
        <v>20</v>
      </c>
      <c r="L325" s="64"/>
      <c r="M325" s="65"/>
      <c r="N325" s="235"/>
      <c r="O325" s="235"/>
      <c r="P325" s="64"/>
      <c r="Q325" s="64"/>
      <c r="R325" s="64"/>
      <c r="S325" s="64"/>
      <c r="T325" s="64"/>
      <c r="U325" s="64"/>
      <c r="V325" s="251"/>
      <c r="W325" s="64"/>
      <c r="X325" s="60"/>
      <c r="Y325" s="60"/>
      <c r="Z325" s="60"/>
      <c r="AA325" s="75"/>
      <c r="AB325" s="67">
        <f t="shared" si="8"/>
        <v>3</v>
      </c>
      <c r="AC325" s="68">
        <f t="shared" si="9"/>
        <v>18.666666666666668</v>
      </c>
      <c r="AD325" s="68">
        <f t="array" ref="AD325">IF(AB325=0,0,IF(AB325&gt;9,AVERAGE(LARGE(D325:Z325,{1,2,3,4,5,6,7,8,9,10})),0))</f>
        <v>0</v>
      </c>
      <c r="AE325" s="68">
        <f t="array" ref="AE325">IF(AB325=0,0,IF(AB325&gt;9,SUM(LARGE(D325:Z325,{1,2,3,4,5,6,7,8,9,10})),0))</f>
        <v>0</v>
      </c>
      <c r="AF325" s="17"/>
      <c r="AH325" s="56"/>
      <c r="AI325" s="69"/>
      <c r="AJ325" s="56"/>
      <c r="AK325" s="56"/>
    </row>
    <row r="326" spans="1:37" ht="15" customHeight="1" x14ac:dyDescent="0.3">
      <c r="A326" s="85" t="s">
        <v>280</v>
      </c>
      <c r="B326" s="75" t="s">
        <v>12</v>
      </c>
      <c r="C326" s="74" t="s">
        <v>54</v>
      </c>
      <c r="D326" s="60"/>
      <c r="E326" s="60"/>
      <c r="F326" s="60"/>
      <c r="G326" s="61"/>
      <c r="H326" s="64"/>
      <c r="I326" s="64"/>
      <c r="J326" s="61"/>
      <c r="K326" s="63"/>
      <c r="L326" s="64"/>
      <c r="M326" s="65"/>
      <c r="N326" s="235"/>
      <c r="O326" s="235">
        <v>29</v>
      </c>
      <c r="P326" s="64"/>
      <c r="Q326" s="64"/>
      <c r="R326" s="64"/>
      <c r="S326" s="64"/>
      <c r="T326" s="64"/>
      <c r="U326" s="64"/>
      <c r="V326" s="251"/>
      <c r="W326" s="64"/>
      <c r="X326" s="60"/>
      <c r="Y326" s="60"/>
      <c r="Z326" s="60"/>
      <c r="AA326" s="75"/>
      <c r="AB326" s="67">
        <f t="shared" si="8"/>
        <v>1</v>
      </c>
      <c r="AC326" s="68">
        <f t="shared" si="9"/>
        <v>29</v>
      </c>
      <c r="AD326" s="68">
        <f t="array" ref="AD326">IF(AB326=0,0,IF(AB326&gt;9,AVERAGE(LARGE(D326:Z326,{1,2,3,4,5,6,7,8,9,10})),0))</f>
        <v>0</v>
      </c>
      <c r="AE326" s="68">
        <f t="array" ref="AE326">IF(AB326=0,0,IF(AB326&gt;9,SUM(LARGE(D326:Z326,{1,2,3,4,5,6,7,8,9,10})),0))</f>
        <v>0</v>
      </c>
      <c r="AF326" s="17"/>
      <c r="AH326" s="56"/>
      <c r="AI326" s="69"/>
      <c r="AJ326" s="56"/>
      <c r="AK326" s="56"/>
    </row>
    <row r="327" spans="1:37" ht="15" customHeight="1" x14ac:dyDescent="0.3">
      <c r="A327" s="57" t="s">
        <v>358</v>
      </c>
      <c r="B327" s="58" t="s">
        <v>10</v>
      </c>
      <c r="C327" s="58" t="s">
        <v>54</v>
      </c>
      <c r="D327" s="86"/>
      <c r="E327" s="86"/>
      <c r="F327" s="86"/>
      <c r="G327" s="61"/>
      <c r="H327" s="64"/>
      <c r="I327" s="64"/>
      <c r="J327" s="61"/>
      <c r="K327" s="63"/>
      <c r="L327" s="64"/>
      <c r="M327" s="61"/>
      <c r="N327" s="235"/>
      <c r="O327" s="235"/>
      <c r="P327" s="64"/>
      <c r="Q327" s="64">
        <v>17</v>
      </c>
      <c r="R327" s="64"/>
      <c r="S327" s="92"/>
      <c r="T327" s="64">
        <v>22</v>
      </c>
      <c r="U327" s="64"/>
      <c r="V327" s="251"/>
      <c r="W327" s="64"/>
      <c r="X327" s="101"/>
      <c r="Y327" s="86"/>
      <c r="Z327" s="86"/>
      <c r="AA327" s="75"/>
      <c r="AB327" s="67">
        <f t="shared" ref="AB327:AB359" si="10">COUNT(D327:Z327)</f>
        <v>2</v>
      </c>
      <c r="AC327" s="68">
        <f t="shared" ref="AC327:AC359" si="11">IF(AB327=0,0,AVERAGE(D327:Z327))</f>
        <v>19.5</v>
      </c>
      <c r="AD327" s="68">
        <f t="array" ref="AD327">IF(AB327=0,0,IF(AB327&gt;9,AVERAGE(LARGE(D327:Z327,{1,2,3,4,5,6,7,8,9,10})),0))</f>
        <v>0</v>
      </c>
      <c r="AE327" s="68">
        <f t="array" ref="AE327">IF(AB327=0,0,IF(AB327&gt;9,SUM(LARGE(D327:Z327,{1,2,3,4,5,6,7,8,9,10})),0))</f>
        <v>0</v>
      </c>
      <c r="AF327" s="17"/>
      <c r="AH327" s="56"/>
      <c r="AI327" s="69"/>
      <c r="AJ327" s="56"/>
      <c r="AK327" s="56"/>
    </row>
    <row r="328" spans="1:37" ht="15" customHeight="1" x14ac:dyDescent="0.3">
      <c r="A328" s="85" t="s">
        <v>281</v>
      </c>
      <c r="B328" s="75" t="s">
        <v>12</v>
      </c>
      <c r="C328" s="58" t="s">
        <v>54</v>
      </c>
      <c r="D328" s="60"/>
      <c r="E328" s="60"/>
      <c r="F328" s="60"/>
      <c r="G328" s="61">
        <v>35</v>
      </c>
      <c r="H328" s="64"/>
      <c r="I328" s="64"/>
      <c r="J328" s="61"/>
      <c r="K328" s="63"/>
      <c r="L328" s="64">
        <v>35</v>
      </c>
      <c r="M328" s="65">
        <v>31</v>
      </c>
      <c r="N328" s="235"/>
      <c r="O328" s="235"/>
      <c r="P328" s="64"/>
      <c r="Q328" s="64"/>
      <c r="R328" s="64"/>
      <c r="S328" s="64"/>
      <c r="T328" s="64"/>
      <c r="U328" s="64"/>
      <c r="V328" s="251"/>
      <c r="W328" s="64">
        <v>31</v>
      </c>
      <c r="X328" s="60">
        <v>33</v>
      </c>
      <c r="Y328" s="60"/>
      <c r="Z328" s="60"/>
      <c r="AA328" s="75"/>
      <c r="AB328" s="67">
        <f t="shared" si="10"/>
        <v>5</v>
      </c>
      <c r="AC328" s="68">
        <f t="shared" si="11"/>
        <v>33</v>
      </c>
      <c r="AD328" s="68">
        <f t="array" ref="AD328">IF(AB328=0,0,IF(AB328&gt;9,AVERAGE(LARGE(D328:Z328,{1,2,3,4,5,6,7,8,9,10})),0))</f>
        <v>0</v>
      </c>
      <c r="AE328" s="68">
        <f t="array" ref="AE328">IF(AB328=0,0,IF(AB328&gt;9,SUM(LARGE(D328:Z328,{1,2,3,4,5,6,7,8,9,10})),0))</f>
        <v>0</v>
      </c>
      <c r="AF328" s="17"/>
      <c r="AH328" s="56"/>
      <c r="AI328" s="69"/>
      <c r="AJ328" s="56"/>
      <c r="AK328" s="56"/>
    </row>
    <row r="329" spans="1:37" ht="15" customHeight="1" x14ac:dyDescent="0.3">
      <c r="A329" s="99" t="s">
        <v>282</v>
      </c>
      <c r="B329" s="58" t="s">
        <v>12</v>
      </c>
      <c r="C329" s="58" t="s">
        <v>54</v>
      </c>
      <c r="D329" s="60"/>
      <c r="E329" s="60"/>
      <c r="F329" s="60">
        <v>37</v>
      </c>
      <c r="G329" s="61">
        <v>29</v>
      </c>
      <c r="H329" s="64"/>
      <c r="I329" s="64">
        <v>40</v>
      </c>
      <c r="J329" s="61">
        <v>35</v>
      </c>
      <c r="K329" s="63">
        <v>34</v>
      </c>
      <c r="L329" s="64">
        <v>33</v>
      </c>
      <c r="M329" s="65">
        <v>31</v>
      </c>
      <c r="N329" s="235">
        <v>22</v>
      </c>
      <c r="O329" s="235">
        <v>28</v>
      </c>
      <c r="P329" s="64">
        <v>22</v>
      </c>
      <c r="Q329" s="64">
        <v>38</v>
      </c>
      <c r="R329" s="64">
        <v>38</v>
      </c>
      <c r="S329" s="64">
        <v>36</v>
      </c>
      <c r="T329" s="64">
        <v>34</v>
      </c>
      <c r="U329" s="64">
        <v>33</v>
      </c>
      <c r="V329" s="251">
        <v>31</v>
      </c>
      <c r="W329" s="64">
        <v>38</v>
      </c>
      <c r="X329" s="60">
        <v>37</v>
      </c>
      <c r="Y329" s="60">
        <v>26</v>
      </c>
      <c r="Z329" s="60">
        <v>28</v>
      </c>
      <c r="AA329" s="75">
        <v>30</v>
      </c>
      <c r="AB329" s="67">
        <f t="shared" si="10"/>
        <v>20</v>
      </c>
      <c r="AC329" s="68">
        <f t="shared" si="11"/>
        <v>32.5</v>
      </c>
      <c r="AD329" s="68">
        <f t="array" ref="AD329">IF(AB329=0,0,IF(AB329&gt;9,AVERAGE(LARGE(D329:Z329,{1,2,3,4,5,6,7,8,9,10})),0))</f>
        <v>36.700000000000003</v>
      </c>
      <c r="AE329" s="68">
        <f t="array" ref="AE329">IF(AB329=0,0,IF(AB329&gt;9,SUM(LARGE(D329:Z329,{1,2,3,4,5,6,7,8,9,10})),0))</f>
        <v>367</v>
      </c>
      <c r="AF329" s="17"/>
      <c r="AH329" s="56"/>
      <c r="AI329" s="69"/>
      <c r="AJ329" s="56"/>
      <c r="AK329" s="56"/>
    </row>
    <row r="330" spans="1:37" ht="15" customHeight="1" x14ac:dyDescent="0.3">
      <c r="A330" s="85" t="s">
        <v>282</v>
      </c>
      <c r="B330" s="75" t="s">
        <v>12</v>
      </c>
      <c r="C330" s="58" t="s">
        <v>55</v>
      </c>
      <c r="D330" s="86"/>
      <c r="E330" s="86"/>
      <c r="F330" s="86"/>
      <c r="G330" s="61">
        <v>30</v>
      </c>
      <c r="H330" s="64"/>
      <c r="I330" s="64">
        <v>35</v>
      </c>
      <c r="J330" s="61">
        <v>32</v>
      </c>
      <c r="K330" s="63">
        <v>37</v>
      </c>
      <c r="L330" s="64">
        <v>30</v>
      </c>
      <c r="M330" s="65"/>
      <c r="N330" s="235">
        <v>23</v>
      </c>
      <c r="O330" s="235"/>
      <c r="P330" s="64">
        <v>27</v>
      </c>
      <c r="Q330" s="64">
        <v>28</v>
      </c>
      <c r="R330" s="64">
        <v>25</v>
      </c>
      <c r="S330" s="64">
        <v>37</v>
      </c>
      <c r="T330" s="64"/>
      <c r="U330" s="64"/>
      <c r="V330" s="251"/>
      <c r="W330" s="64"/>
      <c r="X330" s="101"/>
      <c r="Y330" s="86"/>
      <c r="Z330" s="86"/>
      <c r="AA330" s="75"/>
      <c r="AB330" s="67">
        <f t="shared" si="10"/>
        <v>10</v>
      </c>
      <c r="AC330" s="68">
        <f t="shared" si="11"/>
        <v>30.4</v>
      </c>
      <c r="AD330" s="68">
        <f t="array" ref="AD330">IF(AB330=0,0,IF(AB330&gt;9,AVERAGE(LARGE(D330:Z330,{1,2,3,4,5,6,7,8,9,10})),0))</f>
        <v>30.4</v>
      </c>
      <c r="AE330" s="68">
        <f t="array" ref="AE330">IF(AB330=0,0,IF(AB330&gt;9,SUM(LARGE(D330:Z330,{1,2,3,4,5,6,7,8,9,10})),0))</f>
        <v>304</v>
      </c>
      <c r="AF330" s="17"/>
      <c r="AH330" s="56"/>
      <c r="AI330" s="69"/>
      <c r="AJ330" s="56"/>
      <c r="AK330" s="56"/>
    </row>
    <row r="331" spans="1:37" ht="15" customHeight="1" x14ac:dyDescent="0.3">
      <c r="A331" s="57" t="s">
        <v>283</v>
      </c>
      <c r="B331" s="58" t="s">
        <v>4</v>
      </c>
      <c r="C331" s="58" t="s">
        <v>54</v>
      </c>
      <c r="D331" s="60">
        <v>32</v>
      </c>
      <c r="E331" s="60">
        <v>38</v>
      </c>
      <c r="F331" s="60">
        <v>31</v>
      </c>
      <c r="G331" s="61">
        <v>34</v>
      </c>
      <c r="H331" s="64">
        <v>33</v>
      </c>
      <c r="I331" s="64"/>
      <c r="J331" s="61"/>
      <c r="K331" s="63"/>
      <c r="L331" s="64"/>
      <c r="M331" s="65">
        <v>30</v>
      </c>
      <c r="N331" s="235">
        <v>32</v>
      </c>
      <c r="O331" s="235">
        <v>25</v>
      </c>
      <c r="P331" s="64"/>
      <c r="Q331" s="64"/>
      <c r="R331" s="64">
        <v>26</v>
      </c>
      <c r="S331" s="64">
        <v>31</v>
      </c>
      <c r="T331" s="64">
        <v>36</v>
      </c>
      <c r="U331" s="64">
        <v>34</v>
      </c>
      <c r="V331" s="251"/>
      <c r="W331" s="64">
        <v>33</v>
      </c>
      <c r="X331" s="60">
        <v>38</v>
      </c>
      <c r="Y331" s="60">
        <v>43</v>
      </c>
      <c r="Z331" s="60">
        <v>28</v>
      </c>
      <c r="AA331" s="75">
        <v>32</v>
      </c>
      <c r="AB331" s="67">
        <f t="shared" si="10"/>
        <v>16</v>
      </c>
      <c r="AC331" s="68">
        <f t="shared" si="11"/>
        <v>32.75</v>
      </c>
      <c r="AD331" s="68">
        <f t="array" ref="AD331">IF(AB331=0,0,IF(AB331&gt;9,AVERAGE(LARGE(D331:Z331,{1,2,3,4,5,6,7,8,9,10})),0))</f>
        <v>35.299999999999997</v>
      </c>
      <c r="AE331" s="68">
        <f t="array" ref="AE331">IF(AB331=0,0,IF(AB331&gt;9,SUM(LARGE(D331:Z331,{1,2,3,4,5,6,7,8,9,10})),0))</f>
        <v>353</v>
      </c>
      <c r="AF331" s="17"/>
      <c r="AH331" s="56"/>
      <c r="AI331" s="69"/>
      <c r="AJ331" s="56"/>
      <c r="AK331" s="56"/>
    </row>
    <row r="332" spans="1:37" ht="15" customHeight="1" x14ac:dyDescent="0.3">
      <c r="A332" s="57" t="s">
        <v>359</v>
      </c>
      <c r="B332" s="58" t="s">
        <v>10</v>
      </c>
      <c r="C332" s="58" t="s">
        <v>54</v>
      </c>
      <c r="D332" s="86"/>
      <c r="E332" s="86"/>
      <c r="F332" s="86"/>
      <c r="G332" s="61"/>
      <c r="H332" s="64"/>
      <c r="I332" s="64"/>
      <c r="J332" s="61"/>
      <c r="K332" s="63"/>
      <c r="L332" s="64"/>
      <c r="M332" s="61"/>
      <c r="N332" s="235"/>
      <c r="O332" s="235"/>
      <c r="P332" s="64"/>
      <c r="Q332" s="64">
        <v>36</v>
      </c>
      <c r="R332" s="64"/>
      <c r="S332" s="92"/>
      <c r="T332" s="64">
        <v>39</v>
      </c>
      <c r="U332" s="64"/>
      <c r="V332" s="251"/>
      <c r="W332" s="64"/>
      <c r="X332" s="101"/>
      <c r="Y332" s="86"/>
      <c r="Z332" s="86"/>
      <c r="AA332" s="75"/>
      <c r="AB332" s="67">
        <f t="shared" si="10"/>
        <v>2</v>
      </c>
      <c r="AC332" s="68">
        <f t="shared" si="11"/>
        <v>37.5</v>
      </c>
      <c r="AD332" s="68">
        <f t="array" ref="AD332">IF(AB332=0,0,IF(AB332&gt;9,AVERAGE(LARGE(D332:Z332,{1,2,3,4,5,6,7,8,9,10})),0))</f>
        <v>0</v>
      </c>
      <c r="AE332" s="68">
        <f t="array" ref="AE332">IF(AB332=0,0,IF(AB332&gt;9,SUM(LARGE(D332:Z332,{1,2,3,4,5,6,7,8,9,10})),0))</f>
        <v>0</v>
      </c>
      <c r="AF332" s="17"/>
      <c r="AH332" s="56"/>
      <c r="AI332" s="69"/>
      <c r="AJ332" s="56"/>
      <c r="AK332" s="56"/>
    </row>
    <row r="333" spans="1:37" ht="15" customHeight="1" x14ac:dyDescent="0.3">
      <c r="A333" s="57" t="s">
        <v>284</v>
      </c>
      <c r="B333" s="58" t="s">
        <v>8</v>
      </c>
      <c r="C333" s="58" t="s">
        <v>58</v>
      </c>
      <c r="D333" s="60">
        <v>39</v>
      </c>
      <c r="E333" s="60">
        <v>38</v>
      </c>
      <c r="F333" s="60">
        <v>49</v>
      </c>
      <c r="G333" s="61"/>
      <c r="H333" s="64"/>
      <c r="I333" s="64">
        <v>36</v>
      </c>
      <c r="J333" s="61"/>
      <c r="K333" s="63"/>
      <c r="L333" s="64">
        <v>39</v>
      </c>
      <c r="M333" s="65">
        <v>39</v>
      </c>
      <c r="N333" s="235">
        <v>37</v>
      </c>
      <c r="O333" s="235"/>
      <c r="P333" s="64"/>
      <c r="Q333" s="64">
        <v>38</v>
      </c>
      <c r="R333" s="64"/>
      <c r="S333" s="64">
        <v>35</v>
      </c>
      <c r="T333" s="64">
        <v>34</v>
      </c>
      <c r="U333" s="64"/>
      <c r="V333" s="251"/>
      <c r="W333" s="64"/>
      <c r="X333" s="60">
        <v>37</v>
      </c>
      <c r="Y333" s="60">
        <v>40</v>
      </c>
      <c r="Z333" s="60"/>
      <c r="AA333" s="75">
        <v>38</v>
      </c>
      <c r="AB333" s="67">
        <f t="shared" si="10"/>
        <v>12</v>
      </c>
      <c r="AC333" s="68">
        <f t="shared" si="11"/>
        <v>38.416666666666664</v>
      </c>
      <c r="AD333" s="68">
        <f t="array" ref="AD333">IF(AB333=0,0,IF(AB333&gt;9,AVERAGE(LARGE(D333:Z333,{1,2,3,4,5,6,7,8,9,10})),0))</f>
        <v>39.200000000000003</v>
      </c>
      <c r="AE333" s="68">
        <f t="array" ref="AE333">IF(AB333=0,0,IF(AB333&gt;9,SUM(LARGE(D333:Z333,{1,2,3,4,5,6,7,8,9,10})),0))</f>
        <v>392</v>
      </c>
      <c r="AF333" s="17"/>
      <c r="AH333" s="56"/>
      <c r="AI333" s="84"/>
      <c r="AJ333" s="56"/>
      <c r="AK333" s="56"/>
    </row>
    <row r="334" spans="1:37" ht="15" customHeight="1" x14ac:dyDescent="0.3">
      <c r="A334" s="57" t="s">
        <v>285</v>
      </c>
      <c r="B334" s="58" t="s">
        <v>8</v>
      </c>
      <c r="C334" s="58" t="s">
        <v>59</v>
      </c>
      <c r="D334" s="60"/>
      <c r="E334" s="60"/>
      <c r="F334" s="60">
        <v>17</v>
      </c>
      <c r="G334" s="61"/>
      <c r="H334" s="64"/>
      <c r="I334" s="64">
        <v>16</v>
      </c>
      <c r="J334" s="61"/>
      <c r="K334" s="63">
        <v>28</v>
      </c>
      <c r="L334" s="64">
        <v>17</v>
      </c>
      <c r="M334" s="65"/>
      <c r="N334" s="235"/>
      <c r="O334" s="235"/>
      <c r="P334" s="64"/>
      <c r="Q334" s="64"/>
      <c r="R334" s="64"/>
      <c r="S334" s="64"/>
      <c r="T334" s="64"/>
      <c r="U334" s="64"/>
      <c r="V334" s="251"/>
      <c r="W334" s="64"/>
      <c r="X334" s="60">
        <v>16</v>
      </c>
      <c r="Y334" s="60"/>
      <c r="Z334" s="60"/>
      <c r="AA334" s="75"/>
      <c r="AB334" s="67">
        <f t="shared" si="10"/>
        <v>5</v>
      </c>
      <c r="AC334" s="68">
        <f t="shared" si="11"/>
        <v>18.8</v>
      </c>
      <c r="AD334" s="68">
        <f t="array" ref="AD334">IF(AB334=0,0,IF(AB334&gt;9,AVERAGE(LARGE(D334:Z334,{1,2,3,4,5,6,7,8,9,10})),0))</f>
        <v>0</v>
      </c>
      <c r="AE334" s="68">
        <f t="array" ref="AE334">IF(AB334=0,0,IF(AB334&gt;9,SUM(LARGE(D334:Z334,{1,2,3,4,5,6,7,8,9,10})),0))</f>
        <v>0</v>
      </c>
      <c r="AF334" s="17"/>
      <c r="AH334" s="56"/>
      <c r="AI334" s="95"/>
      <c r="AJ334" s="56"/>
      <c r="AK334" s="56"/>
    </row>
    <row r="335" spans="1:37" ht="15" customHeight="1" x14ac:dyDescent="0.3">
      <c r="A335" s="57" t="s">
        <v>285</v>
      </c>
      <c r="B335" s="58" t="s">
        <v>8</v>
      </c>
      <c r="C335" s="58" t="s">
        <v>59</v>
      </c>
      <c r="D335" s="60"/>
      <c r="E335" s="60"/>
      <c r="F335" s="60"/>
      <c r="G335" s="61">
        <v>21</v>
      </c>
      <c r="H335" s="64"/>
      <c r="I335" s="64"/>
      <c r="J335" s="61"/>
      <c r="K335" s="63"/>
      <c r="L335" s="64"/>
      <c r="M335" s="65"/>
      <c r="N335" s="235"/>
      <c r="O335" s="235"/>
      <c r="P335" s="64"/>
      <c r="Q335" s="64"/>
      <c r="R335" s="64"/>
      <c r="S335" s="64"/>
      <c r="T335" s="64"/>
      <c r="U335" s="64"/>
      <c r="V335" s="251"/>
      <c r="W335" s="64"/>
      <c r="X335" s="60"/>
      <c r="Y335" s="60"/>
      <c r="Z335" s="60"/>
      <c r="AA335" s="75"/>
      <c r="AB335" s="67">
        <f t="shared" si="10"/>
        <v>1</v>
      </c>
      <c r="AC335" s="68">
        <f t="shared" si="11"/>
        <v>21</v>
      </c>
      <c r="AD335" s="68">
        <f t="array" ref="AD335">IF(AB335=0,0,IF(AB335&gt;9,AVERAGE(LARGE(D335:Z335,{1,2,3,4,5,6,7,8,9,10})),0))</f>
        <v>0</v>
      </c>
      <c r="AE335" s="68">
        <f t="array" ref="AE335">IF(AB335=0,0,IF(AB335&gt;9,SUM(LARGE(D335:Z335,{1,2,3,4,5,6,7,8,9,10})),0))</f>
        <v>0</v>
      </c>
      <c r="AF335" s="17"/>
      <c r="AH335" s="56"/>
      <c r="AI335" s="95"/>
      <c r="AJ335" s="56"/>
      <c r="AK335" s="56"/>
    </row>
    <row r="336" spans="1:37" ht="15" customHeight="1" x14ac:dyDescent="0.3">
      <c r="A336" s="57" t="s">
        <v>286</v>
      </c>
      <c r="B336" s="58" t="s">
        <v>4</v>
      </c>
      <c r="C336" s="58" t="s">
        <v>54</v>
      </c>
      <c r="D336" s="60">
        <v>40</v>
      </c>
      <c r="E336" s="60">
        <v>36</v>
      </c>
      <c r="F336" s="60">
        <v>43</v>
      </c>
      <c r="G336" s="61">
        <v>39</v>
      </c>
      <c r="H336" s="64"/>
      <c r="I336" s="64">
        <v>37</v>
      </c>
      <c r="J336" s="61"/>
      <c r="K336" s="63"/>
      <c r="L336" s="64"/>
      <c r="M336" s="65">
        <v>39</v>
      </c>
      <c r="N336" s="235"/>
      <c r="O336" s="235">
        <v>32</v>
      </c>
      <c r="P336" s="64"/>
      <c r="Q336" s="64"/>
      <c r="R336" s="64"/>
      <c r="S336" s="64"/>
      <c r="T336" s="64"/>
      <c r="U336" s="64"/>
      <c r="V336" s="251"/>
      <c r="W336" s="64"/>
      <c r="X336" s="60"/>
      <c r="Y336" s="60"/>
      <c r="Z336" s="60"/>
      <c r="AA336" s="75"/>
      <c r="AB336" s="67">
        <f t="shared" si="10"/>
        <v>7</v>
      </c>
      <c r="AC336" s="68">
        <f t="shared" si="11"/>
        <v>38</v>
      </c>
      <c r="AD336" s="68">
        <f t="array" ref="AD336">IF(AB336=0,0,IF(AB336&gt;9,AVERAGE(LARGE(D336:Z336,{1,2,3,4,5,6,7,8,9,10})),0))</f>
        <v>0</v>
      </c>
      <c r="AE336" s="68">
        <f t="array" ref="AE336">IF(AB336=0,0,IF(AB336&gt;9,SUM(LARGE(D336:Z336,{1,2,3,4,5,6,7,8,9,10})),0))</f>
        <v>0</v>
      </c>
      <c r="AF336" s="17"/>
      <c r="AH336" s="56"/>
      <c r="AI336" s="95"/>
      <c r="AJ336" s="56"/>
      <c r="AK336" s="56"/>
    </row>
    <row r="337" spans="1:37" ht="15" customHeight="1" x14ac:dyDescent="0.3">
      <c r="A337" s="99" t="s">
        <v>286</v>
      </c>
      <c r="B337" s="58" t="s">
        <v>4</v>
      </c>
      <c r="C337" s="58" t="s">
        <v>58</v>
      </c>
      <c r="D337" s="60">
        <v>39</v>
      </c>
      <c r="E337" s="60">
        <v>31</v>
      </c>
      <c r="F337" s="60">
        <v>41</v>
      </c>
      <c r="G337" s="61">
        <v>38</v>
      </c>
      <c r="H337" s="64"/>
      <c r="I337" s="64">
        <v>36</v>
      </c>
      <c r="J337" s="61"/>
      <c r="K337" s="63"/>
      <c r="L337" s="64"/>
      <c r="M337" s="65">
        <v>38</v>
      </c>
      <c r="N337" s="235"/>
      <c r="O337" s="235"/>
      <c r="P337" s="64"/>
      <c r="Q337" s="64"/>
      <c r="R337" s="64"/>
      <c r="S337" s="64"/>
      <c r="T337" s="64"/>
      <c r="U337" s="64"/>
      <c r="V337" s="251"/>
      <c r="W337" s="64"/>
      <c r="X337" s="60"/>
      <c r="Y337" s="60"/>
      <c r="Z337" s="60"/>
      <c r="AA337" s="75"/>
      <c r="AB337" s="67">
        <f t="shared" si="10"/>
        <v>6</v>
      </c>
      <c r="AC337" s="68">
        <f t="shared" si="11"/>
        <v>37.166666666666664</v>
      </c>
      <c r="AD337" s="68">
        <f t="array" ref="AD337">IF(AB337=0,0,IF(AB337&gt;9,AVERAGE(LARGE(D337:Z337,{1,2,3,4,5,6,7,8,9,10})),0))</f>
        <v>0</v>
      </c>
      <c r="AE337" s="68">
        <f t="array" ref="AE337">IF(AB337=0,0,IF(AB337&gt;9,SUM(LARGE(D337:Z337,{1,2,3,4,5,6,7,8,9,10})),0))</f>
        <v>0</v>
      </c>
      <c r="AF337" s="17"/>
      <c r="AH337" s="56"/>
      <c r="AI337" s="69"/>
      <c r="AJ337" s="56"/>
      <c r="AK337" s="56"/>
    </row>
    <row r="338" spans="1:37" ht="15" customHeight="1" x14ac:dyDescent="0.3">
      <c r="A338" s="57" t="s">
        <v>287</v>
      </c>
      <c r="B338" s="58" t="s">
        <v>4</v>
      </c>
      <c r="C338" s="58" t="s">
        <v>54</v>
      </c>
      <c r="D338" s="60">
        <v>45</v>
      </c>
      <c r="E338" s="60">
        <v>47</v>
      </c>
      <c r="F338" s="60"/>
      <c r="G338" s="61"/>
      <c r="H338" s="64">
        <v>39</v>
      </c>
      <c r="I338" s="64">
        <v>38</v>
      </c>
      <c r="J338" s="61"/>
      <c r="K338" s="63"/>
      <c r="L338" s="64"/>
      <c r="M338" s="65">
        <v>46</v>
      </c>
      <c r="N338" s="235"/>
      <c r="O338" s="235">
        <v>43</v>
      </c>
      <c r="P338" s="64"/>
      <c r="Q338" s="64"/>
      <c r="R338" s="64"/>
      <c r="S338" s="64">
        <v>42</v>
      </c>
      <c r="T338" s="64"/>
      <c r="U338" s="64">
        <v>44</v>
      </c>
      <c r="V338" s="251">
        <v>46</v>
      </c>
      <c r="W338" s="64">
        <v>48</v>
      </c>
      <c r="X338" s="83">
        <v>48</v>
      </c>
      <c r="Y338" s="60">
        <v>45</v>
      </c>
      <c r="Z338" s="60">
        <v>44</v>
      </c>
      <c r="AA338" s="66">
        <v>42</v>
      </c>
      <c r="AB338" s="67">
        <f t="shared" si="10"/>
        <v>13</v>
      </c>
      <c r="AC338" s="68">
        <f t="shared" si="11"/>
        <v>44.230769230769234</v>
      </c>
      <c r="AD338" s="68">
        <f t="array" ref="AD338">IF(AB338=0,0,IF(AB338&gt;9,AVERAGE(LARGE(D338:Z338,{1,2,3,4,5,6,7,8,9,10})),0))</f>
        <v>45.6</v>
      </c>
      <c r="AE338" s="68">
        <f t="array" ref="AE338">IF(AB338=0,0,IF(AB338&gt;9,SUM(LARGE(D338:Z338,{1,2,3,4,5,6,7,8,9,10})),0))</f>
        <v>456</v>
      </c>
      <c r="AF338" s="17"/>
      <c r="AH338" s="56"/>
      <c r="AI338" s="69"/>
      <c r="AJ338" s="56"/>
      <c r="AK338" s="56"/>
    </row>
    <row r="339" spans="1:37" ht="15" customHeight="1" x14ac:dyDescent="0.3">
      <c r="A339" s="57" t="s">
        <v>287</v>
      </c>
      <c r="B339" s="58" t="s">
        <v>4</v>
      </c>
      <c r="C339" s="58" t="s">
        <v>58</v>
      </c>
      <c r="D339" s="60">
        <v>44</v>
      </c>
      <c r="E339" s="60">
        <v>48</v>
      </c>
      <c r="F339" s="60"/>
      <c r="G339" s="61"/>
      <c r="H339" s="64">
        <v>42</v>
      </c>
      <c r="I339" s="64">
        <v>44</v>
      </c>
      <c r="J339" s="61"/>
      <c r="K339" s="63"/>
      <c r="L339" s="64"/>
      <c r="M339" s="65">
        <v>46</v>
      </c>
      <c r="N339" s="235"/>
      <c r="O339" s="235">
        <v>42</v>
      </c>
      <c r="P339" s="64"/>
      <c r="Q339" s="64"/>
      <c r="R339" s="64"/>
      <c r="S339" s="64"/>
      <c r="T339" s="64">
        <v>38</v>
      </c>
      <c r="U339" s="64">
        <v>46</v>
      </c>
      <c r="V339" s="251">
        <v>39</v>
      </c>
      <c r="W339" s="64">
        <v>43</v>
      </c>
      <c r="X339" s="83">
        <v>46</v>
      </c>
      <c r="Y339" s="60">
        <v>40</v>
      </c>
      <c r="Z339" s="60">
        <v>36</v>
      </c>
      <c r="AA339" s="75">
        <v>43</v>
      </c>
      <c r="AB339" s="67">
        <f t="shared" si="10"/>
        <v>13</v>
      </c>
      <c r="AC339" s="68">
        <f t="shared" si="11"/>
        <v>42.615384615384613</v>
      </c>
      <c r="AD339" s="68">
        <f t="array" ref="AD339">IF(AB339=0,0,IF(AB339&gt;9,AVERAGE(LARGE(D339:Z339,{1,2,3,4,5,6,7,8,9,10})),0))</f>
        <v>44.1</v>
      </c>
      <c r="AE339" s="68">
        <f t="array" ref="AE339">IF(AB339=0,0,IF(AB339&gt;9,SUM(LARGE(D339:Z339,{1,2,3,4,5,6,7,8,9,10})),0))</f>
        <v>441</v>
      </c>
      <c r="AF339" s="17"/>
      <c r="AH339" s="56"/>
      <c r="AI339" s="69"/>
      <c r="AJ339" s="56"/>
      <c r="AK339" s="56"/>
    </row>
    <row r="340" spans="1:37" ht="15" customHeight="1" x14ac:dyDescent="0.3">
      <c r="A340" s="57" t="s">
        <v>288</v>
      </c>
      <c r="B340" s="58" t="s">
        <v>12</v>
      </c>
      <c r="C340" s="58" t="s">
        <v>54</v>
      </c>
      <c r="D340" s="86"/>
      <c r="E340" s="86"/>
      <c r="F340" s="86"/>
      <c r="G340" s="61">
        <v>34</v>
      </c>
      <c r="H340" s="64"/>
      <c r="I340" s="64"/>
      <c r="J340" s="61"/>
      <c r="K340" s="63"/>
      <c r="L340" s="64"/>
      <c r="M340" s="61"/>
      <c r="N340" s="235"/>
      <c r="O340" s="235"/>
      <c r="P340" s="64"/>
      <c r="Q340" s="64"/>
      <c r="R340" s="64"/>
      <c r="S340" s="92"/>
      <c r="T340" s="64"/>
      <c r="U340" s="64"/>
      <c r="V340" s="251"/>
      <c r="W340" s="64"/>
      <c r="X340" s="101"/>
      <c r="Y340" s="86"/>
      <c r="Z340" s="86"/>
      <c r="AA340" s="75"/>
      <c r="AB340" s="67">
        <f t="shared" si="10"/>
        <v>1</v>
      </c>
      <c r="AC340" s="68">
        <f t="shared" si="11"/>
        <v>34</v>
      </c>
      <c r="AD340" s="68">
        <f t="array" ref="AD340">IF(AB340=0,0,IF(AB340&gt;9,AVERAGE(LARGE(D340:Z340,{1,2,3,4,5,6,7,8,9,10})),0))</f>
        <v>0</v>
      </c>
      <c r="AE340" s="68">
        <f t="array" ref="AE340">IF(AB340=0,0,IF(AB340&gt;9,SUM(LARGE(D340:Z340,{1,2,3,4,5,6,7,8,9,10})),0))</f>
        <v>0</v>
      </c>
      <c r="AF340" s="17"/>
      <c r="AH340" s="56"/>
      <c r="AI340" s="88"/>
      <c r="AJ340" s="56"/>
      <c r="AK340" s="56"/>
    </row>
    <row r="341" spans="1:37" ht="15" customHeight="1" x14ac:dyDescent="0.3">
      <c r="A341" s="57" t="s">
        <v>289</v>
      </c>
      <c r="B341" s="58" t="s">
        <v>9</v>
      </c>
      <c r="C341" s="58" t="s">
        <v>54</v>
      </c>
      <c r="D341" s="86"/>
      <c r="E341" s="86"/>
      <c r="F341" s="86"/>
      <c r="G341" s="61"/>
      <c r="H341" s="64"/>
      <c r="I341" s="64"/>
      <c r="J341" s="61">
        <v>31</v>
      </c>
      <c r="K341" s="63"/>
      <c r="L341" s="64"/>
      <c r="M341" s="65"/>
      <c r="N341" s="235"/>
      <c r="O341" s="235"/>
      <c r="P341" s="64"/>
      <c r="Q341" s="64"/>
      <c r="R341" s="64"/>
      <c r="S341" s="64"/>
      <c r="T341" s="64"/>
      <c r="U341" s="64"/>
      <c r="V341" s="251"/>
      <c r="W341" s="64"/>
      <c r="X341" s="101"/>
      <c r="Y341" s="86"/>
      <c r="Z341" s="86"/>
      <c r="AA341" s="75"/>
      <c r="AB341" s="67">
        <f t="shared" si="10"/>
        <v>1</v>
      </c>
      <c r="AC341" s="68">
        <f t="shared" si="11"/>
        <v>31</v>
      </c>
      <c r="AD341" s="68">
        <f t="array" ref="AD341">IF(AB341=0,0,IF(AB341&gt;9,AVERAGE(LARGE(D341:Z341,{1,2,3,4,5,6,7,8,9,10})),0))</f>
        <v>0</v>
      </c>
      <c r="AE341" s="68">
        <f t="array" ref="AE341">IF(AB341=0,0,IF(AB341&gt;9,SUM(LARGE(D341:Z341,{1,2,3,4,5,6,7,8,9,10})),0))</f>
        <v>0</v>
      </c>
      <c r="AF341" s="17"/>
      <c r="AH341" s="56"/>
      <c r="AI341" s="69"/>
      <c r="AJ341" s="56"/>
      <c r="AK341" s="56"/>
    </row>
    <row r="342" spans="1:37" ht="15" customHeight="1" x14ac:dyDescent="0.3">
      <c r="A342" s="69" t="s">
        <v>289</v>
      </c>
      <c r="B342" s="58" t="s">
        <v>9</v>
      </c>
      <c r="C342" s="58" t="s">
        <v>58</v>
      </c>
      <c r="D342" s="101"/>
      <c r="E342" s="86"/>
      <c r="F342" s="86"/>
      <c r="G342" s="61"/>
      <c r="H342" s="64"/>
      <c r="I342" s="64"/>
      <c r="J342" s="61">
        <v>37</v>
      </c>
      <c r="K342" s="63"/>
      <c r="L342" s="64"/>
      <c r="M342" s="65"/>
      <c r="N342" s="235"/>
      <c r="O342" s="235"/>
      <c r="P342" s="64"/>
      <c r="Q342" s="64"/>
      <c r="R342" s="64"/>
      <c r="S342" s="64"/>
      <c r="T342" s="64"/>
      <c r="U342" s="64"/>
      <c r="V342" s="251"/>
      <c r="W342" s="64"/>
      <c r="X342" s="86"/>
      <c r="Y342" s="86"/>
      <c r="Z342" s="86"/>
      <c r="AA342" s="66"/>
      <c r="AB342" s="67">
        <f t="shared" si="10"/>
        <v>1</v>
      </c>
      <c r="AC342" s="68">
        <f t="shared" si="11"/>
        <v>37</v>
      </c>
      <c r="AD342" s="68">
        <f t="array" ref="AD342">IF(AB342=0,0,IF(AB342&gt;9,AVERAGE(LARGE(D342:Z342,{1,2,3,4,5,6,7,8,9,10})),0))</f>
        <v>0</v>
      </c>
      <c r="AE342" s="68">
        <f t="array" ref="AE342">IF(AB342=0,0,IF(AB342&gt;9,SUM(LARGE(D342:Z342,{1,2,3,4,5,6,7,8,9,10})),0))</f>
        <v>0</v>
      </c>
      <c r="AF342" s="17"/>
      <c r="AH342" s="56"/>
      <c r="AI342" s="69"/>
      <c r="AJ342" s="56"/>
      <c r="AK342" s="56"/>
    </row>
    <row r="343" spans="1:37" ht="15" customHeight="1" x14ac:dyDescent="0.3">
      <c r="A343" s="57" t="s">
        <v>290</v>
      </c>
      <c r="B343" s="58" t="s">
        <v>12</v>
      </c>
      <c r="C343" s="58" t="s">
        <v>54</v>
      </c>
      <c r="D343" s="60">
        <v>45</v>
      </c>
      <c r="E343" s="60"/>
      <c r="F343" s="60">
        <v>40</v>
      </c>
      <c r="G343" s="61">
        <v>43</v>
      </c>
      <c r="H343" s="64">
        <v>45</v>
      </c>
      <c r="I343" s="64"/>
      <c r="J343" s="61">
        <v>44</v>
      </c>
      <c r="K343" s="63">
        <v>43</v>
      </c>
      <c r="L343" s="64">
        <v>42</v>
      </c>
      <c r="M343" s="65">
        <v>45</v>
      </c>
      <c r="N343" s="235">
        <v>42</v>
      </c>
      <c r="O343" s="235">
        <v>36</v>
      </c>
      <c r="P343" s="64"/>
      <c r="Q343" s="64"/>
      <c r="R343" s="64">
        <v>47</v>
      </c>
      <c r="S343" s="64">
        <v>45</v>
      </c>
      <c r="T343" s="64">
        <v>40</v>
      </c>
      <c r="U343" s="64">
        <v>45</v>
      </c>
      <c r="V343" s="251">
        <v>39</v>
      </c>
      <c r="W343" s="64"/>
      <c r="X343" s="60">
        <v>44</v>
      </c>
      <c r="Y343" s="60">
        <v>43</v>
      </c>
      <c r="Z343" s="60">
        <v>42</v>
      </c>
      <c r="AA343" s="66">
        <v>43</v>
      </c>
      <c r="AB343" s="67">
        <f t="shared" si="10"/>
        <v>18</v>
      </c>
      <c r="AC343" s="68">
        <f t="shared" si="11"/>
        <v>42.777777777777779</v>
      </c>
      <c r="AD343" s="68">
        <f t="array" ref="AD343">IF(AB343=0,0,IF(AB343&gt;9,AVERAGE(LARGE(D343:Z343,{1,2,3,4,5,6,7,8,9,10})),0))</f>
        <v>44.6</v>
      </c>
      <c r="AE343" s="68">
        <f t="array" ref="AE343">IF(AB343=0,0,IF(AB343&gt;9,SUM(LARGE(D343:Z343,{1,2,3,4,5,6,7,8,9,10})),0))</f>
        <v>446</v>
      </c>
      <c r="AF343" s="17"/>
      <c r="AH343" s="56"/>
      <c r="AI343" s="69"/>
      <c r="AJ343" s="56"/>
      <c r="AK343" s="56"/>
    </row>
    <row r="344" spans="1:37" ht="15" customHeight="1" x14ac:dyDescent="0.3">
      <c r="A344" s="57" t="s">
        <v>290</v>
      </c>
      <c r="B344" s="58" t="s">
        <v>12</v>
      </c>
      <c r="C344" s="58" t="s">
        <v>58</v>
      </c>
      <c r="D344" s="60">
        <v>35</v>
      </c>
      <c r="E344" s="60"/>
      <c r="F344" s="60">
        <v>41</v>
      </c>
      <c r="G344" s="61">
        <v>39</v>
      </c>
      <c r="H344" s="64">
        <v>44</v>
      </c>
      <c r="I344" s="64"/>
      <c r="J344" s="61">
        <v>44</v>
      </c>
      <c r="K344" s="63">
        <v>34</v>
      </c>
      <c r="L344" s="64">
        <v>41</v>
      </c>
      <c r="M344" s="65">
        <v>42</v>
      </c>
      <c r="N344" s="235">
        <v>45</v>
      </c>
      <c r="O344" s="235">
        <v>42</v>
      </c>
      <c r="P344" s="64"/>
      <c r="Q344" s="64"/>
      <c r="R344" s="64">
        <v>39</v>
      </c>
      <c r="S344" s="64">
        <v>43</v>
      </c>
      <c r="T344" s="64">
        <v>42</v>
      </c>
      <c r="U344" s="64">
        <v>36</v>
      </c>
      <c r="V344" s="251">
        <v>41</v>
      </c>
      <c r="W344" s="64"/>
      <c r="X344" s="60">
        <v>48</v>
      </c>
      <c r="Y344" s="60">
        <v>43</v>
      </c>
      <c r="Z344" s="60">
        <v>42</v>
      </c>
      <c r="AA344" s="66">
        <v>36</v>
      </c>
      <c r="AB344" s="67">
        <f t="shared" si="10"/>
        <v>18</v>
      </c>
      <c r="AC344" s="68">
        <f t="shared" si="11"/>
        <v>41.166666666666664</v>
      </c>
      <c r="AD344" s="68">
        <f t="array" ref="AD344">IF(AB344=0,0,IF(AB344&gt;9,AVERAGE(LARGE(D344:Z344,{1,2,3,4,5,6,7,8,9,10})),0))</f>
        <v>43.5</v>
      </c>
      <c r="AE344" s="68">
        <f t="array" ref="AE344">IF(AB344=0,0,IF(AB344&gt;9,SUM(LARGE(D344:Z344,{1,2,3,4,5,6,7,8,9,10})),0))</f>
        <v>435</v>
      </c>
      <c r="AF344" s="17"/>
      <c r="AH344" s="56"/>
      <c r="AI344" s="84"/>
      <c r="AJ344" s="56"/>
      <c r="AK344" s="56"/>
    </row>
    <row r="345" spans="1:37" ht="15" customHeight="1" x14ac:dyDescent="0.3">
      <c r="A345" s="73" t="s">
        <v>363</v>
      </c>
      <c r="B345" s="75" t="s">
        <v>10</v>
      </c>
      <c r="C345" s="74" t="s">
        <v>58</v>
      </c>
      <c r="D345" s="75"/>
      <c r="E345" s="75"/>
      <c r="F345" s="75"/>
      <c r="G345" s="111"/>
      <c r="H345" s="75"/>
      <c r="I345" s="75"/>
      <c r="J345" s="111"/>
      <c r="K345" s="106"/>
      <c r="L345" s="75"/>
      <c r="M345" s="245"/>
      <c r="N345" s="238"/>
      <c r="O345" s="238"/>
      <c r="P345" s="75"/>
      <c r="Q345" s="75">
        <v>20</v>
      </c>
      <c r="R345" s="75"/>
      <c r="S345" s="75"/>
      <c r="T345" s="75">
        <v>25</v>
      </c>
      <c r="U345" s="75"/>
      <c r="V345" s="254"/>
      <c r="W345" s="75"/>
      <c r="X345" s="79"/>
      <c r="Y345" s="75"/>
      <c r="Z345" s="75"/>
      <c r="AA345" s="80"/>
      <c r="AB345" s="67">
        <f t="shared" si="10"/>
        <v>2</v>
      </c>
      <c r="AC345" s="68">
        <f t="shared" si="11"/>
        <v>22.5</v>
      </c>
      <c r="AD345" s="68">
        <f t="array" ref="AD345">IF(AB345=0,0,IF(AB345&gt;9,AVERAGE(LARGE(D345:Z345,{1,2,3,4,5,6,7,8,9,10})),0))</f>
        <v>0</v>
      </c>
      <c r="AE345" s="68">
        <f t="array" ref="AE345">IF(AB345=0,0,IF(AB345&gt;9,SUM(LARGE(D345:Z345,{1,2,3,4,5,6,7,8,9,10})),0))</f>
        <v>0</v>
      </c>
      <c r="AF345" s="17"/>
      <c r="AG345" s="108"/>
    </row>
    <row r="346" spans="1:37" ht="15" customHeight="1" x14ac:dyDescent="0.3">
      <c r="A346" s="57" t="s">
        <v>291</v>
      </c>
      <c r="B346" s="58" t="s">
        <v>4</v>
      </c>
      <c r="C346" s="58" t="s">
        <v>54</v>
      </c>
      <c r="D346" s="60"/>
      <c r="E346" s="60">
        <v>38</v>
      </c>
      <c r="F346" s="60"/>
      <c r="G346" s="105"/>
      <c r="H346" s="86">
        <v>42</v>
      </c>
      <c r="I346" s="86"/>
      <c r="J346" s="105"/>
      <c r="K346" s="106"/>
      <c r="L346" s="86"/>
      <c r="M346" s="107"/>
      <c r="N346" s="237"/>
      <c r="O346" s="237"/>
      <c r="P346" s="86"/>
      <c r="Q346" s="86"/>
      <c r="R346" s="86"/>
      <c r="S346" s="86"/>
      <c r="T346" s="86"/>
      <c r="U346" s="86"/>
      <c r="V346" s="253"/>
      <c r="W346" s="86"/>
      <c r="X346" s="60"/>
      <c r="Y346" s="60"/>
      <c r="Z346" s="60"/>
      <c r="AA346" s="75"/>
      <c r="AB346" s="67">
        <f t="shared" si="10"/>
        <v>2</v>
      </c>
      <c r="AC346" s="68">
        <f t="shared" si="11"/>
        <v>40</v>
      </c>
      <c r="AD346" s="68">
        <f t="array" ref="AD346">IF(AB346=0,0,IF(AB346&gt;9,AVERAGE(LARGE(D346:Z346,{1,2,3,4,5,6,7,8,9,10})),0))</f>
        <v>0</v>
      </c>
      <c r="AE346" s="68">
        <f t="array" ref="AE346">IF(AB346=0,0,IF(AB346&gt;9,SUM(LARGE(D346:Z346,{1,2,3,4,5,6,7,8,9,10})),0))</f>
        <v>0</v>
      </c>
      <c r="AF346" s="17"/>
      <c r="AG346" s="108"/>
    </row>
    <row r="347" spans="1:37" ht="15" customHeight="1" x14ac:dyDescent="0.3">
      <c r="A347" s="85" t="s">
        <v>291</v>
      </c>
      <c r="B347" s="75" t="s">
        <v>7</v>
      </c>
      <c r="C347" s="58" t="s">
        <v>64</v>
      </c>
      <c r="D347" s="86"/>
      <c r="E347" s="86"/>
      <c r="F347" s="86"/>
      <c r="G347" s="105"/>
      <c r="H347" s="86"/>
      <c r="I347" s="75">
        <v>33</v>
      </c>
      <c r="J347" s="105"/>
      <c r="K347" s="106"/>
      <c r="L347" s="86"/>
      <c r="M347" s="105"/>
      <c r="N347" s="237"/>
      <c r="O347" s="237"/>
      <c r="P347" s="86"/>
      <c r="Q347" s="86"/>
      <c r="R347" s="86"/>
      <c r="S347" s="109"/>
      <c r="T347" s="86"/>
      <c r="U347" s="86"/>
      <c r="V347" s="253"/>
      <c r="W347" s="86"/>
      <c r="X347" s="79"/>
      <c r="Y347" s="58"/>
      <c r="Z347" s="58"/>
      <c r="AA347" s="75"/>
      <c r="AB347" s="67">
        <f t="shared" si="10"/>
        <v>1</v>
      </c>
      <c r="AC347" s="68">
        <f t="shared" si="11"/>
        <v>33</v>
      </c>
      <c r="AD347" s="68">
        <f t="array" ref="AD347">IF(AB347=0,0,IF(AB347&gt;9,AVERAGE(LARGE(D347:Z347,{1,2,3,4,5,6,7,8,9,10})),0))</f>
        <v>0</v>
      </c>
      <c r="AE347" s="68">
        <f t="array" ref="AE347">IF(AB347=0,0,IF(AB347&gt;9,SUM(LARGE(D347:Z347,{1,2,3,4,5,6,7,8,9,10})),0))</f>
        <v>0</v>
      </c>
      <c r="AF347" s="17"/>
      <c r="AG347" s="108"/>
    </row>
    <row r="348" spans="1:37" ht="15" customHeight="1" x14ac:dyDescent="0.3">
      <c r="A348" s="73" t="s">
        <v>292</v>
      </c>
      <c r="B348" s="75" t="s">
        <v>5</v>
      </c>
      <c r="C348" s="58" t="s">
        <v>54</v>
      </c>
      <c r="D348" s="60"/>
      <c r="E348" s="60"/>
      <c r="F348" s="60">
        <v>40</v>
      </c>
      <c r="G348" s="105"/>
      <c r="H348" s="86"/>
      <c r="I348" s="86"/>
      <c r="J348" s="105"/>
      <c r="K348" s="106"/>
      <c r="L348" s="86"/>
      <c r="M348" s="107"/>
      <c r="N348" s="237"/>
      <c r="O348" s="237"/>
      <c r="P348" s="86"/>
      <c r="Q348" s="86"/>
      <c r="R348" s="86"/>
      <c r="S348" s="86"/>
      <c r="T348" s="86"/>
      <c r="U348" s="86"/>
      <c r="V348" s="253"/>
      <c r="W348" s="86"/>
      <c r="X348" s="60"/>
      <c r="Y348" s="60"/>
      <c r="Z348" s="60"/>
      <c r="AA348" s="66"/>
      <c r="AB348" s="67">
        <f t="shared" si="10"/>
        <v>1</v>
      </c>
      <c r="AC348" s="68">
        <f t="shared" si="11"/>
        <v>40</v>
      </c>
      <c r="AD348" s="68">
        <f t="array" ref="AD348">IF(AB348=0,0,IF(AB348&gt;9,AVERAGE(LARGE(D348:Z348,{1,2,3,4,5,6,7,8,9,10})),0))</f>
        <v>0</v>
      </c>
      <c r="AE348" s="68">
        <f t="array" ref="AE348">IF(AB348=0,0,IF(AB348&gt;9,SUM(LARGE(D348:Z348,{1,2,3,4,5,6,7,8,9,10})),0))</f>
        <v>0</v>
      </c>
      <c r="AF348" s="17"/>
      <c r="AG348" s="108"/>
    </row>
    <row r="349" spans="1:37" ht="15" customHeight="1" x14ac:dyDescent="0.3">
      <c r="A349" s="57" t="s">
        <v>293</v>
      </c>
      <c r="B349" s="58" t="s">
        <v>6</v>
      </c>
      <c r="C349" s="58" t="s">
        <v>54</v>
      </c>
      <c r="D349" s="60">
        <v>31</v>
      </c>
      <c r="E349" s="60">
        <v>31</v>
      </c>
      <c r="F349" s="60">
        <v>37</v>
      </c>
      <c r="G349" s="105">
        <v>36</v>
      </c>
      <c r="H349" s="86">
        <v>37</v>
      </c>
      <c r="I349" s="86">
        <v>30</v>
      </c>
      <c r="J349" s="105">
        <v>28</v>
      </c>
      <c r="K349" s="106">
        <v>30</v>
      </c>
      <c r="L349" s="86">
        <v>23</v>
      </c>
      <c r="M349" s="107">
        <v>37</v>
      </c>
      <c r="N349" s="237">
        <v>27</v>
      </c>
      <c r="O349" s="237">
        <v>36</v>
      </c>
      <c r="P349" s="86">
        <v>28</v>
      </c>
      <c r="Q349" s="86">
        <v>32</v>
      </c>
      <c r="R349" s="86">
        <v>29</v>
      </c>
      <c r="S349" s="86">
        <v>40</v>
      </c>
      <c r="T349" s="86">
        <v>34</v>
      </c>
      <c r="U349" s="86">
        <v>29</v>
      </c>
      <c r="V349" s="253">
        <v>33</v>
      </c>
      <c r="W349" s="86">
        <v>30</v>
      </c>
      <c r="X349" s="60">
        <v>33</v>
      </c>
      <c r="Y349" s="60">
        <v>26</v>
      </c>
      <c r="Z349" s="60"/>
      <c r="AA349" s="66">
        <v>32</v>
      </c>
      <c r="AB349" s="67">
        <f t="shared" si="10"/>
        <v>22</v>
      </c>
      <c r="AC349" s="68">
        <f t="shared" si="11"/>
        <v>31.681818181818183</v>
      </c>
      <c r="AD349" s="68">
        <f t="array" ref="AD349">IF(AB349=0,0,IF(AB349&gt;9,AVERAGE(LARGE(D349:Z349,{1,2,3,4,5,6,7,8,9,10})),0))</f>
        <v>35.5</v>
      </c>
      <c r="AE349" s="68">
        <f t="array" ref="AE349">IF(AB349=0,0,IF(AB349&gt;9,SUM(LARGE(D349:Z349,{1,2,3,4,5,6,7,8,9,10})),0))</f>
        <v>355</v>
      </c>
      <c r="AF349" s="17"/>
      <c r="AG349" s="108"/>
    </row>
    <row r="350" spans="1:37" ht="15" customHeight="1" x14ac:dyDescent="0.3">
      <c r="A350" s="244" t="s">
        <v>366</v>
      </c>
      <c r="B350" s="58" t="s">
        <v>12</v>
      </c>
      <c r="C350" s="58" t="s">
        <v>54</v>
      </c>
      <c r="D350" s="60"/>
      <c r="E350" s="60"/>
      <c r="F350" s="60"/>
      <c r="G350" s="105"/>
      <c r="H350" s="86"/>
      <c r="I350" s="86"/>
      <c r="J350" s="105"/>
      <c r="K350" s="106"/>
      <c r="L350" s="86"/>
      <c r="M350" s="107"/>
      <c r="N350" s="237"/>
      <c r="O350" s="237"/>
      <c r="P350" s="86"/>
      <c r="Q350" s="86"/>
      <c r="R350" s="86"/>
      <c r="S350" s="86"/>
      <c r="T350" s="86">
        <v>0</v>
      </c>
      <c r="U350" s="86"/>
      <c r="V350" s="253"/>
      <c r="W350" s="86"/>
      <c r="X350" s="60"/>
      <c r="Y350" s="60"/>
      <c r="Z350" s="60"/>
      <c r="AA350" s="66"/>
      <c r="AB350" s="67">
        <f t="shared" si="10"/>
        <v>1</v>
      </c>
      <c r="AC350" s="68">
        <f t="shared" si="11"/>
        <v>0</v>
      </c>
      <c r="AD350" s="68">
        <f t="array" ref="AD350">IF(AB350=0,0,IF(AB350&gt;9,AVERAGE(LARGE(D350:Z350,{1,2,3,4,5,6,7,8,9,10})),0))</f>
        <v>0</v>
      </c>
      <c r="AE350" s="68">
        <f t="array" ref="AE350">IF(AB350=0,0,IF(AB350&gt;9,SUM(LARGE(D350:Z350,{1,2,3,4,5,6,7,8,9,10})),0))</f>
        <v>0</v>
      </c>
      <c r="AF350" s="17"/>
      <c r="AG350" s="108"/>
    </row>
    <row r="351" spans="1:37" ht="15" customHeight="1" x14ac:dyDescent="0.3">
      <c r="A351" s="57"/>
      <c r="B351" s="58"/>
      <c r="C351" s="58"/>
      <c r="D351" s="86"/>
      <c r="E351" s="86"/>
      <c r="F351" s="86"/>
      <c r="G351" s="105"/>
      <c r="H351" s="86"/>
      <c r="I351" s="86"/>
      <c r="J351" s="105"/>
      <c r="K351" s="106"/>
      <c r="L351" s="86"/>
      <c r="M351" s="105"/>
      <c r="N351" s="237"/>
      <c r="O351" s="237"/>
      <c r="P351" s="86"/>
      <c r="Q351" s="86"/>
      <c r="R351" s="86"/>
      <c r="S351" s="109"/>
      <c r="T351" s="86"/>
      <c r="U351" s="86"/>
      <c r="V351" s="253"/>
      <c r="W351" s="86"/>
      <c r="X351" s="101"/>
      <c r="Y351" s="86"/>
      <c r="Z351" s="86"/>
      <c r="AA351" s="66"/>
      <c r="AB351" s="67">
        <f t="shared" si="10"/>
        <v>0</v>
      </c>
      <c r="AC351" s="68">
        <f t="shared" si="11"/>
        <v>0</v>
      </c>
      <c r="AD351" s="68">
        <f t="array" ref="AD351">IF(AB351=0,0,IF(AB351&gt;9,AVERAGE(LARGE(D351:Z351,{1,2,3,4,5,6,7,8,9,10})),0))</f>
        <v>0</v>
      </c>
      <c r="AE351" s="68">
        <f t="array" ref="AE351">IF(AB351=0,0,IF(AB351&gt;9,SUM(LARGE(D351:Z351,{1,2,3,4,5,6,7,8,9,10})),0))</f>
        <v>0</v>
      </c>
      <c r="AF351" s="17"/>
      <c r="AG351" s="108"/>
    </row>
    <row r="352" spans="1:37" ht="15" customHeight="1" x14ac:dyDescent="0.3">
      <c r="A352" s="57"/>
      <c r="B352" s="58"/>
      <c r="C352" s="58"/>
      <c r="D352" s="71"/>
      <c r="E352" s="86"/>
      <c r="F352" s="71"/>
      <c r="G352" s="105"/>
      <c r="H352" s="71"/>
      <c r="I352" s="71"/>
      <c r="J352" s="105"/>
      <c r="K352" s="106"/>
      <c r="L352" s="86"/>
      <c r="M352" s="105"/>
      <c r="N352" s="237"/>
      <c r="O352" s="237"/>
      <c r="P352" s="71"/>
      <c r="Q352" s="71"/>
      <c r="R352" s="71"/>
      <c r="S352" s="109"/>
      <c r="T352" s="86"/>
      <c r="U352" s="71"/>
      <c r="V352" s="253"/>
      <c r="W352" s="71"/>
      <c r="X352" s="87"/>
      <c r="Y352" s="71"/>
      <c r="Z352" s="71"/>
      <c r="AA352" s="66"/>
      <c r="AB352" s="67">
        <f t="shared" si="10"/>
        <v>0</v>
      </c>
      <c r="AC352" s="68">
        <f t="shared" si="11"/>
        <v>0</v>
      </c>
      <c r="AD352" s="68">
        <f t="array" ref="AD352">IF(AB352=0,0,IF(AB352&gt;9,AVERAGE(LARGE(D352:Z352,{1,2,3,4,5,6,7,8,9,10})),0))</f>
        <v>0</v>
      </c>
      <c r="AE352" s="68">
        <f t="array" ref="AE352">IF(AB352=0,0,IF(AB352&gt;9,SUM(LARGE(D352:Z352,{1,2,3,4,5,6,7,8,9,10})),0))</f>
        <v>0</v>
      </c>
      <c r="AF352" s="17"/>
      <c r="AG352" s="108"/>
    </row>
    <row r="353" spans="1:1017" ht="15" customHeight="1" x14ac:dyDescent="0.3">
      <c r="A353" s="57"/>
      <c r="B353" s="58"/>
      <c r="C353" s="58"/>
      <c r="D353" s="86"/>
      <c r="E353" s="86"/>
      <c r="F353" s="86"/>
      <c r="G353" s="105"/>
      <c r="H353" s="86"/>
      <c r="I353" s="86"/>
      <c r="J353" s="105"/>
      <c r="K353" s="106"/>
      <c r="L353" s="86"/>
      <c r="M353" s="105"/>
      <c r="N353" s="237"/>
      <c r="O353" s="237"/>
      <c r="P353" s="86"/>
      <c r="Q353" s="86"/>
      <c r="R353" s="86"/>
      <c r="S353" s="109"/>
      <c r="T353" s="86"/>
      <c r="U353" s="86"/>
      <c r="V353" s="253"/>
      <c r="W353" s="86"/>
      <c r="X353" s="101"/>
      <c r="Y353" s="86"/>
      <c r="Z353" s="86"/>
      <c r="AA353" s="75"/>
      <c r="AB353" s="67">
        <f t="shared" si="10"/>
        <v>0</v>
      </c>
      <c r="AC353" s="68">
        <f t="shared" si="11"/>
        <v>0</v>
      </c>
      <c r="AD353" s="68">
        <f t="array" ref="AD353">IF(AB353=0,0,IF(AB353&gt;9,AVERAGE(LARGE(D353:Z353,{1,2,3,4,5,6,7,8,9,10})),0))</f>
        <v>0</v>
      </c>
      <c r="AE353" s="68">
        <f t="array" ref="AE353">IF(AB353=0,0,IF(AB353&gt;9,SUM(LARGE(D353:Z353,{1,2,3,4,5,6,7,8,9,10})),0))</f>
        <v>0</v>
      </c>
      <c r="AF353" s="17"/>
      <c r="AG353" s="190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  <c r="CX353" s="3"/>
      <c r="CY353" s="3"/>
      <c r="CZ353" s="3"/>
      <c r="DA353" s="3"/>
      <c r="DB353" s="3"/>
      <c r="DC353" s="3"/>
      <c r="DD353" s="3"/>
      <c r="DE353" s="3"/>
      <c r="DF353" s="3"/>
      <c r="DG353" s="3"/>
      <c r="DH353" s="3"/>
      <c r="DI353" s="3"/>
      <c r="DJ353" s="3"/>
      <c r="DK353" s="3"/>
      <c r="DL353" s="3"/>
      <c r="DM353" s="3"/>
      <c r="DN353" s="3"/>
      <c r="DO353" s="3"/>
      <c r="DP353" s="3"/>
      <c r="DQ353" s="3"/>
      <c r="DR353" s="3"/>
      <c r="DS353" s="3"/>
      <c r="DT353" s="3"/>
      <c r="DU353" s="3"/>
      <c r="DV353" s="3"/>
      <c r="DW353" s="3"/>
      <c r="DX353" s="3"/>
      <c r="DY353" s="3"/>
      <c r="DZ353" s="3"/>
      <c r="EA353" s="3"/>
      <c r="EB353" s="3"/>
      <c r="EC353" s="3"/>
      <c r="ED353" s="3"/>
      <c r="EE353" s="3"/>
      <c r="EF353" s="3"/>
      <c r="EG353" s="3"/>
      <c r="EH353" s="3"/>
      <c r="EI353" s="3"/>
      <c r="EJ353" s="3"/>
      <c r="EK353" s="3"/>
      <c r="EL353" s="3"/>
      <c r="EM353" s="3"/>
      <c r="EN353" s="3"/>
      <c r="EO353" s="3"/>
      <c r="EP353" s="3"/>
      <c r="EQ353" s="3"/>
      <c r="ER353" s="3"/>
      <c r="ES353" s="3"/>
      <c r="ET353" s="3"/>
      <c r="EU353" s="3"/>
      <c r="EV353" s="3"/>
      <c r="EW353" s="3"/>
      <c r="EX353" s="3"/>
      <c r="EY353" s="3"/>
      <c r="EZ353" s="3"/>
      <c r="FA353" s="3"/>
      <c r="FB353" s="3"/>
      <c r="FC353" s="3"/>
      <c r="FD353" s="3"/>
      <c r="FE353" s="3"/>
      <c r="FF353" s="3"/>
      <c r="FG353" s="3"/>
      <c r="FH353" s="3"/>
      <c r="FI353" s="3"/>
      <c r="FJ353" s="3"/>
      <c r="FK353" s="3"/>
      <c r="FL353" s="3"/>
      <c r="FM353" s="3"/>
      <c r="FN353" s="3"/>
      <c r="FO353" s="3"/>
      <c r="FP353" s="3"/>
      <c r="FQ353" s="3"/>
      <c r="FR353" s="3"/>
      <c r="FS353" s="3"/>
      <c r="FT353" s="3"/>
      <c r="FU353" s="3"/>
      <c r="FV353" s="3"/>
      <c r="FW353" s="3"/>
      <c r="FX353" s="3"/>
      <c r="FY353" s="3"/>
      <c r="FZ353" s="3"/>
      <c r="GA353" s="3"/>
      <c r="GB353" s="3"/>
      <c r="GC353" s="3"/>
      <c r="GD353" s="3"/>
      <c r="GE353" s="3"/>
      <c r="GF353" s="3"/>
      <c r="GG353" s="3"/>
      <c r="GH353" s="3"/>
      <c r="GI353" s="3"/>
      <c r="GJ353" s="3"/>
      <c r="GK353" s="3"/>
      <c r="GL353" s="3"/>
      <c r="GM353" s="3"/>
      <c r="GN353" s="3"/>
      <c r="GO353" s="3"/>
      <c r="GP353" s="3"/>
      <c r="GQ353" s="3"/>
      <c r="GR353" s="3"/>
      <c r="GS353" s="3"/>
      <c r="GT353" s="3"/>
      <c r="GU353" s="3"/>
      <c r="GV353" s="3"/>
      <c r="GW353" s="3"/>
      <c r="GX353" s="3"/>
      <c r="GY353" s="3"/>
      <c r="GZ353" s="3"/>
      <c r="HA353" s="3"/>
      <c r="HB353" s="3"/>
      <c r="HC353" s="3"/>
      <c r="HD353" s="3"/>
      <c r="HE353" s="3"/>
      <c r="HF353" s="3"/>
      <c r="HG353" s="3"/>
      <c r="HH353" s="3"/>
      <c r="HI353" s="3"/>
      <c r="HJ353" s="3"/>
      <c r="HK353" s="3"/>
      <c r="HL353" s="3"/>
      <c r="HM353" s="3"/>
      <c r="HN353" s="3"/>
      <c r="HO353" s="3"/>
      <c r="HP353" s="3"/>
      <c r="HQ353" s="3"/>
      <c r="HR353" s="3"/>
      <c r="HS353" s="3"/>
      <c r="HT353" s="3"/>
      <c r="HU353" s="3"/>
      <c r="HV353" s="3"/>
      <c r="HW353" s="3"/>
      <c r="HX353" s="3"/>
      <c r="HY353" s="3"/>
      <c r="HZ353" s="3"/>
      <c r="IA353" s="3"/>
      <c r="IB353" s="3"/>
      <c r="IC353" s="3"/>
      <c r="ID353" s="3"/>
      <c r="IE353" s="3"/>
      <c r="IF353" s="3"/>
      <c r="IG353" s="3"/>
      <c r="IH353" s="3"/>
      <c r="II353" s="3"/>
      <c r="IJ353" s="3"/>
      <c r="IK353" s="3"/>
      <c r="IL353" s="3"/>
      <c r="IM353" s="3"/>
      <c r="IN353" s="3"/>
      <c r="IO353" s="3"/>
      <c r="IP353" s="3"/>
      <c r="IQ353" s="3"/>
      <c r="IR353" s="3"/>
      <c r="IS353" s="3"/>
      <c r="IT353" s="3"/>
      <c r="IU353" s="3"/>
      <c r="IV353" s="3"/>
      <c r="IW353" s="3"/>
      <c r="IX353" s="3"/>
      <c r="IY353" s="3"/>
      <c r="IZ353" s="3"/>
      <c r="JA353" s="3"/>
      <c r="JB353" s="3"/>
      <c r="JC353" s="3"/>
      <c r="JD353" s="3"/>
      <c r="JE353" s="3"/>
      <c r="JF353" s="3"/>
      <c r="JG353" s="3"/>
      <c r="JH353" s="3"/>
      <c r="JI353" s="3"/>
      <c r="JJ353" s="3"/>
      <c r="JK353" s="3"/>
      <c r="JL353" s="3"/>
      <c r="JM353" s="3"/>
      <c r="JN353" s="3"/>
      <c r="JO353" s="3"/>
      <c r="JP353" s="3"/>
      <c r="JQ353" s="3"/>
      <c r="JR353" s="3"/>
      <c r="JS353" s="3"/>
      <c r="JT353" s="3"/>
      <c r="JU353" s="3"/>
      <c r="JV353" s="3"/>
      <c r="JW353" s="3"/>
      <c r="JX353" s="3"/>
      <c r="JY353" s="3"/>
      <c r="JZ353" s="3"/>
      <c r="KA353" s="3"/>
      <c r="KB353" s="3"/>
      <c r="KC353" s="3"/>
      <c r="KD353" s="3"/>
      <c r="KE353" s="3"/>
      <c r="KF353" s="3"/>
      <c r="KG353" s="3"/>
      <c r="KH353" s="3"/>
      <c r="KI353" s="3"/>
      <c r="KJ353" s="3"/>
      <c r="KK353" s="3"/>
      <c r="KL353" s="3"/>
      <c r="KM353" s="3"/>
      <c r="KN353" s="3"/>
      <c r="KO353" s="3"/>
      <c r="KP353" s="3"/>
      <c r="KQ353" s="3"/>
      <c r="KR353" s="3"/>
      <c r="KS353" s="3"/>
      <c r="KT353" s="3"/>
      <c r="KU353" s="3"/>
      <c r="KV353" s="3"/>
      <c r="KW353" s="3"/>
      <c r="KX353" s="3"/>
      <c r="KY353" s="3"/>
      <c r="KZ353" s="3"/>
      <c r="LA353" s="3"/>
      <c r="LB353" s="3"/>
      <c r="LC353" s="3"/>
      <c r="LD353" s="3"/>
      <c r="LE353" s="3"/>
      <c r="LF353" s="3"/>
      <c r="LG353" s="3"/>
      <c r="LH353" s="3"/>
      <c r="LI353" s="3"/>
      <c r="LJ353" s="3"/>
      <c r="LK353" s="3"/>
      <c r="LL353" s="3"/>
      <c r="LM353" s="3"/>
      <c r="LN353" s="3"/>
      <c r="LO353" s="3"/>
      <c r="LP353" s="3"/>
      <c r="LQ353" s="3"/>
      <c r="LR353" s="3"/>
      <c r="LS353" s="3"/>
      <c r="LT353" s="3"/>
      <c r="LU353" s="3"/>
      <c r="LV353" s="3"/>
      <c r="LW353" s="3"/>
      <c r="LX353" s="3"/>
      <c r="LY353" s="3"/>
      <c r="LZ353" s="3"/>
      <c r="MA353" s="3"/>
      <c r="MB353" s="3"/>
      <c r="MC353" s="3"/>
      <c r="MD353" s="3"/>
      <c r="ME353" s="3"/>
      <c r="MF353" s="3"/>
      <c r="MG353" s="3"/>
      <c r="MH353" s="3"/>
      <c r="MI353" s="3"/>
      <c r="MJ353" s="3"/>
      <c r="MK353" s="3"/>
      <c r="ML353" s="3"/>
      <c r="MM353" s="3"/>
      <c r="MN353" s="3"/>
      <c r="MO353" s="3"/>
      <c r="MP353" s="3"/>
      <c r="MQ353" s="3"/>
      <c r="MR353" s="3"/>
      <c r="MS353" s="3"/>
      <c r="MT353" s="3"/>
      <c r="MU353" s="3"/>
      <c r="MV353" s="3"/>
      <c r="MW353" s="3"/>
      <c r="MX353" s="3"/>
      <c r="MY353" s="3"/>
      <c r="MZ353" s="3"/>
      <c r="NA353" s="3"/>
      <c r="NB353" s="3"/>
      <c r="NC353" s="3"/>
      <c r="ND353" s="3"/>
      <c r="NE353" s="3"/>
      <c r="NF353" s="3"/>
      <c r="NG353" s="3"/>
      <c r="NH353" s="3"/>
      <c r="NI353" s="3"/>
      <c r="NJ353" s="3"/>
      <c r="NK353" s="3"/>
      <c r="NL353" s="3"/>
      <c r="NM353" s="3"/>
      <c r="NN353" s="3"/>
      <c r="NO353" s="3"/>
      <c r="NP353" s="3"/>
      <c r="NQ353" s="3"/>
      <c r="NR353" s="3"/>
      <c r="NS353" s="3"/>
      <c r="NT353" s="3"/>
      <c r="NU353" s="3"/>
      <c r="NV353" s="3"/>
      <c r="NW353" s="3"/>
      <c r="NX353" s="3"/>
      <c r="NY353" s="3"/>
      <c r="NZ353" s="3"/>
      <c r="OA353" s="3"/>
      <c r="OB353" s="3"/>
      <c r="OC353" s="3"/>
      <c r="OD353" s="3"/>
      <c r="OE353" s="3"/>
      <c r="OF353" s="3"/>
      <c r="OG353" s="3"/>
      <c r="OH353" s="3"/>
      <c r="OI353" s="3"/>
      <c r="OJ353" s="3"/>
      <c r="OK353" s="3"/>
      <c r="OL353" s="3"/>
      <c r="OM353" s="3"/>
      <c r="ON353" s="3"/>
      <c r="OO353" s="3"/>
      <c r="OP353" s="3"/>
      <c r="OQ353" s="3"/>
      <c r="OR353" s="3"/>
      <c r="OS353" s="3"/>
      <c r="OT353" s="3"/>
      <c r="OU353" s="3"/>
      <c r="OV353" s="3"/>
      <c r="OW353" s="3"/>
      <c r="OX353" s="3"/>
      <c r="OY353" s="3"/>
      <c r="OZ353" s="3"/>
      <c r="PA353" s="3"/>
      <c r="PB353" s="3"/>
      <c r="PC353" s="3"/>
      <c r="PD353" s="3"/>
      <c r="PE353" s="3"/>
      <c r="PF353" s="3"/>
      <c r="PG353" s="3"/>
      <c r="PH353" s="3"/>
      <c r="PI353" s="3"/>
      <c r="PJ353" s="3"/>
      <c r="PK353" s="3"/>
      <c r="PL353" s="3"/>
      <c r="PM353" s="3"/>
      <c r="PN353" s="3"/>
      <c r="PO353" s="3"/>
      <c r="PP353" s="3"/>
      <c r="PQ353" s="3"/>
      <c r="PR353" s="3"/>
      <c r="PS353" s="3"/>
      <c r="PT353" s="3"/>
      <c r="PU353" s="3"/>
      <c r="PV353" s="3"/>
      <c r="PW353" s="3"/>
      <c r="PX353" s="3"/>
      <c r="PY353" s="3"/>
      <c r="PZ353" s="3"/>
      <c r="QA353" s="3"/>
      <c r="QB353" s="3"/>
      <c r="QC353" s="3"/>
      <c r="QD353" s="3"/>
      <c r="QE353" s="3"/>
      <c r="QF353" s="3"/>
      <c r="QG353" s="3"/>
      <c r="QH353" s="3"/>
      <c r="QI353" s="3"/>
      <c r="QJ353" s="3"/>
      <c r="QK353" s="3"/>
      <c r="QL353" s="3"/>
      <c r="QM353" s="3"/>
      <c r="QN353" s="3"/>
      <c r="QO353" s="3"/>
      <c r="QP353" s="3"/>
      <c r="QQ353" s="3"/>
      <c r="QR353" s="3"/>
      <c r="QS353" s="3"/>
      <c r="QT353" s="3"/>
      <c r="QU353" s="3"/>
      <c r="QV353" s="3"/>
      <c r="QW353" s="3"/>
      <c r="QX353" s="3"/>
      <c r="QY353" s="3"/>
      <c r="QZ353" s="3"/>
      <c r="RA353" s="3"/>
      <c r="RB353" s="3"/>
      <c r="RC353" s="3"/>
      <c r="RD353" s="3"/>
      <c r="RE353" s="3"/>
      <c r="RF353" s="3"/>
      <c r="RG353" s="3"/>
      <c r="RH353" s="3"/>
      <c r="RI353" s="3"/>
      <c r="RJ353" s="3"/>
      <c r="RK353" s="3"/>
      <c r="RL353" s="3"/>
      <c r="RM353" s="3"/>
      <c r="RN353" s="3"/>
      <c r="RO353" s="3"/>
      <c r="RP353" s="3"/>
      <c r="RQ353" s="3"/>
      <c r="RR353" s="3"/>
      <c r="RS353" s="3"/>
      <c r="RT353" s="3"/>
      <c r="RU353" s="3"/>
      <c r="RV353" s="3"/>
      <c r="RW353" s="3"/>
      <c r="RX353" s="3"/>
      <c r="RY353" s="3"/>
      <c r="RZ353" s="3"/>
      <c r="SA353" s="3"/>
      <c r="SB353" s="3"/>
      <c r="SC353" s="3"/>
      <c r="SD353" s="3"/>
      <c r="SE353" s="3"/>
      <c r="SF353" s="3"/>
      <c r="SG353" s="3"/>
      <c r="SH353" s="3"/>
      <c r="SI353" s="3"/>
      <c r="SJ353" s="3"/>
      <c r="SK353" s="3"/>
      <c r="SL353" s="3"/>
      <c r="SM353" s="3"/>
      <c r="SN353" s="3"/>
      <c r="SO353" s="3"/>
      <c r="SP353" s="3"/>
      <c r="SQ353" s="3"/>
      <c r="SR353" s="3"/>
      <c r="SS353" s="3"/>
      <c r="ST353" s="3"/>
      <c r="SU353" s="3"/>
      <c r="SV353" s="3"/>
      <c r="SW353" s="3"/>
      <c r="SX353" s="3"/>
      <c r="SY353" s="3"/>
      <c r="SZ353" s="3"/>
      <c r="TA353" s="3"/>
      <c r="TB353" s="3"/>
      <c r="TC353" s="3"/>
      <c r="TD353" s="3"/>
      <c r="TE353" s="3"/>
      <c r="TF353" s="3"/>
      <c r="TG353" s="3"/>
      <c r="TH353" s="3"/>
      <c r="TI353" s="3"/>
      <c r="TJ353" s="3"/>
      <c r="TK353" s="3"/>
      <c r="TL353" s="3"/>
      <c r="TM353" s="3"/>
      <c r="TN353" s="3"/>
      <c r="TO353" s="3"/>
      <c r="TP353" s="3"/>
      <c r="TQ353" s="3"/>
      <c r="TR353" s="3"/>
      <c r="TS353" s="3"/>
      <c r="TT353" s="3"/>
      <c r="TU353" s="3"/>
      <c r="TV353" s="3"/>
      <c r="TW353" s="3"/>
      <c r="TX353" s="3"/>
      <c r="TY353" s="3"/>
      <c r="TZ353" s="3"/>
      <c r="UA353" s="3"/>
      <c r="UB353" s="3"/>
      <c r="UC353" s="3"/>
      <c r="UD353" s="3"/>
      <c r="UE353" s="3"/>
      <c r="UF353" s="3"/>
      <c r="UG353" s="3"/>
      <c r="UH353" s="3"/>
      <c r="UI353" s="3"/>
      <c r="UJ353" s="3"/>
      <c r="UK353" s="3"/>
      <c r="UL353" s="3"/>
      <c r="UM353" s="3"/>
      <c r="UN353" s="3"/>
      <c r="UO353" s="3"/>
      <c r="UP353" s="3"/>
      <c r="UQ353" s="3"/>
      <c r="UR353" s="3"/>
      <c r="US353" s="3"/>
      <c r="UT353" s="3"/>
      <c r="UU353" s="3"/>
      <c r="UV353" s="3"/>
      <c r="UW353" s="3"/>
      <c r="UX353" s="3"/>
      <c r="UY353" s="3"/>
      <c r="UZ353" s="3"/>
      <c r="VA353" s="3"/>
      <c r="VB353" s="3"/>
      <c r="VC353" s="3"/>
      <c r="VD353" s="3"/>
      <c r="VE353" s="3"/>
      <c r="VF353" s="3"/>
      <c r="VG353" s="3"/>
      <c r="VH353" s="3"/>
      <c r="VI353" s="3"/>
      <c r="VJ353" s="3"/>
      <c r="VK353" s="3"/>
      <c r="VL353" s="3"/>
      <c r="VM353" s="3"/>
      <c r="VN353" s="3"/>
      <c r="VO353" s="3"/>
      <c r="VP353" s="3"/>
      <c r="VQ353" s="3"/>
      <c r="VR353" s="3"/>
      <c r="VS353" s="3"/>
      <c r="VT353" s="3"/>
      <c r="VU353" s="3"/>
      <c r="VV353" s="3"/>
      <c r="VW353" s="3"/>
      <c r="VX353" s="3"/>
      <c r="VY353" s="3"/>
      <c r="VZ353" s="3"/>
      <c r="WA353" s="3"/>
      <c r="WB353" s="3"/>
      <c r="WC353" s="3"/>
      <c r="WD353" s="3"/>
      <c r="WE353" s="3"/>
      <c r="WF353" s="3"/>
      <c r="WG353" s="3"/>
      <c r="WH353" s="3"/>
      <c r="WI353" s="3"/>
      <c r="WJ353" s="3"/>
      <c r="WK353" s="3"/>
      <c r="WL353" s="3"/>
      <c r="WM353" s="3"/>
      <c r="WN353" s="3"/>
      <c r="WO353" s="3"/>
      <c r="WP353" s="3"/>
      <c r="WQ353" s="3"/>
      <c r="WR353" s="3"/>
      <c r="WS353" s="3"/>
      <c r="WT353" s="3"/>
      <c r="WU353" s="3"/>
      <c r="WV353" s="3"/>
      <c r="WW353" s="3"/>
      <c r="WX353" s="3"/>
      <c r="WY353" s="3"/>
      <c r="WZ353" s="3"/>
      <c r="XA353" s="3"/>
      <c r="XB353" s="3"/>
      <c r="XC353" s="3"/>
      <c r="XD353" s="3"/>
      <c r="XE353" s="3"/>
      <c r="XF353" s="3"/>
      <c r="XG353" s="3"/>
      <c r="XH353" s="3"/>
      <c r="XI353" s="3"/>
      <c r="XJ353" s="3"/>
      <c r="XK353" s="3"/>
      <c r="XL353" s="3"/>
      <c r="XM353" s="3"/>
      <c r="XN353" s="3"/>
      <c r="XO353" s="3"/>
      <c r="XP353" s="3"/>
      <c r="XQ353" s="3"/>
      <c r="XR353" s="3"/>
      <c r="XS353" s="3"/>
      <c r="XT353" s="3"/>
      <c r="XU353" s="3"/>
      <c r="XV353" s="3"/>
      <c r="XW353" s="3"/>
      <c r="XX353" s="3"/>
      <c r="XY353" s="3"/>
      <c r="XZ353" s="3"/>
      <c r="YA353" s="3"/>
      <c r="YB353" s="3"/>
      <c r="YC353" s="3"/>
      <c r="YD353" s="3"/>
      <c r="YE353" s="3"/>
      <c r="YF353" s="3"/>
      <c r="YG353" s="3"/>
      <c r="YH353" s="3"/>
      <c r="YI353" s="3"/>
      <c r="YJ353" s="3"/>
      <c r="YK353" s="3"/>
      <c r="YL353" s="3"/>
      <c r="YM353" s="3"/>
      <c r="YN353" s="3"/>
      <c r="YO353" s="3"/>
      <c r="YP353" s="3"/>
      <c r="YQ353" s="3"/>
      <c r="YR353" s="3"/>
      <c r="YS353" s="3"/>
      <c r="YT353" s="3"/>
      <c r="YU353" s="3"/>
      <c r="YV353" s="3"/>
      <c r="YW353" s="3"/>
      <c r="YX353" s="3"/>
      <c r="YY353" s="3"/>
      <c r="YZ353" s="3"/>
      <c r="ZA353" s="3"/>
      <c r="ZB353" s="3"/>
      <c r="ZC353" s="3"/>
      <c r="ZD353" s="3"/>
      <c r="ZE353" s="3"/>
      <c r="ZF353" s="3"/>
      <c r="ZG353" s="3"/>
      <c r="ZH353" s="3"/>
      <c r="ZI353" s="3"/>
      <c r="ZJ353" s="3"/>
      <c r="ZK353" s="3"/>
      <c r="ZL353" s="3"/>
      <c r="ZM353" s="3"/>
      <c r="ZN353" s="3"/>
      <c r="ZO353" s="3"/>
      <c r="ZP353" s="3"/>
      <c r="ZQ353" s="3"/>
      <c r="ZR353" s="3"/>
      <c r="ZS353" s="3"/>
      <c r="ZT353" s="3"/>
      <c r="ZU353" s="3"/>
      <c r="ZV353" s="3"/>
      <c r="ZW353" s="3"/>
      <c r="ZX353" s="3"/>
      <c r="ZY353" s="3"/>
      <c r="ZZ353" s="3"/>
      <c r="AAA353" s="3"/>
      <c r="AAB353" s="3"/>
      <c r="AAC353" s="3"/>
      <c r="AAD353" s="3"/>
      <c r="AAE353" s="3"/>
      <c r="AAF353" s="3"/>
      <c r="AAG353" s="3"/>
      <c r="AAH353" s="3"/>
      <c r="AAI353" s="3"/>
      <c r="AAJ353" s="3"/>
      <c r="AAK353" s="3"/>
      <c r="AAL353" s="3"/>
      <c r="AAM353" s="3"/>
      <c r="AAN353" s="3"/>
      <c r="AAO353" s="3"/>
      <c r="AAP353" s="3"/>
      <c r="AAQ353" s="3"/>
      <c r="AAR353" s="3"/>
      <c r="AAS353" s="3"/>
      <c r="AAT353" s="3"/>
      <c r="AAU353" s="3"/>
      <c r="AAV353" s="3"/>
      <c r="AAW353" s="3"/>
      <c r="AAX353" s="3"/>
      <c r="AAY353" s="3"/>
      <c r="AAZ353" s="3"/>
      <c r="ABA353" s="3"/>
      <c r="ABB353" s="3"/>
      <c r="ABC353" s="3"/>
      <c r="ABD353" s="3"/>
      <c r="ABE353" s="3"/>
      <c r="ABF353" s="3"/>
      <c r="ABG353" s="3"/>
      <c r="ABH353" s="3"/>
      <c r="ABI353" s="3"/>
      <c r="ABJ353" s="3"/>
      <c r="ABK353" s="3"/>
      <c r="ABL353" s="3"/>
      <c r="ABM353" s="3"/>
      <c r="ABN353" s="3"/>
      <c r="ABO353" s="3"/>
      <c r="ABP353" s="3"/>
      <c r="ABQ353" s="3"/>
      <c r="ABR353" s="3"/>
      <c r="ABS353" s="3"/>
      <c r="ABT353" s="3"/>
      <c r="ABU353" s="3"/>
      <c r="ABV353" s="3"/>
      <c r="ABW353" s="3"/>
      <c r="ABX353" s="3"/>
      <c r="ABY353" s="3"/>
      <c r="ABZ353" s="3"/>
      <c r="ACA353" s="3"/>
      <c r="ACB353" s="3"/>
      <c r="ACC353" s="3"/>
      <c r="ACD353" s="3"/>
      <c r="ACE353" s="3"/>
      <c r="ACF353" s="3"/>
      <c r="ACG353" s="3"/>
      <c r="ACH353" s="3"/>
      <c r="ACI353" s="3"/>
      <c r="ACJ353" s="3"/>
      <c r="ACK353" s="3"/>
      <c r="ACL353" s="3"/>
      <c r="ACM353" s="3"/>
      <c r="ACN353" s="3"/>
      <c r="ACO353" s="3"/>
      <c r="ACP353" s="3"/>
      <c r="ACQ353" s="3"/>
      <c r="ACR353" s="3"/>
      <c r="ACS353" s="3"/>
      <c r="ACT353" s="3"/>
      <c r="ACU353" s="3"/>
      <c r="ACV353" s="3"/>
      <c r="ACW353" s="3"/>
      <c r="ACX353" s="3"/>
      <c r="ACY353" s="3"/>
      <c r="ACZ353" s="3"/>
      <c r="ADA353" s="3"/>
      <c r="ADB353" s="3"/>
      <c r="ADC353" s="3"/>
      <c r="ADD353" s="3"/>
      <c r="ADE353" s="3"/>
      <c r="ADF353" s="3"/>
      <c r="ADG353" s="3"/>
      <c r="ADH353" s="3"/>
      <c r="ADI353" s="3"/>
      <c r="ADJ353" s="3"/>
      <c r="ADK353" s="3"/>
      <c r="ADL353" s="3"/>
      <c r="ADM353" s="3"/>
      <c r="ADN353" s="3"/>
      <c r="ADO353" s="3"/>
      <c r="ADP353" s="3"/>
      <c r="ADQ353" s="3"/>
      <c r="ADR353" s="3"/>
      <c r="ADS353" s="3"/>
      <c r="ADT353" s="3"/>
      <c r="ADU353" s="3"/>
      <c r="ADV353" s="3"/>
      <c r="ADW353" s="3"/>
      <c r="ADX353" s="3"/>
      <c r="ADY353" s="3"/>
      <c r="ADZ353" s="3"/>
      <c r="AEA353" s="3"/>
      <c r="AEB353" s="3"/>
      <c r="AEC353" s="3"/>
      <c r="AED353" s="3"/>
      <c r="AEE353" s="3"/>
      <c r="AEF353" s="3"/>
      <c r="AEG353" s="3"/>
      <c r="AEH353" s="3"/>
      <c r="AEI353" s="3"/>
      <c r="AEJ353" s="3"/>
      <c r="AEK353" s="3"/>
      <c r="AEL353" s="3"/>
      <c r="AEM353" s="3"/>
      <c r="AEN353" s="3"/>
      <c r="AEO353" s="3"/>
      <c r="AEP353" s="3"/>
      <c r="AEQ353" s="3"/>
      <c r="AER353" s="3"/>
      <c r="AES353" s="3"/>
      <c r="AET353" s="3"/>
      <c r="AEU353" s="3"/>
      <c r="AEV353" s="3"/>
      <c r="AEW353" s="3"/>
      <c r="AEX353" s="3"/>
      <c r="AEY353" s="3"/>
      <c r="AEZ353" s="3"/>
      <c r="AFA353" s="3"/>
      <c r="AFB353" s="3"/>
      <c r="AFC353" s="3"/>
      <c r="AFD353" s="3"/>
      <c r="AFE353" s="3"/>
      <c r="AFF353" s="3"/>
      <c r="AFG353" s="3"/>
      <c r="AFH353" s="3"/>
      <c r="AFI353" s="3"/>
      <c r="AFJ353" s="3"/>
      <c r="AFK353" s="3"/>
      <c r="AFL353" s="3"/>
      <c r="AFM353" s="3"/>
      <c r="AFN353" s="3"/>
      <c r="AFO353" s="3"/>
      <c r="AFP353" s="3"/>
      <c r="AFQ353" s="3"/>
      <c r="AFR353" s="3"/>
      <c r="AFS353" s="3"/>
      <c r="AFT353" s="3"/>
      <c r="AFU353" s="3"/>
      <c r="AFV353" s="3"/>
      <c r="AFW353" s="3"/>
      <c r="AFX353" s="3"/>
      <c r="AFY353" s="3"/>
      <c r="AFZ353" s="3"/>
      <c r="AGA353" s="3"/>
      <c r="AGB353" s="3"/>
      <c r="AGC353" s="3"/>
      <c r="AGD353" s="3"/>
      <c r="AGE353" s="3"/>
      <c r="AGF353" s="3"/>
      <c r="AGG353" s="3"/>
      <c r="AGH353" s="3"/>
      <c r="AGI353" s="3"/>
      <c r="AGJ353" s="3"/>
      <c r="AGK353" s="3"/>
      <c r="AGL353" s="3"/>
      <c r="AGM353" s="3"/>
      <c r="AGN353" s="3"/>
      <c r="AGO353" s="3"/>
      <c r="AGP353" s="3"/>
      <c r="AGQ353" s="3"/>
      <c r="AGR353" s="3"/>
      <c r="AGS353" s="3"/>
      <c r="AGT353" s="3"/>
      <c r="AGU353" s="3"/>
      <c r="AGV353" s="3"/>
      <c r="AGW353" s="3"/>
      <c r="AGX353" s="3"/>
      <c r="AGY353" s="3"/>
      <c r="AGZ353" s="3"/>
      <c r="AHA353" s="3"/>
      <c r="AHB353" s="3"/>
      <c r="AHC353" s="3"/>
      <c r="AHD353" s="3"/>
      <c r="AHE353" s="3"/>
      <c r="AHF353" s="3"/>
      <c r="AHG353" s="3"/>
      <c r="AHH353" s="3"/>
      <c r="AHI353" s="3"/>
      <c r="AHJ353" s="3"/>
      <c r="AHK353" s="3"/>
      <c r="AHL353" s="3"/>
      <c r="AHM353" s="3"/>
      <c r="AHN353" s="3"/>
      <c r="AHO353" s="3"/>
      <c r="AHP353" s="3"/>
      <c r="AHQ353" s="3"/>
      <c r="AHR353" s="3"/>
      <c r="AHS353" s="3"/>
      <c r="AHT353" s="3"/>
      <c r="AHU353" s="3"/>
      <c r="AHV353" s="3"/>
      <c r="AHW353" s="3"/>
      <c r="AHX353" s="3"/>
      <c r="AHY353" s="3"/>
      <c r="AHZ353" s="3"/>
      <c r="AIA353" s="3"/>
      <c r="AIB353" s="3"/>
      <c r="AIC353" s="3"/>
      <c r="AID353" s="3"/>
      <c r="AIE353" s="3"/>
      <c r="AIF353" s="3"/>
      <c r="AIG353" s="3"/>
      <c r="AIH353" s="3"/>
      <c r="AII353" s="3"/>
      <c r="AIJ353" s="3"/>
      <c r="AIK353" s="3"/>
      <c r="AIL353" s="3"/>
      <c r="AIM353" s="3"/>
      <c r="AIN353" s="3"/>
      <c r="AIO353" s="3"/>
      <c r="AIP353" s="3"/>
      <c r="AIQ353" s="3"/>
      <c r="AIR353" s="3"/>
      <c r="AIS353" s="3"/>
      <c r="AIT353" s="3"/>
      <c r="AIU353" s="3"/>
      <c r="AIV353" s="3"/>
      <c r="AIW353" s="3"/>
      <c r="AIX353" s="3"/>
      <c r="AIY353" s="3"/>
      <c r="AIZ353" s="3"/>
      <c r="AJA353" s="3"/>
      <c r="AJB353" s="3"/>
      <c r="AJC353" s="3"/>
      <c r="AJD353" s="3"/>
      <c r="AJE353" s="3"/>
      <c r="AJF353" s="3"/>
      <c r="AJG353" s="3"/>
      <c r="AJH353" s="3"/>
      <c r="AJI353" s="3"/>
      <c r="AJJ353" s="3"/>
      <c r="AJK353" s="3"/>
      <c r="AJL353" s="3"/>
      <c r="AJM353" s="3"/>
      <c r="AJN353" s="3"/>
      <c r="AJO353" s="3"/>
      <c r="AJP353" s="3"/>
      <c r="AJQ353" s="3"/>
      <c r="AJR353" s="3"/>
      <c r="AJS353" s="3"/>
      <c r="AJT353" s="3"/>
      <c r="AJU353" s="3"/>
      <c r="AJV353" s="3"/>
      <c r="AJW353" s="3"/>
      <c r="AJX353" s="3"/>
      <c r="AJY353" s="3"/>
      <c r="AJZ353" s="3"/>
      <c r="AKA353" s="3"/>
      <c r="AKB353" s="3"/>
      <c r="AKC353" s="3"/>
      <c r="AKD353" s="3"/>
      <c r="AKE353" s="3"/>
      <c r="AKF353" s="3"/>
      <c r="AKG353" s="3"/>
      <c r="AKH353" s="3"/>
      <c r="AKI353" s="3"/>
      <c r="AKJ353" s="3"/>
      <c r="AKK353" s="3"/>
      <c r="AKL353" s="3"/>
      <c r="AKM353" s="3"/>
      <c r="AKN353" s="3"/>
      <c r="AKO353" s="3"/>
      <c r="AKP353" s="3"/>
      <c r="AKQ353" s="3"/>
      <c r="AKR353" s="3"/>
      <c r="AKS353" s="3"/>
      <c r="AKT353" s="3"/>
      <c r="AKU353" s="3"/>
      <c r="AKV353" s="3"/>
      <c r="AKW353" s="3"/>
      <c r="AKX353" s="3"/>
      <c r="AKY353" s="3"/>
      <c r="AKZ353" s="3"/>
      <c r="ALA353" s="3"/>
      <c r="ALB353" s="3"/>
      <c r="ALC353" s="3"/>
      <c r="ALD353" s="3"/>
      <c r="ALE353" s="3"/>
      <c r="ALF353" s="3"/>
      <c r="ALG353" s="3"/>
      <c r="ALH353" s="3"/>
      <c r="ALI353" s="3"/>
      <c r="ALJ353" s="3"/>
      <c r="ALK353" s="3"/>
      <c r="ALL353" s="3"/>
      <c r="ALM353" s="3"/>
      <c r="ALN353" s="3"/>
      <c r="ALO353" s="3"/>
      <c r="ALP353" s="3"/>
      <c r="ALQ353" s="3"/>
      <c r="ALR353" s="3"/>
      <c r="ALS353" s="3"/>
      <c r="ALT353" s="3"/>
      <c r="ALU353" s="3"/>
      <c r="ALV353" s="3"/>
      <c r="ALW353" s="3"/>
      <c r="ALX353" s="3"/>
      <c r="ALY353" s="3"/>
      <c r="ALZ353" s="3"/>
      <c r="AMA353" s="3"/>
      <c r="AMB353" s="3"/>
      <c r="AMC353" s="3"/>
    </row>
    <row r="354" spans="1:1017" ht="15" customHeight="1" x14ac:dyDescent="0.3">
      <c r="A354" s="57"/>
      <c r="B354" s="58"/>
      <c r="C354" s="58"/>
      <c r="D354" s="86"/>
      <c r="E354" s="86"/>
      <c r="F354" s="86"/>
      <c r="G354" s="105"/>
      <c r="H354" s="86"/>
      <c r="I354" s="86"/>
      <c r="J354" s="105"/>
      <c r="K354" s="106"/>
      <c r="L354" s="86"/>
      <c r="M354" s="105"/>
      <c r="N354" s="237"/>
      <c r="O354" s="237"/>
      <c r="P354" s="86"/>
      <c r="Q354" s="86"/>
      <c r="R354" s="86"/>
      <c r="S354" s="109"/>
      <c r="T354" s="86"/>
      <c r="U354" s="86"/>
      <c r="V354" s="253"/>
      <c r="W354" s="86"/>
      <c r="X354" s="101"/>
      <c r="Y354" s="86"/>
      <c r="Z354" s="86"/>
      <c r="AA354" s="75"/>
      <c r="AB354" s="67">
        <f t="shared" si="10"/>
        <v>0</v>
      </c>
      <c r="AC354" s="68">
        <f t="shared" si="11"/>
        <v>0</v>
      </c>
      <c r="AD354" s="68">
        <f t="array" ref="AD354">IF(AB354=0,0,IF(AB354&gt;9,AVERAGE(LARGE(D354:Z354,{1,2,3,4,5,6,7,8,9,10})),0))</f>
        <v>0</v>
      </c>
      <c r="AE354" s="68">
        <f t="array" ref="AE354">IF(AB354=0,0,IF(AB354&gt;9,SUM(LARGE(D354:Z354,{1,2,3,4,5,6,7,8,9,10})),0))</f>
        <v>0</v>
      </c>
      <c r="AF354" s="17"/>
      <c r="AG354" s="190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  <c r="CX354" s="3"/>
      <c r="CY354" s="3"/>
      <c r="CZ354" s="3"/>
      <c r="DA354" s="3"/>
      <c r="DB354" s="3"/>
      <c r="DC354" s="3"/>
      <c r="DD354" s="3"/>
      <c r="DE354" s="3"/>
      <c r="DF354" s="3"/>
      <c r="DG354" s="3"/>
      <c r="DH354" s="3"/>
      <c r="DI354" s="3"/>
      <c r="DJ354" s="3"/>
      <c r="DK354" s="3"/>
      <c r="DL354" s="3"/>
      <c r="DM354" s="3"/>
      <c r="DN354" s="3"/>
      <c r="DO354" s="3"/>
      <c r="DP354" s="3"/>
      <c r="DQ354" s="3"/>
      <c r="DR354" s="3"/>
      <c r="DS354" s="3"/>
      <c r="DT354" s="3"/>
      <c r="DU354" s="3"/>
      <c r="DV354" s="3"/>
      <c r="DW354" s="3"/>
      <c r="DX354" s="3"/>
      <c r="DY354" s="3"/>
      <c r="DZ354" s="3"/>
      <c r="EA354" s="3"/>
      <c r="EB354" s="3"/>
      <c r="EC354" s="3"/>
      <c r="ED354" s="3"/>
      <c r="EE354" s="3"/>
      <c r="EF354" s="3"/>
      <c r="EG354" s="3"/>
      <c r="EH354" s="3"/>
      <c r="EI354" s="3"/>
      <c r="EJ354" s="3"/>
      <c r="EK354" s="3"/>
      <c r="EL354" s="3"/>
      <c r="EM354" s="3"/>
      <c r="EN354" s="3"/>
      <c r="EO354" s="3"/>
      <c r="EP354" s="3"/>
      <c r="EQ354" s="3"/>
      <c r="ER354" s="3"/>
      <c r="ES354" s="3"/>
      <c r="ET354" s="3"/>
      <c r="EU354" s="3"/>
      <c r="EV354" s="3"/>
      <c r="EW354" s="3"/>
      <c r="EX354" s="3"/>
      <c r="EY354" s="3"/>
      <c r="EZ354" s="3"/>
      <c r="FA354" s="3"/>
      <c r="FB354" s="3"/>
      <c r="FC354" s="3"/>
      <c r="FD354" s="3"/>
      <c r="FE354" s="3"/>
      <c r="FF354" s="3"/>
      <c r="FG354" s="3"/>
      <c r="FH354" s="3"/>
      <c r="FI354" s="3"/>
      <c r="FJ354" s="3"/>
      <c r="FK354" s="3"/>
      <c r="FL354" s="3"/>
      <c r="FM354" s="3"/>
      <c r="FN354" s="3"/>
      <c r="FO354" s="3"/>
      <c r="FP354" s="3"/>
      <c r="FQ354" s="3"/>
      <c r="FR354" s="3"/>
      <c r="FS354" s="3"/>
      <c r="FT354" s="3"/>
      <c r="FU354" s="3"/>
      <c r="FV354" s="3"/>
      <c r="FW354" s="3"/>
      <c r="FX354" s="3"/>
      <c r="FY354" s="3"/>
      <c r="FZ354" s="3"/>
      <c r="GA354" s="3"/>
      <c r="GB354" s="3"/>
      <c r="GC354" s="3"/>
      <c r="GD354" s="3"/>
      <c r="GE354" s="3"/>
      <c r="GF354" s="3"/>
      <c r="GG354" s="3"/>
      <c r="GH354" s="3"/>
      <c r="GI354" s="3"/>
      <c r="GJ354" s="3"/>
      <c r="GK354" s="3"/>
      <c r="GL354" s="3"/>
      <c r="GM354" s="3"/>
      <c r="GN354" s="3"/>
      <c r="GO354" s="3"/>
      <c r="GP354" s="3"/>
      <c r="GQ354" s="3"/>
      <c r="GR354" s="3"/>
      <c r="GS354" s="3"/>
      <c r="GT354" s="3"/>
      <c r="GU354" s="3"/>
      <c r="GV354" s="3"/>
      <c r="GW354" s="3"/>
      <c r="GX354" s="3"/>
      <c r="GY354" s="3"/>
      <c r="GZ354" s="3"/>
      <c r="HA354" s="3"/>
      <c r="HB354" s="3"/>
      <c r="HC354" s="3"/>
      <c r="HD354" s="3"/>
      <c r="HE354" s="3"/>
      <c r="HF354" s="3"/>
      <c r="HG354" s="3"/>
      <c r="HH354" s="3"/>
      <c r="HI354" s="3"/>
      <c r="HJ354" s="3"/>
      <c r="HK354" s="3"/>
      <c r="HL354" s="3"/>
      <c r="HM354" s="3"/>
      <c r="HN354" s="3"/>
      <c r="HO354" s="3"/>
      <c r="HP354" s="3"/>
      <c r="HQ354" s="3"/>
      <c r="HR354" s="3"/>
      <c r="HS354" s="3"/>
      <c r="HT354" s="3"/>
      <c r="HU354" s="3"/>
      <c r="HV354" s="3"/>
      <c r="HW354" s="3"/>
      <c r="HX354" s="3"/>
      <c r="HY354" s="3"/>
      <c r="HZ354" s="3"/>
      <c r="IA354" s="3"/>
      <c r="IB354" s="3"/>
      <c r="IC354" s="3"/>
      <c r="ID354" s="3"/>
      <c r="IE354" s="3"/>
      <c r="IF354" s="3"/>
      <c r="IG354" s="3"/>
      <c r="IH354" s="3"/>
      <c r="II354" s="3"/>
      <c r="IJ354" s="3"/>
      <c r="IK354" s="3"/>
      <c r="IL354" s="3"/>
      <c r="IM354" s="3"/>
      <c r="IN354" s="3"/>
      <c r="IO354" s="3"/>
      <c r="IP354" s="3"/>
      <c r="IQ354" s="3"/>
      <c r="IR354" s="3"/>
      <c r="IS354" s="3"/>
      <c r="IT354" s="3"/>
      <c r="IU354" s="3"/>
      <c r="IV354" s="3"/>
      <c r="IW354" s="3"/>
      <c r="IX354" s="3"/>
      <c r="IY354" s="3"/>
      <c r="IZ354" s="3"/>
      <c r="JA354" s="3"/>
      <c r="JB354" s="3"/>
      <c r="JC354" s="3"/>
      <c r="JD354" s="3"/>
      <c r="JE354" s="3"/>
      <c r="JF354" s="3"/>
      <c r="JG354" s="3"/>
      <c r="JH354" s="3"/>
      <c r="JI354" s="3"/>
      <c r="JJ354" s="3"/>
      <c r="JK354" s="3"/>
      <c r="JL354" s="3"/>
      <c r="JM354" s="3"/>
      <c r="JN354" s="3"/>
      <c r="JO354" s="3"/>
      <c r="JP354" s="3"/>
      <c r="JQ354" s="3"/>
      <c r="JR354" s="3"/>
      <c r="JS354" s="3"/>
      <c r="JT354" s="3"/>
      <c r="JU354" s="3"/>
      <c r="JV354" s="3"/>
      <c r="JW354" s="3"/>
      <c r="JX354" s="3"/>
      <c r="JY354" s="3"/>
      <c r="JZ354" s="3"/>
      <c r="KA354" s="3"/>
      <c r="KB354" s="3"/>
      <c r="KC354" s="3"/>
      <c r="KD354" s="3"/>
      <c r="KE354" s="3"/>
      <c r="KF354" s="3"/>
      <c r="KG354" s="3"/>
      <c r="KH354" s="3"/>
      <c r="KI354" s="3"/>
      <c r="KJ354" s="3"/>
      <c r="KK354" s="3"/>
      <c r="KL354" s="3"/>
      <c r="KM354" s="3"/>
      <c r="KN354" s="3"/>
      <c r="KO354" s="3"/>
      <c r="KP354" s="3"/>
      <c r="KQ354" s="3"/>
      <c r="KR354" s="3"/>
      <c r="KS354" s="3"/>
      <c r="KT354" s="3"/>
      <c r="KU354" s="3"/>
      <c r="KV354" s="3"/>
      <c r="KW354" s="3"/>
      <c r="KX354" s="3"/>
      <c r="KY354" s="3"/>
      <c r="KZ354" s="3"/>
      <c r="LA354" s="3"/>
      <c r="LB354" s="3"/>
      <c r="LC354" s="3"/>
      <c r="LD354" s="3"/>
      <c r="LE354" s="3"/>
      <c r="LF354" s="3"/>
      <c r="LG354" s="3"/>
      <c r="LH354" s="3"/>
      <c r="LI354" s="3"/>
      <c r="LJ354" s="3"/>
      <c r="LK354" s="3"/>
      <c r="LL354" s="3"/>
      <c r="LM354" s="3"/>
      <c r="LN354" s="3"/>
      <c r="LO354" s="3"/>
      <c r="LP354" s="3"/>
      <c r="LQ354" s="3"/>
      <c r="LR354" s="3"/>
      <c r="LS354" s="3"/>
      <c r="LT354" s="3"/>
      <c r="LU354" s="3"/>
      <c r="LV354" s="3"/>
      <c r="LW354" s="3"/>
      <c r="LX354" s="3"/>
      <c r="LY354" s="3"/>
      <c r="LZ354" s="3"/>
      <c r="MA354" s="3"/>
      <c r="MB354" s="3"/>
      <c r="MC354" s="3"/>
      <c r="MD354" s="3"/>
      <c r="ME354" s="3"/>
      <c r="MF354" s="3"/>
      <c r="MG354" s="3"/>
      <c r="MH354" s="3"/>
      <c r="MI354" s="3"/>
      <c r="MJ354" s="3"/>
      <c r="MK354" s="3"/>
      <c r="ML354" s="3"/>
      <c r="MM354" s="3"/>
      <c r="MN354" s="3"/>
      <c r="MO354" s="3"/>
      <c r="MP354" s="3"/>
      <c r="MQ354" s="3"/>
      <c r="MR354" s="3"/>
      <c r="MS354" s="3"/>
      <c r="MT354" s="3"/>
      <c r="MU354" s="3"/>
      <c r="MV354" s="3"/>
      <c r="MW354" s="3"/>
      <c r="MX354" s="3"/>
      <c r="MY354" s="3"/>
      <c r="MZ354" s="3"/>
      <c r="NA354" s="3"/>
      <c r="NB354" s="3"/>
      <c r="NC354" s="3"/>
      <c r="ND354" s="3"/>
      <c r="NE354" s="3"/>
      <c r="NF354" s="3"/>
      <c r="NG354" s="3"/>
      <c r="NH354" s="3"/>
      <c r="NI354" s="3"/>
      <c r="NJ354" s="3"/>
      <c r="NK354" s="3"/>
      <c r="NL354" s="3"/>
      <c r="NM354" s="3"/>
      <c r="NN354" s="3"/>
      <c r="NO354" s="3"/>
      <c r="NP354" s="3"/>
      <c r="NQ354" s="3"/>
      <c r="NR354" s="3"/>
      <c r="NS354" s="3"/>
      <c r="NT354" s="3"/>
      <c r="NU354" s="3"/>
      <c r="NV354" s="3"/>
      <c r="NW354" s="3"/>
      <c r="NX354" s="3"/>
      <c r="NY354" s="3"/>
      <c r="NZ354" s="3"/>
      <c r="OA354" s="3"/>
      <c r="OB354" s="3"/>
      <c r="OC354" s="3"/>
      <c r="OD354" s="3"/>
      <c r="OE354" s="3"/>
      <c r="OF354" s="3"/>
      <c r="OG354" s="3"/>
      <c r="OH354" s="3"/>
      <c r="OI354" s="3"/>
      <c r="OJ354" s="3"/>
      <c r="OK354" s="3"/>
      <c r="OL354" s="3"/>
      <c r="OM354" s="3"/>
      <c r="ON354" s="3"/>
      <c r="OO354" s="3"/>
      <c r="OP354" s="3"/>
      <c r="OQ354" s="3"/>
      <c r="OR354" s="3"/>
      <c r="OS354" s="3"/>
      <c r="OT354" s="3"/>
      <c r="OU354" s="3"/>
      <c r="OV354" s="3"/>
      <c r="OW354" s="3"/>
      <c r="OX354" s="3"/>
      <c r="OY354" s="3"/>
      <c r="OZ354" s="3"/>
      <c r="PA354" s="3"/>
      <c r="PB354" s="3"/>
      <c r="PC354" s="3"/>
      <c r="PD354" s="3"/>
      <c r="PE354" s="3"/>
      <c r="PF354" s="3"/>
      <c r="PG354" s="3"/>
      <c r="PH354" s="3"/>
      <c r="PI354" s="3"/>
      <c r="PJ354" s="3"/>
      <c r="PK354" s="3"/>
      <c r="PL354" s="3"/>
      <c r="PM354" s="3"/>
      <c r="PN354" s="3"/>
      <c r="PO354" s="3"/>
      <c r="PP354" s="3"/>
      <c r="PQ354" s="3"/>
      <c r="PR354" s="3"/>
      <c r="PS354" s="3"/>
      <c r="PT354" s="3"/>
      <c r="PU354" s="3"/>
      <c r="PV354" s="3"/>
      <c r="PW354" s="3"/>
      <c r="PX354" s="3"/>
      <c r="PY354" s="3"/>
      <c r="PZ354" s="3"/>
      <c r="QA354" s="3"/>
      <c r="QB354" s="3"/>
      <c r="QC354" s="3"/>
      <c r="QD354" s="3"/>
      <c r="QE354" s="3"/>
      <c r="QF354" s="3"/>
      <c r="QG354" s="3"/>
      <c r="QH354" s="3"/>
      <c r="QI354" s="3"/>
      <c r="QJ354" s="3"/>
      <c r="QK354" s="3"/>
      <c r="QL354" s="3"/>
      <c r="QM354" s="3"/>
      <c r="QN354" s="3"/>
      <c r="QO354" s="3"/>
      <c r="QP354" s="3"/>
      <c r="QQ354" s="3"/>
      <c r="QR354" s="3"/>
      <c r="QS354" s="3"/>
      <c r="QT354" s="3"/>
      <c r="QU354" s="3"/>
      <c r="QV354" s="3"/>
      <c r="QW354" s="3"/>
      <c r="QX354" s="3"/>
      <c r="QY354" s="3"/>
      <c r="QZ354" s="3"/>
      <c r="RA354" s="3"/>
      <c r="RB354" s="3"/>
      <c r="RC354" s="3"/>
      <c r="RD354" s="3"/>
      <c r="RE354" s="3"/>
      <c r="RF354" s="3"/>
      <c r="RG354" s="3"/>
      <c r="RH354" s="3"/>
      <c r="RI354" s="3"/>
      <c r="RJ354" s="3"/>
      <c r="RK354" s="3"/>
      <c r="RL354" s="3"/>
      <c r="RM354" s="3"/>
      <c r="RN354" s="3"/>
      <c r="RO354" s="3"/>
      <c r="RP354" s="3"/>
      <c r="RQ354" s="3"/>
      <c r="RR354" s="3"/>
      <c r="RS354" s="3"/>
      <c r="RT354" s="3"/>
      <c r="RU354" s="3"/>
      <c r="RV354" s="3"/>
      <c r="RW354" s="3"/>
      <c r="RX354" s="3"/>
      <c r="RY354" s="3"/>
      <c r="RZ354" s="3"/>
      <c r="SA354" s="3"/>
      <c r="SB354" s="3"/>
      <c r="SC354" s="3"/>
      <c r="SD354" s="3"/>
      <c r="SE354" s="3"/>
      <c r="SF354" s="3"/>
      <c r="SG354" s="3"/>
      <c r="SH354" s="3"/>
      <c r="SI354" s="3"/>
      <c r="SJ354" s="3"/>
      <c r="SK354" s="3"/>
      <c r="SL354" s="3"/>
      <c r="SM354" s="3"/>
      <c r="SN354" s="3"/>
      <c r="SO354" s="3"/>
      <c r="SP354" s="3"/>
      <c r="SQ354" s="3"/>
      <c r="SR354" s="3"/>
      <c r="SS354" s="3"/>
      <c r="ST354" s="3"/>
      <c r="SU354" s="3"/>
      <c r="SV354" s="3"/>
      <c r="SW354" s="3"/>
      <c r="SX354" s="3"/>
      <c r="SY354" s="3"/>
      <c r="SZ354" s="3"/>
      <c r="TA354" s="3"/>
      <c r="TB354" s="3"/>
      <c r="TC354" s="3"/>
      <c r="TD354" s="3"/>
      <c r="TE354" s="3"/>
      <c r="TF354" s="3"/>
      <c r="TG354" s="3"/>
      <c r="TH354" s="3"/>
      <c r="TI354" s="3"/>
      <c r="TJ354" s="3"/>
      <c r="TK354" s="3"/>
      <c r="TL354" s="3"/>
      <c r="TM354" s="3"/>
      <c r="TN354" s="3"/>
      <c r="TO354" s="3"/>
      <c r="TP354" s="3"/>
      <c r="TQ354" s="3"/>
      <c r="TR354" s="3"/>
      <c r="TS354" s="3"/>
      <c r="TT354" s="3"/>
      <c r="TU354" s="3"/>
      <c r="TV354" s="3"/>
      <c r="TW354" s="3"/>
      <c r="TX354" s="3"/>
      <c r="TY354" s="3"/>
      <c r="TZ354" s="3"/>
      <c r="UA354" s="3"/>
      <c r="UB354" s="3"/>
      <c r="UC354" s="3"/>
      <c r="UD354" s="3"/>
      <c r="UE354" s="3"/>
      <c r="UF354" s="3"/>
      <c r="UG354" s="3"/>
      <c r="UH354" s="3"/>
      <c r="UI354" s="3"/>
      <c r="UJ354" s="3"/>
      <c r="UK354" s="3"/>
      <c r="UL354" s="3"/>
      <c r="UM354" s="3"/>
      <c r="UN354" s="3"/>
      <c r="UO354" s="3"/>
      <c r="UP354" s="3"/>
      <c r="UQ354" s="3"/>
      <c r="UR354" s="3"/>
      <c r="US354" s="3"/>
      <c r="UT354" s="3"/>
      <c r="UU354" s="3"/>
      <c r="UV354" s="3"/>
      <c r="UW354" s="3"/>
      <c r="UX354" s="3"/>
      <c r="UY354" s="3"/>
      <c r="UZ354" s="3"/>
      <c r="VA354" s="3"/>
      <c r="VB354" s="3"/>
      <c r="VC354" s="3"/>
      <c r="VD354" s="3"/>
      <c r="VE354" s="3"/>
      <c r="VF354" s="3"/>
      <c r="VG354" s="3"/>
      <c r="VH354" s="3"/>
      <c r="VI354" s="3"/>
      <c r="VJ354" s="3"/>
      <c r="VK354" s="3"/>
      <c r="VL354" s="3"/>
      <c r="VM354" s="3"/>
      <c r="VN354" s="3"/>
      <c r="VO354" s="3"/>
      <c r="VP354" s="3"/>
      <c r="VQ354" s="3"/>
      <c r="VR354" s="3"/>
      <c r="VS354" s="3"/>
      <c r="VT354" s="3"/>
      <c r="VU354" s="3"/>
      <c r="VV354" s="3"/>
      <c r="VW354" s="3"/>
      <c r="VX354" s="3"/>
      <c r="VY354" s="3"/>
      <c r="VZ354" s="3"/>
      <c r="WA354" s="3"/>
      <c r="WB354" s="3"/>
      <c r="WC354" s="3"/>
      <c r="WD354" s="3"/>
      <c r="WE354" s="3"/>
      <c r="WF354" s="3"/>
      <c r="WG354" s="3"/>
      <c r="WH354" s="3"/>
      <c r="WI354" s="3"/>
      <c r="WJ354" s="3"/>
      <c r="WK354" s="3"/>
      <c r="WL354" s="3"/>
      <c r="WM354" s="3"/>
      <c r="WN354" s="3"/>
      <c r="WO354" s="3"/>
      <c r="WP354" s="3"/>
      <c r="WQ354" s="3"/>
      <c r="WR354" s="3"/>
      <c r="WS354" s="3"/>
      <c r="WT354" s="3"/>
      <c r="WU354" s="3"/>
      <c r="WV354" s="3"/>
      <c r="WW354" s="3"/>
      <c r="WX354" s="3"/>
      <c r="WY354" s="3"/>
      <c r="WZ354" s="3"/>
      <c r="XA354" s="3"/>
      <c r="XB354" s="3"/>
      <c r="XC354" s="3"/>
      <c r="XD354" s="3"/>
      <c r="XE354" s="3"/>
      <c r="XF354" s="3"/>
      <c r="XG354" s="3"/>
      <c r="XH354" s="3"/>
      <c r="XI354" s="3"/>
      <c r="XJ354" s="3"/>
      <c r="XK354" s="3"/>
      <c r="XL354" s="3"/>
      <c r="XM354" s="3"/>
      <c r="XN354" s="3"/>
      <c r="XO354" s="3"/>
      <c r="XP354" s="3"/>
      <c r="XQ354" s="3"/>
      <c r="XR354" s="3"/>
      <c r="XS354" s="3"/>
      <c r="XT354" s="3"/>
      <c r="XU354" s="3"/>
      <c r="XV354" s="3"/>
      <c r="XW354" s="3"/>
      <c r="XX354" s="3"/>
      <c r="XY354" s="3"/>
      <c r="XZ354" s="3"/>
      <c r="YA354" s="3"/>
      <c r="YB354" s="3"/>
      <c r="YC354" s="3"/>
      <c r="YD354" s="3"/>
      <c r="YE354" s="3"/>
      <c r="YF354" s="3"/>
      <c r="YG354" s="3"/>
      <c r="YH354" s="3"/>
      <c r="YI354" s="3"/>
      <c r="YJ354" s="3"/>
      <c r="YK354" s="3"/>
      <c r="YL354" s="3"/>
      <c r="YM354" s="3"/>
      <c r="YN354" s="3"/>
      <c r="YO354" s="3"/>
      <c r="YP354" s="3"/>
      <c r="YQ354" s="3"/>
      <c r="YR354" s="3"/>
      <c r="YS354" s="3"/>
      <c r="YT354" s="3"/>
      <c r="YU354" s="3"/>
      <c r="YV354" s="3"/>
      <c r="YW354" s="3"/>
      <c r="YX354" s="3"/>
      <c r="YY354" s="3"/>
      <c r="YZ354" s="3"/>
      <c r="ZA354" s="3"/>
      <c r="ZB354" s="3"/>
      <c r="ZC354" s="3"/>
      <c r="ZD354" s="3"/>
      <c r="ZE354" s="3"/>
      <c r="ZF354" s="3"/>
      <c r="ZG354" s="3"/>
      <c r="ZH354" s="3"/>
      <c r="ZI354" s="3"/>
      <c r="ZJ354" s="3"/>
      <c r="ZK354" s="3"/>
      <c r="ZL354" s="3"/>
      <c r="ZM354" s="3"/>
      <c r="ZN354" s="3"/>
      <c r="ZO354" s="3"/>
      <c r="ZP354" s="3"/>
      <c r="ZQ354" s="3"/>
      <c r="ZR354" s="3"/>
      <c r="ZS354" s="3"/>
      <c r="ZT354" s="3"/>
      <c r="ZU354" s="3"/>
      <c r="ZV354" s="3"/>
      <c r="ZW354" s="3"/>
      <c r="ZX354" s="3"/>
      <c r="ZY354" s="3"/>
      <c r="ZZ354" s="3"/>
      <c r="AAA354" s="3"/>
      <c r="AAB354" s="3"/>
      <c r="AAC354" s="3"/>
      <c r="AAD354" s="3"/>
      <c r="AAE354" s="3"/>
      <c r="AAF354" s="3"/>
      <c r="AAG354" s="3"/>
      <c r="AAH354" s="3"/>
      <c r="AAI354" s="3"/>
      <c r="AAJ354" s="3"/>
      <c r="AAK354" s="3"/>
      <c r="AAL354" s="3"/>
      <c r="AAM354" s="3"/>
      <c r="AAN354" s="3"/>
      <c r="AAO354" s="3"/>
      <c r="AAP354" s="3"/>
      <c r="AAQ354" s="3"/>
      <c r="AAR354" s="3"/>
      <c r="AAS354" s="3"/>
      <c r="AAT354" s="3"/>
      <c r="AAU354" s="3"/>
      <c r="AAV354" s="3"/>
      <c r="AAW354" s="3"/>
      <c r="AAX354" s="3"/>
      <c r="AAY354" s="3"/>
      <c r="AAZ354" s="3"/>
      <c r="ABA354" s="3"/>
      <c r="ABB354" s="3"/>
      <c r="ABC354" s="3"/>
      <c r="ABD354" s="3"/>
      <c r="ABE354" s="3"/>
      <c r="ABF354" s="3"/>
      <c r="ABG354" s="3"/>
      <c r="ABH354" s="3"/>
      <c r="ABI354" s="3"/>
      <c r="ABJ354" s="3"/>
      <c r="ABK354" s="3"/>
      <c r="ABL354" s="3"/>
      <c r="ABM354" s="3"/>
      <c r="ABN354" s="3"/>
      <c r="ABO354" s="3"/>
      <c r="ABP354" s="3"/>
      <c r="ABQ354" s="3"/>
      <c r="ABR354" s="3"/>
      <c r="ABS354" s="3"/>
      <c r="ABT354" s="3"/>
      <c r="ABU354" s="3"/>
      <c r="ABV354" s="3"/>
      <c r="ABW354" s="3"/>
      <c r="ABX354" s="3"/>
      <c r="ABY354" s="3"/>
      <c r="ABZ354" s="3"/>
      <c r="ACA354" s="3"/>
      <c r="ACB354" s="3"/>
      <c r="ACC354" s="3"/>
      <c r="ACD354" s="3"/>
      <c r="ACE354" s="3"/>
      <c r="ACF354" s="3"/>
      <c r="ACG354" s="3"/>
      <c r="ACH354" s="3"/>
      <c r="ACI354" s="3"/>
      <c r="ACJ354" s="3"/>
      <c r="ACK354" s="3"/>
      <c r="ACL354" s="3"/>
      <c r="ACM354" s="3"/>
      <c r="ACN354" s="3"/>
      <c r="ACO354" s="3"/>
      <c r="ACP354" s="3"/>
      <c r="ACQ354" s="3"/>
      <c r="ACR354" s="3"/>
      <c r="ACS354" s="3"/>
      <c r="ACT354" s="3"/>
      <c r="ACU354" s="3"/>
      <c r="ACV354" s="3"/>
      <c r="ACW354" s="3"/>
      <c r="ACX354" s="3"/>
      <c r="ACY354" s="3"/>
      <c r="ACZ354" s="3"/>
      <c r="ADA354" s="3"/>
      <c r="ADB354" s="3"/>
      <c r="ADC354" s="3"/>
      <c r="ADD354" s="3"/>
      <c r="ADE354" s="3"/>
      <c r="ADF354" s="3"/>
      <c r="ADG354" s="3"/>
      <c r="ADH354" s="3"/>
      <c r="ADI354" s="3"/>
      <c r="ADJ354" s="3"/>
      <c r="ADK354" s="3"/>
      <c r="ADL354" s="3"/>
      <c r="ADM354" s="3"/>
      <c r="ADN354" s="3"/>
      <c r="ADO354" s="3"/>
      <c r="ADP354" s="3"/>
      <c r="ADQ354" s="3"/>
      <c r="ADR354" s="3"/>
      <c r="ADS354" s="3"/>
      <c r="ADT354" s="3"/>
      <c r="ADU354" s="3"/>
      <c r="ADV354" s="3"/>
      <c r="ADW354" s="3"/>
      <c r="ADX354" s="3"/>
      <c r="ADY354" s="3"/>
      <c r="ADZ354" s="3"/>
      <c r="AEA354" s="3"/>
      <c r="AEB354" s="3"/>
      <c r="AEC354" s="3"/>
      <c r="AED354" s="3"/>
      <c r="AEE354" s="3"/>
      <c r="AEF354" s="3"/>
      <c r="AEG354" s="3"/>
      <c r="AEH354" s="3"/>
      <c r="AEI354" s="3"/>
      <c r="AEJ354" s="3"/>
      <c r="AEK354" s="3"/>
      <c r="AEL354" s="3"/>
      <c r="AEM354" s="3"/>
      <c r="AEN354" s="3"/>
      <c r="AEO354" s="3"/>
      <c r="AEP354" s="3"/>
      <c r="AEQ354" s="3"/>
      <c r="AER354" s="3"/>
      <c r="AES354" s="3"/>
      <c r="AET354" s="3"/>
      <c r="AEU354" s="3"/>
      <c r="AEV354" s="3"/>
      <c r="AEW354" s="3"/>
      <c r="AEX354" s="3"/>
      <c r="AEY354" s="3"/>
      <c r="AEZ354" s="3"/>
      <c r="AFA354" s="3"/>
      <c r="AFB354" s="3"/>
      <c r="AFC354" s="3"/>
      <c r="AFD354" s="3"/>
      <c r="AFE354" s="3"/>
      <c r="AFF354" s="3"/>
      <c r="AFG354" s="3"/>
      <c r="AFH354" s="3"/>
      <c r="AFI354" s="3"/>
      <c r="AFJ354" s="3"/>
      <c r="AFK354" s="3"/>
      <c r="AFL354" s="3"/>
      <c r="AFM354" s="3"/>
      <c r="AFN354" s="3"/>
      <c r="AFO354" s="3"/>
      <c r="AFP354" s="3"/>
      <c r="AFQ354" s="3"/>
      <c r="AFR354" s="3"/>
      <c r="AFS354" s="3"/>
      <c r="AFT354" s="3"/>
      <c r="AFU354" s="3"/>
      <c r="AFV354" s="3"/>
      <c r="AFW354" s="3"/>
      <c r="AFX354" s="3"/>
      <c r="AFY354" s="3"/>
      <c r="AFZ354" s="3"/>
      <c r="AGA354" s="3"/>
      <c r="AGB354" s="3"/>
      <c r="AGC354" s="3"/>
      <c r="AGD354" s="3"/>
      <c r="AGE354" s="3"/>
      <c r="AGF354" s="3"/>
      <c r="AGG354" s="3"/>
      <c r="AGH354" s="3"/>
      <c r="AGI354" s="3"/>
      <c r="AGJ354" s="3"/>
      <c r="AGK354" s="3"/>
      <c r="AGL354" s="3"/>
      <c r="AGM354" s="3"/>
      <c r="AGN354" s="3"/>
      <c r="AGO354" s="3"/>
      <c r="AGP354" s="3"/>
      <c r="AGQ354" s="3"/>
      <c r="AGR354" s="3"/>
      <c r="AGS354" s="3"/>
      <c r="AGT354" s="3"/>
      <c r="AGU354" s="3"/>
      <c r="AGV354" s="3"/>
      <c r="AGW354" s="3"/>
      <c r="AGX354" s="3"/>
      <c r="AGY354" s="3"/>
      <c r="AGZ354" s="3"/>
      <c r="AHA354" s="3"/>
      <c r="AHB354" s="3"/>
      <c r="AHC354" s="3"/>
      <c r="AHD354" s="3"/>
      <c r="AHE354" s="3"/>
      <c r="AHF354" s="3"/>
      <c r="AHG354" s="3"/>
      <c r="AHH354" s="3"/>
      <c r="AHI354" s="3"/>
      <c r="AHJ354" s="3"/>
      <c r="AHK354" s="3"/>
      <c r="AHL354" s="3"/>
      <c r="AHM354" s="3"/>
      <c r="AHN354" s="3"/>
      <c r="AHO354" s="3"/>
      <c r="AHP354" s="3"/>
      <c r="AHQ354" s="3"/>
      <c r="AHR354" s="3"/>
      <c r="AHS354" s="3"/>
      <c r="AHT354" s="3"/>
      <c r="AHU354" s="3"/>
      <c r="AHV354" s="3"/>
      <c r="AHW354" s="3"/>
      <c r="AHX354" s="3"/>
      <c r="AHY354" s="3"/>
      <c r="AHZ354" s="3"/>
      <c r="AIA354" s="3"/>
      <c r="AIB354" s="3"/>
      <c r="AIC354" s="3"/>
      <c r="AID354" s="3"/>
      <c r="AIE354" s="3"/>
      <c r="AIF354" s="3"/>
      <c r="AIG354" s="3"/>
      <c r="AIH354" s="3"/>
      <c r="AII354" s="3"/>
      <c r="AIJ354" s="3"/>
      <c r="AIK354" s="3"/>
      <c r="AIL354" s="3"/>
      <c r="AIM354" s="3"/>
      <c r="AIN354" s="3"/>
      <c r="AIO354" s="3"/>
      <c r="AIP354" s="3"/>
      <c r="AIQ354" s="3"/>
      <c r="AIR354" s="3"/>
      <c r="AIS354" s="3"/>
      <c r="AIT354" s="3"/>
      <c r="AIU354" s="3"/>
      <c r="AIV354" s="3"/>
      <c r="AIW354" s="3"/>
      <c r="AIX354" s="3"/>
      <c r="AIY354" s="3"/>
      <c r="AIZ354" s="3"/>
      <c r="AJA354" s="3"/>
      <c r="AJB354" s="3"/>
      <c r="AJC354" s="3"/>
      <c r="AJD354" s="3"/>
      <c r="AJE354" s="3"/>
      <c r="AJF354" s="3"/>
      <c r="AJG354" s="3"/>
      <c r="AJH354" s="3"/>
      <c r="AJI354" s="3"/>
      <c r="AJJ354" s="3"/>
      <c r="AJK354" s="3"/>
      <c r="AJL354" s="3"/>
      <c r="AJM354" s="3"/>
      <c r="AJN354" s="3"/>
      <c r="AJO354" s="3"/>
      <c r="AJP354" s="3"/>
      <c r="AJQ354" s="3"/>
      <c r="AJR354" s="3"/>
      <c r="AJS354" s="3"/>
      <c r="AJT354" s="3"/>
      <c r="AJU354" s="3"/>
      <c r="AJV354" s="3"/>
      <c r="AJW354" s="3"/>
      <c r="AJX354" s="3"/>
      <c r="AJY354" s="3"/>
      <c r="AJZ354" s="3"/>
      <c r="AKA354" s="3"/>
      <c r="AKB354" s="3"/>
      <c r="AKC354" s="3"/>
      <c r="AKD354" s="3"/>
      <c r="AKE354" s="3"/>
      <c r="AKF354" s="3"/>
      <c r="AKG354" s="3"/>
      <c r="AKH354" s="3"/>
      <c r="AKI354" s="3"/>
      <c r="AKJ354" s="3"/>
      <c r="AKK354" s="3"/>
      <c r="AKL354" s="3"/>
      <c r="AKM354" s="3"/>
      <c r="AKN354" s="3"/>
      <c r="AKO354" s="3"/>
      <c r="AKP354" s="3"/>
      <c r="AKQ354" s="3"/>
      <c r="AKR354" s="3"/>
      <c r="AKS354" s="3"/>
      <c r="AKT354" s="3"/>
      <c r="AKU354" s="3"/>
      <c r="AKV354" s="3"/>
      <c r="AKW354" s="3"/>
      <c r="AKX354" s="3"/>
      <c r="AKY354" s="3"/>
      <c r="AKZ354" s="3"/>
      <c r="ALA354" s="3"/>
      <c r="ALB354" s="3"/>
      <c r="ALC354" s="3"/>
      <c r="ALD354" s="3"/>
      <c r="ALE354" s="3"/>
      <c r="ALF354" s="3"/>
      <c r="ALG354" s="3"/>
      <c r="ALH354" s="3"/>
      <c r="ALI354" s="3"/>
      <c r="ALJ354" s="3"/>
      <c r="ALK354" s="3"/>
      <c r="ALL354" s="3"/>
      <c r="ALM354" s="3"/>
      <c r="ALN354" s="3"/>
      <c r="ALO354" s="3"/>
      <c r="ALP354" s="3"/>
      <c r="ALQ354" s="3"/>
      <c r="ALR354" s="3"/>
      <c r="ALS354" s="3"/>
      <c r="ALT354" s="3"/>
      <c r="ALU354" s="3"/>
      <c r="ALV354" s="3"/>
      <c r="ALW354" s="3"/>
      <c r="ALX354" s="3"/>
      <c r="ALY354" s="3"/>
      <c r="ALZ354" s="3"/>
      <c r="AMA354" s="3"/>
      <c r="AMB354" s="3"/>
      <c r="AMC354" s="3"/>
    </row>
    <row r="355" spans="1:1017" ht="15" customHeight="1" x14ac:dyDescent="0.3">
      <c r="A355" s="57"/>
      <c r="B355" s="58"/>
      <c r="C355" s="58"/>
      <c r="D355" s="86"/>
      <c r="E355" s="86"/>
      <c r="F355" s="86"/>
      <c r="G355" s="105"/>
      <c r="H355" s="86"/>
      <c r="I355" s="86"/>
      <c r="J355" s="105"/>
      <c r="K355" s="106"/>
      <c r="L355" s="86"/>
      <c r="M355" s="105"/>
      <c r="N355" s="237"/>
      <c r="O355" s="237"/>
      <c r="P355" s="86"/>
      <c r="Q355" s="86"/>
      <c r="R355" s="86"/>
      <c r="S355" s="109"/>
      <c r="T355" s="86"/>
      <c r="U355" s="86"/>
      <c r="V355" s="253"/>
      <c r="W355" s="86"/>
      <c r="X355" s="101"/>
      <c r="Y355" s="86"/>
      <c r="Z355" s="86"/>
      <c r="AA355" s="75"/>
      <c r="AB355" s="67">
        <f t="shared" si="10"/>
        <v>0</v>
      </c>
      <c r="AC355" s="68">
        <f t="shared" si="11"/>
        <v>0</v>
      </c>
      <c r="AD355" s="68">
        <f t="array" ref="AD355">IF(AB355=0,0,IF(AB355&gt;9,AVERAGE(LARGE(D355:Z355,{1,2,3,4,5,6,7,8,9,10})),0))</f>
        <v>0</v>
      </c>
      <c r="AE355" s="68">
        <f t="array" ref="AE355">IF(AB355=0,0,IF(AB355&gt;9,SUM(LARGE(D355:Z355,{1,2,3,4,5,6,7,8,9,10})),0))</f>
        <v>0</v>
      </c>
      <c r="AF355" s="17"/>
      <c r="AG355" s="190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  <c r="CX355" s="3"/>
      <c r="CY355" s="3"/>
      <c r="CZ355" s="3"/>
      <c r="DA355" s="3"/>
      <c r="DB355" s="3"/>
      <c r="DC355" s="3"/>
      <c r="DD355" s="3"/>
      <c r="DE355" s="3"/>
      <c r="DF355" s="3"/>
      <c r="DG355" s="3"/>
      <c r="DH355" s="3"/>
      <c r="DI355" s="3"/>
      <c r="DJ355" s="3"/>
      <c r="DK355" s="3"/>
      <c r="DL355" s="3"/>
      <c r="DM355" s="3"/>
      <c r="DN355" s="3"/>
      <c r="DO355" s="3"/>
      <c r="DP355" s="3"/>
      <c r="DQ355" s="3"/>
      <c r="DR355" s="3"/>
      <c r="DS355" s="3"/>
      <c r="DT355" s="3"/>
      <c r="DU355" s="3"/>
      <c r="DV355" s="3"/>
      <c r="DW355" s="3"/>
      <c r="DX355" s="3"/>
      <c r="DY355" s="3"/>
      <c r="DZ355" s="3"/>
      <c r="EA355" s="3"/>
      <c r="EB355" s="3"/>
      <c r="EC355" s="3"/>
      <c r="ED355" s="3"/>
      <c r="EE355" s="3"/>
      <c r="EF355" s="3"/>
      <c r="EG355" s="3"/>
      <c r="EH355" s="3"/>
      <c r="EI355" s="3"/>
      <c r="EJ355" s="3"/>
      <c r="EK355" s="3"/>
      <c r="EL355" s="3"/>
      <c r="EM355" s="3"/>
      <c r="EN355" s="3"/>
      <c r="EO355" s="3"/>
      <c r="EP355" s="3"/>
      <c r="EQ355" s="3"/>
      <c r="ER355" s="3"/>
      <c r="ES355" s="3"/>
      <c r="ET355" s="3"/>
      <c r="EU355" s="3"/>
      <c r="EV355" s="3"/>
      <c r="EW355" s="3"/>
      <c r="EX355" s="3"/>
      <c r="EY355" s="3"/>
      <c r="EZ355" s="3"/>
      <c r="FA355" s="3"/>
      <c r="FB355" s="3"/>
      <c r="FC355" s="3"/>
      <c r="FD355" s="3"/>
      <c r="FE355" s="3"/>
      <c r="FF355" s="3"/>
      <c r="FG355" s="3"/>
      <c r="FH355" s="3"/>
      <c r="FI355" s="3"/>
      <c r="FJ355" s="3"/>
      <c r="FK355" s="3"/>
      <c r="FL355" s="3"/>
      <c r="FM355" s="3"/>
      <c r="FN355" s="3"/>
      <c r="FO355" s="3"/>
      <c r="FP355" s="3"/>
      <c r="FQ355" s="3"/>
      <c r="FR355" s="3"/>
      <c r="FS355" s="3"/>
      <c r="FT355" s="3"/>
      <c r="FU355" s="3"/>
      <c r="FV355" s="3"/>
      <c r="FW355" s="3"/>
      <c r="FX355" s="3"/>
      <c r="FY355" s="3"/>
      <c r="FZ355" s="3"/>
      <c r="GA355" s="3"/>
      <c r="GB355" s="3"/>
      <c r="GC355" s="3"/>
      <c r="GD355" s="3"/>
      <c r="GE355" s="3"/>
      <c r="GF355" s="3"/>
      <c r="GG355" s="3"/>
      <c r="GH355" s="3"/>
      <c r="GI355" s="3"/>
      <c r="GJ355" s="3"/>
      <c r="GK355" s="3"/>
      <c r="GL355" s="3"/>
      <c r="GM355" s="3"/>
      <c r="GN355" s="3"/>
      <c r="GO355" s="3"/>
      <c r="GP355" s="3"/>
      <c r="GQ355" s="3"/>
      <c r="GR355" s="3"/>
      <c r="GS355" s="3"/>
      <c r="GT355" s="3"/>
      <c r="GU355" s="3"/>
      <c r="GV355" s="3"/>
      <c r="GW355" s="3"/>
      <c r="GX355" s="3"/>
      <c r="GY355" s="3"/>
      <c r="GZ355" s="3"/>
      <c r="HA355" s="3"/>
      <c r="HB355" s="3"/>
      <c r="HC355" s="3"/>
      <c r="HD355" s="3"/>
      <c r="HE355" s="3"/>
      <c r="HF355" s="3"/>
      <c r="HG355" s="3"/>
      <c r="HH355" s="3"/>
      <c r="HI355" s="3"/>
      <c r="HJ355" s="3"/>
      <c r="HK355" s="3"/>
      <c r="HL355" s="3"/>
      <c r="HM355" s="3"/>
      <c r="HN355" s="3"/>
      <c r="HO355" s="3"/>
      <c r="HP355" s="3"/>
      <c r="HQ355" s="3"/>
      <c r="HR355" s="3"/>
      <c r="HS355" s="3"/>
      <c r="HT355" s="3"/>
      <c r="HU355" s="3"/>
      <c r="HV355" s="3"/>
      <c r="HW355" s="3"/>
      <c r="HX355" s="3"/>
      <c r="HY355" s="3"/>
      <c r="HZ355" s="3"/>
      <c r="IA355" s="3"/>
      <c r="IB355" s="3"/>
      <c r="IC355" s="3"/>
      <c r="ID355" s="3"/>
      <c r="IE355" s="3"/>
      <c r="IF355" s="3"/>
      <c r="IG355" s="3"/>
      <c r="IH355" s="3"/>
      <c r="II355" s="3"/>
      <c r="IJ355" s="3"/>
      <c r="IK355" s="3"/>
      <c r="IL355" s="3"/>
      <c r="IM355" s="3"/>
      <c r="IN355" s="3"/>
      <c r="IO355" s="3"/>
      <c r="IP355" s="3"/>
      <c r="IQ355" s="3"/>
      <c r="IR355" s="3"/>
      <c r="IS355" s="3"/>
      <c r="IT355" s="3"/>
      <c r="IU355" s="3"/>
      <c r="IV355" s="3"/>
      <c r="IW355" s="3"/>
      <c r="IX355" s="3"/>
      <c r="IY355" s="3"/>
      <c r="IZ355" s="3"/>
      <c r="JA355" s="3"/>
      <c r="JB355" s="3"/>
      <c r="JC355" s="3"/>
      <c r="JD355" s="3"/>
      <c r="JE355" s="3"/>
      <c r="JF355" s="3"/>
      <c r="JG355" s="3"/>
      <c r="JH355" s="3"/>
      <c r="JI355" s="3"/>
      <c r="JJ355" s="3"/>
      <c r="JK355" s="3"/>
      <c r="JL355" s="3"/>
      <c r="JM355" s="3"/>
      <c r="JN355" s="3"/>
      <c r="JO355" s="3"/>
      <c r="JP355" s="3"/>
      <c r="JQ355" s="3"/>
      <c r="JR355" s="3"/>
      <c r="JS355" s="3"/>
      <c r="JT355" s="3"/>
      <c r="JU355" s="3"/>
      <c r="JV355" s="3"/>
      <c r="JW355" s="3"/>
      <c r="JX355" s="3"/>
      <c r="JY355" s="3"/>
      <c r="JZ355" s="3"/>
      <c r="KA355" s="3"/>
      <c r="KB355" s="3"/>
      <c r="KC355" s="3"/>
      <c r="KD355" s="3"/>
      <c r="KE355" s="3"/>
      <c r="KF355" s="3"/>
      <c r="KG355" s="3"/>
      <c r="KH355" s="3"/>
      <c r="KI355" s="3"/>
      <c r="KJ355" s="3"/>
      <c r="KK355" s="3"/>
      <c r="KL355" s="3"/>
      <c r="KM355" s="3"/>
      <c r="KN355" s="3"/>
      <c r="KO355" s="3"/>
      <c r="KP355" s="3"/>
      <c r="KQ355" s="3"/>
      <c r="KR355" s="3"/>
      <c r="KS355" s="3"/>
      <c r="KT355" s="3"/>
      <c r="KU355" s="3"/>
      <c r="KV355" s="3"/>
      <c r="KW355" s="3"/>
      <c r="KX355" s="3"/>
      <c r="KY355" s="3"/>
      <c r="KZ355" s="3"/>
      <c r="LA355" s="3"/>
      <c r="LB355" s="3"/>
      <c r="LC355" s="3"/>
      <c r="LD355" s="3"/>
      <c r="LE355" s="3"/>
      <c r="LF355" s="3"/>
      <c r="LG355" s="3"/>
      <c r="LH355" s="3"/>
      <c r="LI355" s="3"/>
      <c r="LJ355" s="3"/>
      <c r="LK355" s="3"/>
      <c r="LL355" s="3"/>
      <c r="LM355" s="3"/>
      <c r="LN355" s="3"/>
      <c r="LO355" s="3"/>
      <c r="LP355" s="3"/>
      <c r="LQ355" s="3"/>
      <c r="LR355" s="3"/>
      <c r="LS355" s="3"/>
      <c r="LT355" s="3"/>
      <c r="LU355" s="3"/>
      <c r="LV355" s="3"/>
      <c r="LW355" s="3"/>
      <c r="LX355" s="3"/>
      <c r="LY355" s="3"/>
      <c r="LZ355" s="3"/>
      <c r="MA355" s="3"/>
      <c r="MB355" s="3"/>
      <c r="MC355" s="3"/>
      <c r="MD355" s="3"/>
      <c r="ME355" s="3"/>
      <c r="MF355" s="3"/>
      <c r="MG355" s="3"/>
      <c r="MH355" s="3"/>
      <c r="MI355" s="3"/>
      <c r="MJ355" s="3"/>
      <c r="MK355" s="3"/>
      <c r="ML355" s="3"/>
      <c r="MM355" s="3"/>
      <c r="MN355" s="3"/>
      <c r="MO355" s="3"/>
      <c r="MP355" s="3"/>
      <c r="MQ355" s="3"/>
      <c r="MR355" s="3"/>
      <c r="MS355" s="3"/>
      <c r="MT355" s="3"/>
      <c r="MU355" s="3"/>
      <c r="MV355" s="3"/>
      <c r="MW355" s="3"/>
      <c r="MX355" s="3"/>
      <c r="MY355" s="3"/>
      <c r="MZ355" s="3"/>
      <c r="NA355" s="3"/>
      <c r="NB355" s="3"/>
      <c r="NC355" s="3"/>
      <c r="ND355" s="3"/>
      <c r="NE355" s="3"/>
      <c r="NF355" s="3"/>
      <c r="NG355" s="3"/>
      <c r="NH355" s="3"/>
      <c r="NI355" s="3"/>
      <c r="NJ355" s="3"/>
      <c r="NK355" s="3"/>
      <c r="NL355" s="3"/>
      <c r="NM355" s="3"/>
      <c r="NN355" s="3"/>
      <c r="NO355" s="3"/>
      <c r="NP355" s="3"/>
      <c r="NQ355" s="3"/>
      <c r="NR355" s="3"/>
      <c r="NS355" s="3"/>
      <c r="NT355" s="3"/>
      <c r="NU355" s="3"/>
      <c r="NV355" s="3"/>
      <c r="NW355" s="3"/>
      <c r="NX355" s="3"/>
      <c r="NY355" s="3"/>
      <c r="NZ355" s="3"/>
      <c r="OA355" s="3"/>
      <c r="OB355" s="3"/>
      <c r="OC355" s="3"/>
      <c r="OD355" s="3"/>
      <c r="OE355" s="3"/>
      <c r="OF355" s="3"/>
      <c r="OG355" s="3"/>
      <c r="OH355" s="3"/>
      <c r="OI355" s="3"/>
      <c r="OJ355" s="3"/>
      <c r="OK355" s="3"/>
      <c r="OL355" s="3"/>
      <c r="OM355" s="3"/>
      <c r="ON355" s="3"/>
      <c r="OO355" s="3"/>
      <c r="OP355" s="3"/>
      <c r="OQ355" s="3"/>
      <c r="OR355" s="3"/>
      <c r="OS355" s="3"/>
      <c r="OT355" s="3"/>
      <c r="OU355" s="3"/>
      <c r="OV355" s="3"/>
      <c r="OW355" s="3"/>
      <c r="OX355" s="3"/>
      <c r="OY355" s="3"/>
      <c r="OZ355" s="3"/>
      <c r="PA355" s="3"/>
      <c r="PB355" s="3"/>
      <c r="PC355" s="3"/>
      <c r="PD355" s="3"/>
      <c r="PE355" s="3"/>
      <c r="PF355" s="3"/>
      <c r="PG355" s="3"/>
      <c r="PH355" s="3"/>
      <c r="PI355" s="3"/>
      <c r="PJ355" s="3"/>
      <c r="PK355" s="3"/>
      <c r="PL355" s="3"/>
      <c r="PM355" s="3"/>
      <c r="PN355" s="3"/>
      <c r="PO355" s="3"/>
      <c r="PP355" s="3"/>
      <c r="PQ355" s="3"/>
      <c r="PR355" s="3"/>
      <c r="PS355" s="3"/>
      <c r="PT355" s="3"/>
      <c r="PU355" s="3"/>
      <c r="PV355" s="3"/>
      <c r="PW355" s="3"/>
      <c r="PX355" s="3"/>
      <c r="PY355" s="3"/>
      <c r="PZ355" s="3"/>
      <c r="QA355" s="3"/>
      <c r="QB355" s="3"/>
      <c r="QC355" s="3"/>
      <c r="QD355" s="3"/>
      <c r="QE355" s="3"/>
      <c r="QF355" s="3"/>
      <c r="QG355" s="3"/>
      <c r="QH355" s="3"/>
      <c r="QI355" s="3"/>
      <c r="QJ355" s="3"/>
      <c r="QK355" s="3"/>
      <c r="QL355" s="3"/>
      <c r="QM355" s="3"/>
      <c r="QN355" s="3"/>
      <c r="QO355" s="3"/>
      <c r="QP355" s="3"/>
      <c r="QQ355" s="3"/>
      <c r="QR355" s="3"/>
      <c r="QS355" s="3"/>
      <c r="QT355" s="3"/>
      <c r="QU355" s="3"/>
      <c r="QV355" s="3"/>
      <c r="QW355" s="3"/>
      <c r="QX355" s="3"/>
      <c r="QY355" s="3"/>
      <c r="QZ355" s="3"/>
      <c r="RA355" s="3"/>
      <c r="RB355" s="3"/>
      <c r="RC355" s="3"/>
      <c r="RD355" s="3"/>
      <c r="RE355" s="3"/>
      <c r="RF355" s="3"/>
      <c r="RG355" s="3"/>
      <c r="RH355" s="3"/>
      <c r="RI355" s="3"/>
      <c r="RJ355" s="3"/>
      <c r="RK355" s="3"/>
      <c r="RL355" s="3"/>
      <c r="RM355" s="3"/>
      <c r="RN355" s="3"/>
      <c r="RO355" s="3"/>
      <c r="RP355" s="3"/>
      <c r="RQ355" s="3"/>
      <c r="RR355" s="3"/>
      <c r="RS355" s="3"/>
      <c r="RT355" s="3"/>
      <c r="RU355" s="3"/>
      <c r="RV355" s="3"/>
      <c r="RW355" s="3"/>
      <c r="RX355" s="3"/>
      <c r="RY355" s="3"/>
      <c r="RZ355" s="3"/>
      <c r="SA355" s="3"/>
      <c r="SB355" s="3"/>
      <c r="SC355" s="3"/>
      <c r="SD355" s="3"/>
      <c r="SE355" s="3"/>
      <c r="SF355" s="3"/>
      <c r="SG355" s="3"/>
      <c r="SH355" s="3"/>
      <c r="SI355" s="3"/>
      <c r="SJ355" s="3"/>
      <c r="SK355" s="3"/>
      <c r="SL355" s="3"/>
      <c r="SM355" s="3"/>
      <c r="SN355" s="3"/>
      <c r="SO355" s="3"/>
      <c r="SP355" s="3"/>
      <c r="SQ355" s="3"/>
      <c r="SR355" s="3"/>
      <c r="SS355" s="3"/>
      <c r="ST355" s="3"/>
      <c r="SU355" s="3"/>
      <c r="SV355" s="3"/>
      <c r="SW355" s="3"/>
      <c r="SX355" s="3"/>
      <c r="SY355" s="3"/>
      <c r="SZ355" s="3"/>
      <c r="TA355" s="3"/>
      <c r="TB355" s="3"/>
      <c r="TC355" s="3"/>
      <c r="TD355" s="3"/>
      <c r="TE355" s="3"/>
      <c r="TF355" s="3"/>
      <c r="TG355" s="3"/>
      <c r="TH355" s="3"/>
      <c r="TI355" s="3"/>
      <c r="TJ355" s="3"/>
      <c r="TK355" s="3"/>
      <c r="TL355" s="3"/>
      <c r="TM355" s="3"/>
      <c r="TN355" s="3"/>
      <c r="TO355" s="3"/>
      <c r="TP355" s="3"/>
      <c r="TQ355" s="3"/>
      <c r="TR355" s="3"/>
      <c r="TS355" s="3"/>
      <c r="TT355" s="3"/>
      <c r="TU355" s="3"/>
      <c r="TV355" s="3"/>
      <c r="TW355" s="3"/>
      <c r="TX355" s="3"/>
      <c r="TY355" s="3"/>
      <c r="TZ355" s="3"/>
      <c r="UA355" s="3"/>
      <c r="UB355" s="3"/>
      <c r="UC355" s="3"/>
      <c r="UD355" s="3"/>
      <c r="UE355" s="3"/>
      <c r="UF355" s="3"/>
      <c r="UG355" s="3"/>
      <c r="UH355" s="3"/>
      <c r="UI355" s="3"/>
      <c r="UJ355" s="3"/>
      <c r="UK355" s="3"/>
      <c r="UL355" s="3"/>
      <c r="UM355" s="3"/>
      <c r="UN355" s="3"/>
      <c r="UO355" s="3"/>
      <c r="UP355" s="3"/>
      <c r="UQ355" s="3"/>
      <c r="UR355" s="3"/>
      <c r="US355" s="3"/>
      <c r="UT355" s="3"/>
      <c r="UU355" s="3"/>
      <c r="UV355" s="3"/>
      <c r="UW355" s="3"/>
      <c r="UX355" s="3"/>
      <c r="UY355" s="3"/>
      <c r="UZ355" s="3"/>
      <c r="VA355" s="3"/>
      <c r="VB355" s="3"/>
      <c r="VC355" s="3"/>
      <c r="VD355" s="3"/>
      <c r="VE355" s="3"/>
      <c r="VF355" s="3"/>
      <c r="VG355" s="3"/>
      <c r="VH355" s="3"/>
      <c r="VI355" s="3"/>
      <c r="VJ355" s="3"/>
      <c r="VK355" s="3"/>
      <c r="VL355" s="3"/>
      <c r="VM355" s="3"/>
      <c r="VN355" s="3"/>
      <c r="VO355" s="3"/>
      <c r="VP355" s="3"/>
      <c r="VQ355" s="3"/>
      <c r="VR355" s="3"/>
      <c r="VS355" s="3"/>
      <c r="VT355" s="3"/>
      <c r="VU355" s="3"/>
      <c r="VV355" s="3"/>
      <c r="VW355" s="3"/>
      <c r="VX355" s="3"/>
      <c r="VY355" s="3"/>
      <c r="VZ355" s="3"/>
      <c r="WA355" s="3"/>
      <c r="WB355" s="3"/>
      <c r="WC355" s="3"/>
      <c r="WD355" s="3"/>
      <c r="WE355" s="3"/>
      <c r="WF355" s="3"/>
      <c r="WG355" s="3"/>
      <c r="WH355" s="3"/>
      <c r="WI355" s="3"/>
      <c r="WJ355" s="3"/>
      <c r="WK355" s="3"/>
      <c r="WL355" s="3"/>
      <c r="WM355" s="3"/>
      <c r="WN355" s="3"/>
      <c r="WO355" s="3"/>
      <c r="WP355" s="3"/>
      <c r="WQ355" s="3"/>
      <c r="WR355" s="3"/>
      <c r="WS355" s="3"/>
      <c r="WT355" s="3"/>
      <c r="WU355" s="3"/>
      <c r="WV355" s="3"/>
      <c r="WW355" s="3"/>
      <c r="WX355" s="3"/>
      <c r="WY355" s="3"/>
      <c r="WZ355" s="3"/>
      <c r="XA355" s="3"/>
      <c r="XB355" s="3"/>
      <c r="XC355" s="3"/>
      <c r="XD355" s="3"/>
      <c r="XE355" s="3"/>
      <c r="XF355" s="3"/>
      <c r="XG355" s="3"/>
      <c r="XH355" s="3"/>
      <c r="XI355" s="3"/>
      <c r="XJ355" s="3"/>
      <c r="XK355" s="3"/>
      <c r="XL355" s="3"/>
      <c r="XM355" s="3"/>
      <c r="XN355" s="3"/>
      <c r="XO355" s="3"/>
      <c r="XP355" s="3"/>
      <c r="XQ355" s="3"/>
      <c r="XR355" s="3"/>
      <c r="XS355" s="3"/>
      <c r="XT355" s="3"/>
      <c r="XU355" s="3"/>
      <c r="XV355" s="3"/>
      <c r="XW355" s="3"/>
      <c r="XX355" s="3"/>
      <c r="XY355" s="3"/>
      <c r="XZ355" s="3"/>
      <c r="YA355" s="3"/>
      <c r="YB355" s="3"/>
      <c r="YC355" s="3"/>
      <c r="YD355" s="3"/>
      <c r="YE355" s="3"/>
      <c r="YF355" s="3"/>
      <c r="YG355" s="3"/>
      <c r="YH355" s="3"/>
      <c r="YI355" s="3"/>
      <c r="YJ355" s="3"/>
      <c r="YK355" s="3"/>
      <c r="YL355" s="3"/>
      <c r="YM355" s="3"/>
      <c r="YN355" s="3"/>
      <c r="YO355" s="3"/>
      <c r="YP355" s="3"/>
      <c r="YQ355" s="3"/>
      <c r="YR355" s="3"/>
      <c r="YS355" s="3"/>
      <c r="YT355" s="3"/>
      <c r="YU355" s="3"/>
      <c r="YV355" s="3"/>
      <c r="YW355" s="3"/>
      <c r="YX355" s="3"/>
      <c r="YY355" s="3"/>
      <c r="YZ355" s="3"/>
      <c r="ZA355" s="3"/>
      <c r="ZB355" s="3"/>
      <c r="ZC355" s="3"/>
      <c r="ZD355" s="3"/>
      <c r="ZE355" s="3"/>
      <c r="ZF355" s="3"/>
      <c r="ZG355" s="3"/>
      <c r="ZH355" s="3"/>
      <c r="ZI355" s="3"/>
      <c r="ZJ355" s="3"/>
      <c r="ZK355" s="3"/>
      <c r="ZL355" s="3"/>
      <c r="ZM355" s="3"/>
      <c r="ZN355" s="3"/>
      <c r="ZO355" s="3"/>
      <c r="ZP355" s="3"/>
      <c r="ZQ355" s="3"/>
      <c r="ZR355" s="3"/>
      <c r="ZS355" s="3"/>
      <c r="ZT355" s="3"/>
      <c r="ZU355" s="3"/>
      <c r="ZV355" s="3"/>
      <c r="ZW355" s="3"/>
      <c r="ZX355" s="3"/>
      <c r="ZY355" s="3"/>
      <c r="ZZ355" s="3"/>
      <c r="AAA355" s="3"/>
      <c r="AAB355" s="3"/>
      <c r="AAC355" s="3"/>
      <c r="AAD355" s="3"/>
      <c r="AAE355" s="3"/>
      <c r="AAF355" s="3"/>
      <c r="AAG355" s="3"/>
      <c r="AAH355" s="3"/>
      <c r="AAI355" s="3"/>
      <c r="AAJ355" s="3"/>
      <c r="AAK355" s="3"/>
      <c r="AAL355" s="3"/>
      <c r="AAM355" s="3"/>
      <c r="AAN355" s="3"/>
      <c r="AAO355" s="3"/>
      <c r="AAP355" s="3"/>
      <c r="AAQ355" s="3"/>
      <c r="AAR355" s="3"/>
      <c r="AAS355" s="3"/>
      <c r="AAT355" s="3"/>
      <c r="AAU355" s="3"/>
      <c r="AAV355" s="3"/>
      <c r="AAW355" s="3"/>
      <c r="AAX355" s="3"/>
      <c r="AAY355" s="3"/>
      <c r="AAZ355" s="3"/>
      <c r="ABA355" s="3"/>
      <c r="ABB355" s="3"/>
      <c r="ABC355" s="3"/>
      <c r="ABD355" s="3"/>
      <c r="ABE355" s="3"/>
      <c r="ABF355" s="3"/>
      <c r="ABG355" s="3"/>
      <c r="ABH355" s="3"/>
      <c r="ABI355" s="3"/>
      <c r="ABJ355" s="3"/>
      <c r="ABK355" s="3"/>
      <c r="ABL355" s="3"/>
      <c r="ABM355" s="3"/>
      <c r="ABN355" s="3"/>
      <c r="ABO355" s="3"/>
      <c r="ABP355" s="3"/>
      <c r="ABQ355" s="3"/>
      <c r="ABR355" s="3"/>
      <c r="ABS355" s="3"/>
      <c r="ABT355" s="3"/>
      <c r="ABU355" s="3"/>
      <c r="ABV355" s="3"/>
      <c r="ABW355" s="3"/>
      <c r="ABX355" s="3"/>
      <c r="ABY355" s="3"/>
      <c r="ABZ355" s="3"/>
      <c r="ACA355" s="3"/>
      <c r="ACB355" s="3"/>
      <c r="ACC355" s="3"/>
      <c r="ACD355" s="3"/>
      <c r="ACE355" s="3"/>
      <c r="ACF355" s="3"/>
      <c r="ACG355" s="3"/>
      <c r="ACH355" s="3"/>
      <c r="ACI355" s="3"/>
      <c r="ACJ355" s="3"/>
      <c r="ACK355" s="3"/>
      <c r="ACL355" s="3"/>
      <c r="ACM355" s="3"/>
      <c r="ACN355" s="3"/>
      <c r="ACO355" s="3"/>
      <c r="ACP355" s="3"/>
      <c r="ACQ355" s="3"/>
      <c r="ACR355" s="3"/>
      <c r="ACS355" s="3"/>
      <c r="ACT355" s="3"/>
      <c r="ACU355" s="3"/>
      <c r="ACV355" s="3"/>
      <c r="ACW355" s="3"/>
      <c r="ACX355" s="3"/>
      <c r="ACY355" s="3"/>
      <c r="ACZ355" s="3"/>
      <c r="ADA355" s="3"/>
      <c r="ADB355" s="3"/>
      <c r="ADC355" s="3"/>
      <c r="ADD355" s="3"/>
      <c r="ADE355" s="3"/>
      <c r="ADF355" s="3"/>
      <c r="ADG355" s="3"/>
      <c r="ADH355" s="3"/>
      <c r="ADI355" s="3"/>
      <c r="ADJ355" s="3"/>
      <c r="ADK355" s="3"/>
      <c r="ADL355" s="3"/>
      <c r="ADM355" s="3"/>
      <c r="ADN355" s="3"/>
      <c r="ADO355" s="3"/>
      <c r="ADP355" s="3"/>
      <c r="ADQ355" s="3"/>
      <c r="ADR355" s="3"/>
      <c r="ADS355" s="3"/>
      <c r="ADT355" s="3"/>
      <c r="ADU355" s="3"/>
      <c r="ADV355" s="3"/>
      <c r="ADW355" s="3"/>
      <c r="ADX355" s="3"/>
      <c r="ADY355" s="3"/>
      <c r="ADZ355" s="3"/>
      <c r="AEA355" s="3"/>
      <c r="AEB355" s="3"/>
      <c r="AEC355" s="3"/>
      <c r="AED355" s="3"/>
      <c r="AEE355" s="3"/>
      <c r="AEF355" s="3"/>
      <c r="AEG355" s="3"/>
      <c r="AEH355" s="3"/>
      <c r="AEI355" s="3"/>
      <c r="AEJ355" s="3"/>
      <c r="AEK355" s="3"/>
      <c r="AEL355" s="3"/>
      <c r="AEM355" s="3"/>
      <c r="AEN355" s="3"/>
      <c r="AEO355" s="3"/>
      <c r="AEP355" s="3"/>
      <c r="AEQ355" s="3"/>
      <c r="AER355" s="3"/>
      <c r="AES355" s="3"/>
      <c r="AET355" s="3"/>
      <c r="AEU355" s="3"/>
      <c r="AEV355" s="3"/>
      <c r="AEW355" s="3"/>
      <c r="AEX355" s="3"/>
      <c r="AEY355" s="3"/>
      <c r="AEZ355" s="3"/>
      <c r="AFA355" s="3"/>
      <c r="AFB355" s="3"/>
      <c r="AFC355" s="3"/>
      <c r="AFD355" s="3"/>
      <c r="AFE355" s="3"/>
      <c r="AFF355" s="3"/>
      <c r="AFG355" s="3"/>
      <c r="AFH355" s="3"/>
      <c r="AFI355" s="3"/>
      <c r="AFJ355" s="3"/>
      <c r="AFK355" s="3"/>
      <c r="AFL355" s="3"/>
      <c r="AFM355" s="3"/>
      <c r="AFN355" s="3"/>
      <c r="AFO355" s="3"/>
      <c r="AFP355" s="3"/>
      <c r="AFQ355" s="3"/>
      <c r="AFR355" s="3"/>
      <c r="AFS355" s="3"/>
      <c r="AFT355" s="3"/>
      <c r="AFU355" s="3"/>
      <c r="AFV355" s="3"/>
      <c r="AFW355" s="3"/>
      <c r="AFX355" s="3"/>
      <c r="AFY355" s="3"/>
      <c r="AFZ355" s="3"/>
      <c r="AGA355" s="3"/>
      <c r="AGB355" s="3"/>
      <c r="AGC355" s="3"/>
      <c r="AGD355" s="3"/>
      <c r="AGE355" s="3"/>
      <c r="AGF355" s="3"/>
      <c r="AGG355" s="3"/>
      <c r="AGH355" s="3"/>
      <c r="AGI355" s="3"/>
      <c r="AGJ355" s="3"/>
      <c r="AGK355" s="3"/>
      <c r="AGL355" s="3"/>
      <c r="AGM355" s="3"/>
      <c r="AGN355" s="3"/>
      <c r="AGO355" s="3"/>
      <c r="AGP355" s="3"/>
      <c r="AGQ355" s="3"/>
      <c r="AGR355" s="3"/>
      <c r="AGS355" s="3"/>
      <c r="AGT355" s="3"/>
      <c r="AGU355" s="3"/>
      <c r="AGV355" s="3"/>
      <c r="AGW355" s="3"/>
      <c r="AGX355" s="3"/>
      <c r="AGY355" s="3"/>
      <c r="AGZ355" s="3"/>
      <c r="AHA355" s="3"/>
      <c r="AHB355" s="3"/>
      <c r="AHC355" s="3"/>
      <c r="AHD355" s="3"/>
      <c r="AHE355" s="3"/>
      <c r="AHF355" s="3"/>
      <c r="AHG355" s="3"/>
      <c r="AHH355" s="3"/>
      <c r="AHI355" s="3"/>
      <c r="AHJ355" s="3"/>
      <c r="AHK355" s="3"/>
      <c r="AHL355" s="3"/>
      <c r="AHM355" s="3"/>
      <c r="AHN355" s="3"/>
      <c r="AHO355" s="3"/>
      <c r="AHP355" s="3"/>
      <c r="AHQ355" s="3"/>
      <c r="AHR355" s="3"/>
      <c r="AHS355" s="3"/>
      <c r="AHT355" s="3"/>
      <c r="AHU355" s="3"/>
      <c r="AHV355" s="3"/>
      <c r="AHW355" s="3"/>
      <c r="AHX355" s="3"/>
      <c r="AHY355" s="3"/>
      <c r="AHZ355" s="3"/>
      <c r="AIA355" s="3"/>
      <c r="AIB355" s="3"/>
      <c r="AIC355" s="3"/>
      <c r="AID355" s="3"/>
      <c r="AIE355" s="3"/>
      <c r="AIF355" s="3"/>
      <c r="AIG355" s="3"/>
      <c r="AIH355" s="3"/>
      <c r="AII355" s="3"/>
      <c r="AIJ355" s="3"/>
      <c r="AIK355" s="3"/>
      <c r="AIL355" s="3"/>
      <c r="AIM355" s="3"/>
      <c r="AIN355" s="3"/>
      <c r="AIO355" s="3"/>
      <c r="AIP355" s="3"/>
      <c r="AIQ355" s="3"/>
      <c r="AIR355" s="3"/>
      <c r="AIS355" s="3"/>
      <c r="AIT355" s="3"/>
      <c r="AIU355" s="3"/>
      <c r="AIV355" s="3"/>
      <c r="AIW355" s="3"/>
      <c r="AIX355" s="3"/>
      <c r="AIY355" s="3"/>
      <c r="AIZ355" s="3"/>
      <c r="AJA355" s="3"/>
      <c r="AJB355" s="3"/>
      <c r="AJC355" s="3"/>
      <c r="AJD355" s="3"/>
      <c r="AJE355" s="3"/>
      <c r="AJF355" s="3"/>
      <c r="AJG355" s="3"/>
      <c r="AJH355" s="3"/>
      <c r="AJI355" s="3"/>
      <c r="AJJ355" s="3"/>
      <c r="AJK355" s="3"/>
      <c r="AJL355" s="3"/>
      <c r="AJM355" s="3"/>
      <c r="AJN355" s="3"/>
      <c r="AJO355" s="3"/>
      <c r="AJP355" s="3"/>
      <c r="AJQ355" s="3"/>
      <c r="AJR355" s="3"/>
      <c r="AJS355" s="3"/>
      <c r="AJT355" s="3"/>
      <c r="AJU355" s="3"/>
      <c r="AJV355" s="3"/>
      <c r="AJW355" s="3"/>
      <c r="AJX355" s="3"/>
      <c r="AJY355" s="3"/>
      <c r="AJZ355" s="3"/>
      <c r="AKA355" s="3"/>
      <c r="AKB355" s="3"/>
      <c r="AKC355" s="3"/>
      <c r="AKD355" s="3"/>
      <c r="AKE355" s="3"/>
      <c r="AKF355" s="3"/>
      <c r="AKG355" s="3"/>
      <c r="AKH355" s="3"/>
      <c r="AKI355" s="3"/>
      <c r="AKJ355" s="3"/>
      <c r="AKK355" s="3"/>
      <c r="AKL355" s="3"/>
      <c r="AKM355" s="3"/>
      <c r="AKN355" s="3"/>
      <c r="AKO355" s="3"/>
      <c r="AKP355" s="3"/>
      <c r="AKQ355" s="3"/>
      <c r="AKR355" s="3"/>
      <c r="AKS355" s="3"/>
      <c r="AKT355" s="3"/>
      <c r="AKU355" s="3"/>
      <c r="AKV355" s="3"/>
      <c r="AKW355" s="3"/>
      <c r="AKX355" s="3"/>
      <c r="AKY355" s="3"/>
      <c r="AKZ355" s="3"/>
      <c r="ALA355" s="3"/>
      <c r="ALB355" s="3"/>
      <c r="ALC355" s="3"/>
      <c r="ALD355" s="3"/>
      <c r="ALE355" s="3"/>
      <c r="ALF355" s="3"/>
      <c r="ALG355" s="3"/>
      <c r="ALH355" s="3"/>
      <c r="ALI355" s="3"/>
      <c r="ALJ355" s="3"/>
      <c r="ALK355" s="3"/>
      <c r="ALL355" s="3"/>
      <c r="ALM355" s="3"/>
      <c r="ALN355" s="3"/>
      <c r="ALO355" s="3"/>
      <c r="ALP355" s="3"/>
      <c r="ALQ355" s="3"/>
      <c r="ALR355" s="3"/>
      <c r="ALS355" s="3"/>
      <c r="ALT355" s="3"/>
      <c r="ALU355" s="3"/>
      <c r="ALV355" s="3"/>
      <c r="ALW355" s="3"/>
      <c r="ALX355" s="3"/>
      <c r="ALY355" s="3"/>
      <c r="ALZ355" s="3"/>
      <c r="AMA355" s="3"/>
      <c r="AMB355" s="3"/>
      <c r="AMC355" s="3"/>
    </row>
    <row r="356" spans="1:1017" ht="15" customHeight="1" x14ac:dyDescent="0.3">
      <c r="A356" s="110"/>
      <c r="B356" s="66"/>
      <c r="C356" s="29"/>
      <c r="D356" s="71"/>
      <c r="E356" s="86"/>
      <c r="F356" s="71"/>
      <c r="G356" s="105"/>
      <c r="H356" s="71"/>
      <c r="I356" s="71"/>
      <c r="J356" s="105"/>
      <c r="K356" s="106"/>
      <c r="L356" s="86"/>
      <c r="M356" s="105"/>
      <c r="N356" s="237"/>
      <c r="O356" s="237"/>
      <c r="P356" s="71"/>
      <c r="Q356" s="71"/>
      <c r="R356" s="71"/>
      <c r="S356" s="109"/>
      <c r="T356" s="86"/>
      <c r="U356" s="71"/>
      <c r="V356" s="253"/>
      <c r="W356" s="71"/>
      <c r="X356" s="87"/>
      <c r="Y356" s="58"/>
      <c r="Z356" s="58"/>
      <c r="AA356" s="66"/>
      <c r="AB356" s="67">
        <f t="shared" si="10"/>
        <v>0</v>
      </c>
      <c r="AC356" s="68">
        <f t="shared" si="11"/>
        <v>0</v>
      </c>
      <c r="AD356" s="68">
        <f t="array" ref="AD356">IF(AB356=0,0,IF(AB356&gt;9,AVERAGE(LARGE(D356:Z356,{1,2,3,4,5,6,7,8,9,10})),0))</f>
        <v>0</v>
      </c>
      <c r="AE356" s="68">
        <f t="array" ref="AE356">IF(AB356=0,0,IF(AB356&gt;9,SUM(LARGE(D356:Z356,{1,2,3,4,5,6,7,8,9,10})),0))</f>
        <v>0</v>
      </c>
      <c r="AG356" s="108"/>
    </row>
    <row r="357" spans="1:1017" ht="15" customHeight="1" x14ac:dyDescent="0.3">
      <c r="A357" s="110"/>
      <c r="B357" s="66"/>
      <c r="C357" s="102"/>
      <c r="D357" s="66"/>
      <c r="E357" s="75"/>
      <c r="F357" s="66"/>
      <c r="G357" s="111"/>
      <c r="H357" s="66"/>
      <c r="I357" s="66"/>
      <c r="J357" s="111"/>
      <c r="K357" s="106"/>
      <c r="L357" s="75"/>
      <c r="M357" s="111"/>
      <c r="N357" s="238"/>
      <c r="O357" s="238"/>
      <c r="P357" s="66"/>
      <c r="Q357" s="66"/>
      <c r="R357" s="66"/>
      <c r="S357" s="112"/>
      <c r="T357" s="75"/>
      <c r="U357" s="66"/>
      <c r="V357" s="254"/>
      <c r="W357" s="66"/>
      <c r="X357" s="79"/>
      <c r="Y357" s="66"/>
      <c r="Z357" s="66"/>
      <c r="AA357" s="80"/>
      <c r="AB357" s="67">
        <f t="shared" si="10"/>
        <v>0</v>
      </c>
      <c r="AC357" s="68">
        <f t="shared" si="11"/>
        <v>0</v>
      </c>
      <c r="AD357" s="68">
        <f t="array" ref="AD357">IF(AB357=0,0,IF(AB357&gt;9,AVERAGE(LARGE(D357:Z357,{1,2,3,4,5,6,7,8,9,10})),0))</f>
        <v>0</v>
      </c>
      <c r="AE357" s="68">
        <f t="array" ref="AE357">IF(AB357=0,0,IF(AB357&gt;9,SUM(LARGE(D357:Z357,{1,2,3,4,5,6,7,8,9,10})),0))</f>
        <v>0</v>
      </c>
      <c r="AF357" s="108"/>
      <c r="AG357" s="108"/>
    </row>
    <row r="358" spans="1:1017" ht="15" customHeight="1" x14ac:dyDescent="0.3">
      <c r="A358" s="110"/>
      <c r="B358" s="66"/>
      <c r="C358" s="102"/>
      <c r="D358" s="66"/>
      <c r="E358" s="75"/>
      <c r="F358" s="66"/>
      <c r="G358" s="111"/>
      <c r="H358" s="66"/>
      <c r="I358" s="66"/>
      <c r="J358" s="111"/>
      <c r="K358" s="106"/>
      <c r="L358" s="75"/>
      <c r="M358" s="111"/>
      <c r="N358" s="238"/>
      <c r="O358" s="238"/>
      <c r="P358" s="66"/>
      <c r="Q358" s="66"/>
      <c r="R358" s="66"/>
      <c r="S358" s="112"/>
      <c r="T358" s="75"/>
      <c r="U358" s="66"/>
      <c r="V358" s="254"/>
      <c r="W358" s="66"/>
      <c r="X358" s="79"/>
      <c r="Y358" s="66"/>
      <c r="Z358" s="66"/>
      <c r="AA358" s="80"/>
      <c r="AB358" s="67">
        <f t="shared" si="10"/>
        <v>0</v>
      </c>
      <c r="AC358" s="68">
        <f t="shared" si="11"/>
        <v>0</v>
      </c>
      <c r="AD358" s="68">
        <f t="array" ref="AD358">IF(AB358=0,0,IF(AB358&gt;9,AVERAGE(LARGE(D358:Z358,{1,2,3,4,5,6,7,8,9,10})),0))</f>
        <v>0</v>
      </c>
      <c r="AE358" s="68">
        <f t="array" ref="AE358">IF(AB358=0,0,IF(AB358&gt;9,SUM(LARGE(D358:Z358,{1,2,3,4,5,6,7,8,9,10})),0))</f>
        <v>0</v>
      </c>
      <c r="AF358" s="108"/>
      <c r="AG358" s="108"/>
    </row>
    <row r="359" spans="1:1017" ht="15" customHeight="1" x14ac:dyDescent="0.3">
      <c r="A359" s="113"/>
      <c r="B359" s="15"/>
      <c r="C359" s="114"/>
      <c r="D359" s="115"/>
      <c r="E359" s="116"/>
      <c r="F359" s="115"/>
      <c r="G359" s="117"/>
      <c r="H359" s="115"/>
      <c r="I359" s="115"/>
      <c r="J359" s="117"/>
      <c r="K359" s="118"/>
      <c r="L359" s="116"/>
      <c r="M359" s="117"/>
      <c r="N359" s="239"/>
      <c r="O359" s="239"/>
      <c r="P359" s="115"/>
      <c r="Q359" s="115"/>
      <c r="R359" s="115"/>
      <c r="S359" s="119"/>
      <c r="T359" s="116"/>
      <c r="U359" s="115"/>
      <c r="V359" s="255"/>
      <c r="W359" s="115"/>
      <c r="X359" s="120"/>
      <c r="Y359" s="115"/>
      <c r="Z359" s="115"/>
      <c r="AA359" s="121"/>
      <c r="AB359" s="67">
        <f t="shared" si="10"/>
        <v>0</v>
      </c>
      <c r="AC359" s="68">
        <f t="shared" si="11"/>
        <v>0</v>
      </c>
      <c r="AD359" s="68">
        <f t="array" ref="AD359">IF(AB359=0,0,IF(AB359&gt;9,AVERAGE(LARGE(D359:Z359,{1,2,3,4,5,6,7,8,9,10})),0))</f>
        <v>0</v>
      </c>
      <c r="AE359" s="68">
        <f t="array" ref="AE359">IF(AB359=0,0,IF(AB359&gt;9,SUM(LARGE(D359:Z359,{1,2,3,4,5,6,7,8,9,10})),0))</f>
        <v>0</v>
      </c>
      <c r="AF359" s="108"/>
      <c r="AG359" s="108"/>
    </row>
    <row r="360" spans="1:1017" ht="15" customHeight="1" x14ac:dyDescent="0.3">
      <c r="A360" s="122" t="s">
        <v>300</v>
      </c>
      <c r="B360" s="123"/>
      <c r="C360" s="124"/>
      <c r="D360" s="125">
        <f>IF(COUNT(D6:D359)=0,"",COUNT(D6:D359)+23)</f>
        <v>158</v>
      </c>
      <c r="E360" s="125">
        <f>IF(COUNT(E6:E359)=0,"",COUNT(E6:E359)+32)</f>
        <v>140</v>
      </c>
      <c r="F360" s="125">
        <f>IF(COUNT(F6:F359)=0,"",COUNT(F6:F359)+15)</f>
        <v>173</v>
      </c>
      <c r="G360" s="126">
        <f>IF(COUNT(G6:G359)=0,"",COUNT(G6:G359)+10)</f>
        <v>159</v>
      </c>
      <c r="H360" s="125">
        <f>IF(COUNT(H6:H359)=0,"",COUNT(H6:H359)+20)</f>
        <v>131</v>
      </c>
      <c r="I360" s="125">
        <f>IF(COUNT(I6:I359)=0,"",COUNT(I6:I359)+26)</f>
        <v>191</v>
      </c>
      <c r="J360" s="125">
        <f>IF(COUNT(J6:J359)=0,"",COUNT(J6:J359)+22)</f>
        <v>156</v>
      </c>
      <c r="K360" s="127">
        <f>IF(COUNT(K6:K359)=0,"",COUNT(K6:K359)+21)</f>
        <v>106</v>
      </c>
      <c r="L360" s="125">
        <f>IF(COUNT(L6:L359)=0,"",COUNT(L6:L359)+12)</f>
        <v>162</v>
      </c>
      <c r="M360" s="125">
        <f>IF(COUNT(M6:M359)=0,"",COUNT(M6:M359)+24)</f>
        <v>187</v>
      </c>
      <c r="N360" s="125">
        <f>IF(COUNT(N6:N359)=0,"",COUNT(N6:N359)+7)</f>
        <v>142</v>
      </c>
      <c r="O360" s="125">
        <f>IF(COUNT(O6:O359)=0,"",COUNT(O6:O359)+19)</f>
        <v>109</v>
      </c>
      <c r="P360" s="125">
        <f>IF(COUNT(P6:P359)=0,"",COUNT(P6:P359)+5)</f>
        <v>110</v>
      </c>
      <c r="Q360" s="125">
        <f>IF(COUNT(Q6:Q359)=0,"",COUNT(Q6:Q359)+3)</f>
        <v>110</v>
      </c>
      <c r="R360" s="125">
        <f>IF(COUNT(R6:R359)=0,"",COUNT(R6:R359)+13)</f>
        <v>157</v>
      </c>
      <c r="S360" s="125">
        <f>IF(COUNT(S6:S359)=0,"",COUNT(S6:S359)+29)</f>
        <v>155</v>
      </c>
      <c r="T360" s="125">
        <f>IF(COUNT(T6:T359)=0,"",COUNT(T6:T359)+60)</f>
        <v>251</v>
      </c>
      <c r="U360" s="125">
        <f>IF(COUNT(U6:U359)=0,"",COUNT(U6:U359)+34)</f>
        <v>149</v>
      </c>
      <c r="V360" s="256">
        <f>IF(COUNT(V6:V359)=0,"",COUNT(V6:V359)+30)</f>
        <v>135</v>
      </c>
      <c r="W360" s="125">
        <f>IF(COUNT(W6:W359)=0,"",COUNT(W6:W359)+11)</f>
        <v>96</v>
      </c>
      <c r="X360" s="125">
        <f>IF(COUNT(X6:X359)=0,"",COUNT(X6:X359))</f>
        <v>191</v>
      </c>
      <c r="Y360" s="125">
        <f>IF(COUNT(Y6:Y359)=0,0,COUNT(Y6:Y359))</f>
        <v>133</v>
      </c>
      <c r="Z360" s="125">
        <f>IF(COUNT(Z6:Z359)=0,0,COUNT(Z6:Z359))</f>
        <v>92</v>
      </c>
      <c r="AA360" s="125">
        <f>IF(COUNT(AA6:AA359)=0,"",COUNT(AA6:AA359)+0)</f>
        <v>123</v>
      </c>
      <c r="AB360" s="128"/>
      <c r="AC360" s="129"/>
      <c r="AD360" s="130"/>
      <c r="AE360" s="131">
        <v>416</v>
      </c>
      <c r="AF360" s="132">
        <f>X360+Y360+Z360-AE360</f>
        <v>0</v>
      </c>
      <c r="AG360" s="108"/>
    </row>
    <row r="361" spans="1:1017" ht="15" customHeight="1" x14ac:dyDescent="0.3">
      <c r="A361" s="133" t="s">
        <v>301</v>
      </c>
      <c r="B361" s="58"/>
      <c r="C361" s="134"/>
      <c r="D361" s="135">
        <f t="shared" ref="D361:W361" si="12">IF(D360="","",AVERAGE(D6:D359))</f>
        <v>36.925925925925924</v>
      </c>
      <c r="E361" s="135">
        <f t="shared" si="12"/>
        <v>38.768518518518519</v>
      </c>
      <c r="F361" s="135">
        <f t="shared" si="12"/>
        <v>37.639240506329116</v>
      </c>
      <c r="G361" s="136">
        <f t="shared" si="12"/>
        <v>34.671140939597315</v>
      </c>
      <c r="H361" s="135">
        <f t="shared" si="12"/>
        <v>38.612612612612615</v>
      </c>
      <c r="I361" s="135">
        <f t="shared" si="12"/>
        <v>35.06666666666667</v>
      </c>
      <c r="J361" s="135">
        <f t="shared" si="12"/>
        <v>35.268656716417908</v>
      </c>
      <c r="K361" s="137">
        <f t="shared" si="12"/>
        <v>36.188235294117646</v>
      </c>
      <c r="L361" s="135">
        <f t="shared" si="12"/>
        <v>34.553333333333335</v>
      </c>
      <c r="M361" s="135">
        <f t="shared" si="12"/>
        <v>36.552147239263803</v>
      </c>
      <c r="N361" s="135">
        <f t="shared" si="12"/>
        <v>33.251851851851853</v>
      </c>
      <c r="O361" s="135">
        <f t="shared" si="12"/>
        <v>33.522222222222226</v>
      </c>
      <c r="P361" s="135">
        <f t="shared" si="12"/>
        <v>30.828571428571429</v>
      </c>
      <c r="Q361" s="135">
        <f t="shared" si="12"/>
        <v>32.794392523364486</v>
      </c>
      <c r="R361" s="135">
        <f t="shared" si="12"/>
        <v>33.284722222222221</v>
      </c>
      <c r="S361" s="135">
        <f t="shared" si="12"/>
        <v>38.492063492063494</v>
      </c>
      <c r="T361" s="135">
        <f t="shared" si="12"/>
        <v>37.010471204188484</v>
      </c>
      <c r="U361" s="135">
        <f t="shared" si="12"/>
        <v>37.130434782608695</v>
      </c>
      <c r="V361" s="257">
        <f t="shared" si="12"/>
        <v>36.180952380952384</v>
      </c>
      <c r="W361" s="135">
        <f t="shared" si="12"/>
        <v>35.811764705882354</v>
      </c>
      <c r="X361" s="135"/>
      <c r="Y361" s="135"/>
      <c r="Z361" s="135"/>
      <c r="AA361" s="138">
        <f>IF(AA360="","",AVERAGE(AA7:AA359))</f>
        <v>35.893442622950822</v>
      </c>
      <c r="AB361" s="139"/>
      <c r="AC361" s="139"/>
      <c r="AD361" s="140"/>
      <c r="AE361" s="141">
        <v>17</v>
      </c>
      <c r="AF361" s="108"/>
      <c r="AG361" s="108"/>
    </row>
    <row r="362" spans="1:1017" ht="15" customHeight="1" x14ac:dyDescent="0.3">
      <c r="A362" s="133" t="s">
        <v>302</v>
      </c>
      <c r="B362" s="58"/>
      <c r="C362" s="134"/>
      <c r="D362" s="142">
        <v>4</v>
      </c>
      <c r="E362" s="142">
        <v>4</v>
      </c>
      <c r="F362" s="142">
        <v>5</v>
      </c>
      <c r="G362" s="143">
        <v>3</v>
      </c>
      <c r="H362" s="142">
        <v>1</v>
      </c>
      <c r="I362" s="142">
        <v>12</v>
      </c>
      <c r="J362" s="142">
        <v>5</v>
      </c>
      <c r="K362" s="144">
        <v>3</v>
      </c>
      <c r="L362" s="142">
        <v>3</v>
      </c>
      <c r="M362" s="142">
        <v>8</v>
      </c>
      <c r="N362" s="142">
        <v>4</v>
      </c>
      <c r="O362" s="142">
        <v>4</v>
      </c>
      <c r="P362" s="142">
        <v>3</v>
      </c>
      <c r="Q362" s="142">
        <v>1</v>
      </c>
      <c r="R362" s="142">
        <v>8</v>
      </c>
      <c r="S362" s="142">
        <v>1</v>
      </c>
      <c r="T362" s="142">
        <v>9</v>
      </c>
      <c r="U362" s="142">
        <v>5</v>
      </c>
      <c r="V362" s="258">
        <v>6</v>
      </c>
      <c r="W362" s="142">
        <v>0</v>
      </c>
      <c r="Y362" s="145"/>
      <c r="Z362" s="142"/>
      <c r="AA362" s="139">
        <v>3</v>
      </c>
      <c r="AB362" s="139"/>
      <c r="AC362" s="139"/>
      <c r="AD362" s="140"/>
      <c r="AE362" s="141"/>
      <c r="AF362" s="108"/>
      <c r="AG362" s="108"/>
    </row>
    <row r="363" spans="1:1017" ht="15" customHeight="1" x14ac:dyDescent="0.3">
      <c r="A363" s="146" t="s">
        <v>303</v>
      </c>
      <c r="B363" s="147"/>
      <c r="C363" s="148"/>
      <c r="D363" s="149">
        <f t="shared" ref="D363:W363" si="13">IF(D360="","",D360-D362)</f>
        <v>154</v>
      </c>
      <c r="E363" s="149">
        <f t="shared" si="13"/>
        <v>136</v>
      </c>
      <c r="F363" s="149">
        <f t="shared" si="13"/>
        <v>168</v>
      </c>
      <c r="G363" s="150">
        <f t="shared" si="13"/>
        <v>156</v>
      </c>
      <c r="H363" s="149">
        <f t="shared" si="13"/>
        <v>130</v>
      </c>
      <c r="I363" s="149">
        <f t="shared" si="13"/>
        <v>179</v>
      </c>
      <c r="J363" s="149">
        <f t="shared" si="13"/>
        <v>151</v>
      </c>
      <c r="K363" s="151">
        <f t="shared" si="13"/>
        <v>103</v>
      </c>
      <c r="L363" s="149">
        <f t="shared" si="13"/>
        <v>159</v>
      </c>
      <c r="M363" s="149">
        <f t="shared" si="13"/>
        <v>179</v>
      </c>
      <c r="N363" s="149">
        <f t="shared" si="13"/>
        <v>138</v>
      </c>
      <c r="O363" s="149">
        <f t="shared" si="13"/>
        <v>105</v>
      </c>
      <c r="P363" s="149">
        <f t="shared" si="13"/>
        <v>107</v>
      </c>
      <c r="Q363" s="149">
        <f t="shared" si="13"/>
        <v>109</v>
      </c>
      <c r="R363" s="149">
        <f t="shared" si="13"/>
        <v>149</v>
      </c>
      <c r="S363" s="149">
        <f t="shared" si="13"/>
        <v>154</v>
      </c>
      <c r="T363" s="149">
        <f t="shared" si="13"/>
        <v>242</v>
      </c>
      <c r="U363" s="149">
        <f t="shared" si="13"/>
        <v>144</v>
      </c>
      <c r="V363" s="259">
        <f t="shared" si="13"/>
        <v>129</v>
      </c>
      <c r="W363" s="149">
        <f t="shared" si="13"/>
        <v>96</v>
      </c>
      <c r="X363" s="152"/>
      <c r="Y363" s="149"/>
      <c r="Z363" s="149"/>
      <c r="AA363" s="153">
        <f>IF(AA360="","",AA360-AA362)</f>
        <v>120</v>
      </c>
      <c r="AB363" s="154"/>
      <c r="AC363" s="154"/>
      <c r="AD363" s="155"/>
      <c r="AE363" s="156"/>
      <c r="AF363" s="108"/>
      <c r="AG363" s="108"/>
    </row>
    <row r="364" spans="1:1017" ht="15" customHeight="1" x14ac:dyDescent="0.3">
      <c r="D364" s="108"/>
      <c r="E364" s="108"/>
      <c r="F364" s="108"/>
      <c r="H364" s="108"/>
      <c r="I364" s="108"/>
      <c r="J364" s="108"/>
      <c r="K364" s="157"/>
      <c r="L364" s="108"/>
      <c r="M364" s="108"/>
      <c r="N364" s="240"/>
      <c r="O364" s="240"/>
      <c r="P364" s="108"/>
      <c r="Q364" s="108"/>
      <c r="R364" s="108"/>
      <c r="S364" s="108"/>
      <c r="T364" s="108"/>
      <c r="U364" s="108"/>
      <c r="V364" s="260"/>
      <c r="W364" s="108"/>
      <c r="AF364" s="108"/>
      <c r="AG364" s="108"/>
    </row>
    <row r="365" spans="1:1017" ht="15" customHeight="1" x14ac:dyDescent="0.3">
      <c r="A365" s="158" t="s">
        <v>304</v>
      </c>
      <c r="B365" s="159"/>
      <c r="C365" s="160"/>
      <c r="D365" s="161">
        <f t="shared" ref="D365:X365" si="14">IF(D363="","",D363*3)</f>
        <v>462</v>
      </c>
      <c r="E365" s="161">
        <f t="shared" si="14"/>
        <v>408</v>
      </c>
      <c r="F365" s="161">
        <f t="shared" si="14"/>
        <v>504</v>
      </c>
      <c r="G365" s="161">
        <f t="shared" si="14"/>
        <v>468</v>
      </c>
      <c r="H365" s="161">
        <f t="shared" si="14"/>
        <v>390</v>
      </c>
      <c r="I365" s="161">
        <f t="shared" si="14"/>
        <v>537</v>
      </c>
      <c r="J365" s="161">
        <f t="shared" si="14"/>
        <v>453</v>
      </c>
      <c r="K365" s="162">
        <f t="shared" si="14"/>
        <v>309</v>
      </c>
      <c r="L365" s="161">
        <f t="shared" si="14"/>
        <v>477</v>
      </c>
      <c r="M365" s="161">
        <f t="shared" si="14"/>
        <v>537</v>
      </c>
      <c r="N365" s="161">
        <f t="shared" si="14"/>
        <v>414</v>
      </c>
      <c r="O365" s="161">
        <f t="shared" si="14"/>
        <v>315</v>
      </c>
      <c r="P365" s="161">
        <f t="shared" si="14"/>
        <v>321</v>
      </c>
      <c r="Q365" s="161">
        <f t="shared" si="14"/>
        <v>327</v>
      </c>
      <c r="R365" s="161">
        <f t="shared" si="14"/>
        <v>447</v>
      </c>
      <c r="S365" s="161">
        <f t="shared" si="14"/>
        <v>462</v>
      </c>
      <c r="T365" s="161">
        <f t="shared" si="14"/>
        <v>726</v>
      </c>
      <c r="U365" s="161">
        <f t="shared" si="14"/>
        <v>432</v>
      </c>
      <c r="V365" s="261">
        <f t="shared" si="14"/>
        <v>387</v>
      </c>
      <c r="W365" s="161">
        <f t="shared" si="14"/>
        <v>288</v>
      </c>
      <c r="X365" s="161" t="str">
        <f t="shared" si="14"/>
        <v/>
      </c>
      <c r="Y365" s="163"/>
      <c r="Z365" s="163"/>
      <c r="AA365" s="161">
        <f>IF(AA363="","",AA363*3)</f>
        <v>360</v>
      </c>
      <c r="AB365" s="164"/>
      <c r="AC365" s="161">
        <f t="shared" ref="AC365:AC370" si="15">SUM(D365:AA365)</f>
        <v>9024</v>
      </c>
      <c r="AD365" s="163"/>
      <c r="AE365" s="165"/>
      <c r="AF365" s="108"/>
      <c r="AG365" s="108"/>
    </row>
    <row r="366" spans="1:1017" ht="15" customHeight="1" x14ac:dyDescent="0.3">
      <c r="A366" s="166" t="s">
        <v>305</v>
      </c>
      <c r="B366" s="167"/>
      <c r="C366" s="168"/>
      <c r="D366" s="169">
        <f t="shared" ref="D366:X366" si="16">IF(D363="","",10)</f>
        <v>10</v>
      </c>
      <c r="E366" s="169">
        <f t="shared" si="16"/>
        <v>10</v>
      </c>
      <c r="F366" s="169">
        <f t="shared" si="16"/>
        <v>10</v>
      </c>
      <c r="G366" s="169">
        <f t="shared" si="16"/>
        <v>10</v>
      </c>
      <c r="H366" s="169">
        <f t="shared" si="16"/>
        <v>10</v>
      </c>
      <c r="I366" s="169">
        <f t="shared" si="16"/>
        <v>10</v>
      </c>
      <c r="J366" s="169">
        <f t="shared" si="16"/>
        <v>10</v>
      </c>
      <c r="K366" s="170">
        <f t="shared" si="16"/>
        <v>10</v>
      </c>
      <c r="L366" s="169">
        <f t="shared" si="16"/>
        <v>10</v>
      </c>
      <c r="M366" s="169">
        <f t="shared" si="16"/>
        <v>10</v>
      </c>
      <c r="N366" s="169">
        <f t="shared" si="16"/>
        <v>10</v>
      </c>
      <c r="O366" s="169">
        <f t="shared" si="16"/>
        <v>10</v>
      </c>
      <c r="P366" s="169">
        <f t="shared" si="16"/>
        <v>10</v>
      </c>
      <c r="Q366" s="169">
        <f t="shared" si="16"/>
        <v>10</v>
      </c>
      <c r="R366" s="169">
        <f t="shared" si="16"/>
        <v>10</v>
      </c>
      <c r="S366" s="169">
        <f t="shared" si="16"/>
        <v>10</v>
      </c>
      <c r="T366" s="169">
        <f t="shared" si="16"/>
        <v>10</v>
      </c>
      <c r="U366" s="169">
        <f t="shared" si="16"/>
        <v>10</v>
      </c>
      <c r="V366" s="262">
        <f t="shared" si="16"/>
        <v>10</v>
      </c>
      <c r="W366" s="169">
        <f t="shared" si="16"/>
        <v>10</v>
      </c>
      <c r="X366" s="169" t="str">
        <f t="shared" si="16"/>
        <v/>
      </c>
      <c r="Y366" s="171"/>
      <c r="Z366" s="171"/>
      <c r="AA366" s="169">
        <f>IF(AA363="","",10)</f>
        <v>10</v>
      </c>
      <c r="AB366" s="172"/>
      <c r="AC366" s="169">
        <f t="shared" si="15"/>
        <v>210</v>
      </c>
      <c r="AD366" s="171"/>
      <c r="AE366" s="173"/>
      <c r="AF366" s="108"/>
      <c r="AG366" s="108"/>
    </row>
    <row r="367" spans="1:1017" ht="15" customHeight="1" x14ac:dyDescent="0.3">
      <c r="A367" s="166" t="s">
        <v>306</v>
      </c>
      <c r="B367" s="167"/>
      <c r="C367" s="168"/>
      <c r="D367" s="169">
        <f t="shared" ref="D367:M367" si="17">IF(D363="","",100)</f>
        <v>100</v>
      </c>
      <c r="E367" s="169">
        <f t="shared" si="17"/>
        <v>100</v>
      </c>
      <c r="F367" s="169">
        <f t="shared" si="17"/>
        <v>100</v>
      </c>
      <c r="G367" s="169">
        <f t="shared" si="17"/>
        <v>100</v>
      </c>
      <c r="H367" s="169">
        <f t="shared" si="17"/>
        <v>100</v>
      </c>
      <c r="I367" s="169">
        <f t="shared" si="17"/>
        <v>100</v>
      </c>
      <c r="J367" s="169">
        <f t="shared" si="17"/>
        <v>100</v>
      </c>
      <c r="K367" s="170">
        <f t="shared" si="17"/>
        <v>100</v>
      </c>
      <c r="L367" s="169">
        <f t="shared" si="17"/>
        <v>100</v>
      </c>
      <c r="M367" s="169">
        <f t="shared" si="17"/>
        <v>100</v>
      </c>
      <c r="N367" s="169">
        <f t="shared" ref="N367:X367" si="18">IF(N363="","",0)</f>
        <v>0</v>
      </c>
      <c r="O367" s="169">
        <f t="shared" si="18"/>
        <v>0</v>
      </c>
      <c r="P367" s="169">
        <f t="shared" si="18"/>
        <v>0</v>
      </c>
      <c r="Q367" s="169">
        <f t="shared" si="18"/>
        <v>0</v>
      </c>
      <c r="R367" s="169">
        <f t="shared" si="18"/>
        <v>0</v>
      </c>
      <c r="S367" s="169">
        <f t="shared" si="18"/>
        <v>0</v>
      </c>
      <c r="T367" s="169">
        <f t="shared" si="18"/>
        <v>0</v>
      </c>
      <c r="U367" s="169">
        <f t="shared" si="18"/>
        <v>0</v>
      </c>
      <c r="V367" s="262">
        <f t="shared" si="18"/>
        <v>0</v>
      </c>
      <c r="W367" s="169">
        <f t="shared" si="18"/>
        <v>0</v>
      </c>
      <c r="X367" s="169" t="str">
        <f t="shared" si="18"/>
        <v/>
      </c>
      <c r="Y367" s="171"/>
      <c r="Z367" s="171"/>
      <c r="AA367" s="169">
        <f>IF(AA363="","",0)</f>
        <v>0</v>
      </c>
      <c r="AB367" s="172"/>
      <c r="AC367" s="169">
        <f t="shared" si="15"/>
        <v>1000</v>
      </c>
      <c r="AD367" s="171"/>
      <c r="AE367" s="173"/>
      <c r="AF367" s="108"/>
      <c r="AG367" s="108"/>
    </row>
    <row r="368" spans="1:1017" ht="15" customHeight="1" x14ac:dyDescent="0.3">
      <c r="A368" s="166" t="s">
        <v>307</v>
      </c>
      <c r="B368" s="167"/>
      <c r="C368" s="168"/>
      <c r="D368" s="174">
        <f t="shared" ref="D368:X368" si="19">IF(D365="","",SUM(D365:D367))</f>
        <v>572</v>
      </c>
      <c r="E368" s="174">
        <f t="shared" si="19"/>
        <v>518</v>
      </c>
      <c r="F368" s="174">
        <f t="shared" si="19"/>
        <v>614</v>
      </c>
      <c r="G368" s="174">
        <f t="shared" si="19"/>
        <v>578</v>
      </c>
      <c r="H368" s="174">
        <f t="shared" si="19"/>
        <v>500</v>
      </c>
      <c r="I368" s="174">
        <f t="shared" si="19"/>
        <v>647</v>
      </c>
      <c r="J368" s="174">
        <f t="shared" si="19"/>
        <v>563</v>
      </c>
      <c r="K368" s="175">
        <f t="shared" si="19"/>
        <v>419</v>
      </c>
      <c r="L368" s="174">
        <f t="shared" si="19"/>
        <v>587</v>
      </c>
      <c r="M368" s="174">
        <f t="shared" si="19"/>
        <v>647</v>
      </c>
      <c r="N368" s="174">
        <f t="shared" si="19"/>
        <v>424</v>
      </c>
      <c r="O368" s="174">
        <f t="shared" si="19"/>
        <v>325</v>
      </c>
      <c r="P368" s="174">
        <f t="shared" si="19"/>
        <v>331</v>
      </c>
      <c r="Q368" s="174">
        <f t="shared" si="19"/>
        <v>337</v>
      </c>
      <c r="R368" s="174">
        <f t="shared" si="19"/>
        <v>457</v>
      </c>
      <c r="S368" s="174">
        <f t="shared" si="19"/>
        <v>472</v>
      </c>
      <c r="T368" s="174">
        <f t="shared" si="19"/>
        <v>736</v>
      </c>
      <c r="U368" s="174">
        <f t="shared" si="19"/>
        <v>442</v>
      </c>
      <c r="V368" s="263">
        <f t="shared" si="19"/>
        <v>397</v>
      </c>
      <c r="W368" s="174">
        <f t="shared" si="19"/>
        <v>298</v>
      </c>
      <c r="X368" s="174" t="str">
        <f t="shared" si="19"/>
        <v/>
      </c>
      <c r="Y368" s="171"/>
      <c r="Z368" s="171"/>
      <c r="AA368" s="174">
        <f>IF(AA365="","",SUM(AA365:AA367))</f>
        <v>370</v>
      </c>
      <c r="AB368" s="172"/>
      <c r="AC368" s="169">
        <f t="shared" si="15"/>
        <v>10234</v>
      </c>
      <c r="AD368" s="171"/>
      <c r="AE368" s="173"/>
      <c r="AF368" s="108"/>
      <c r="AG368" s="108"/>
    </row>
    <row r="369" spans="1:33" ht="15" customHeight="1" x14ac:dyDescent="0.3">
      <c r="A369" s="166" t="s">
        <v>308</v>
      </c>
      <c r="B369" s="167"/>
      <c r="C369" s="168"/>
      <c r="D369" s="169">
        <v>572</v>
      </c>
      <c r="E369" s="169">
        <v>515</v>
      </c>
      <c r="F369" s="169">
        <v>614</v>
      </c>
      <c r="G369" s="169">
        <v>578</v>
      </c>
      <c r="H369" s="169">
        <v>500</v>
      </c>
      <c r="I369" s="169">
        <v>638</v>
      </c>
      <c r="J369" s="169">
        <v>563</v>
      </c>
      <c r="K369" s="170">
        <v>419</v>
      </c>
      <c r="L369" s="169">
        <v>587</v>
      </c>
      <c r="M369" s="169">
        <v>647</v>
      </c>
      <c r="N369" s="169">
        <v>496</v>
      </c>
      <c r="O369" s="169">
        <v>325</v>
      </c>
      <c r="P369" s="169">
        <v>388</v>
      </c>
      <c r="Q369" s="169">
        <v>337</v>
      </c>
      <c r="R369" s="169">
        <v>466</v>
      </c>
      <c r="S369" s="169">
        <v>472</v>
      </c>
      <c r="T369" s="169">
        <v>730</v>
      </c>
      <c r="U369" s="169">
        <v>442</v>
      </c>
      <c r="V369" s="262"/>
      <c r="W369" s="169"/>
      <c r="X369" s="171"/>
      <c r="Y369" s="171"/>
      <c r="Z369" s="171"/>
      <c r="AA369" s="169"/>
      <c r="AB369" s="172"/>
      <c r="AC369" s="169">
        <f t="shared" si="15"/>
        <v>9289</v>
      </c>
      <c r="AD369" s="171"/>
      <c r="AE369" s="173"/>
      <c r="AF369" s="108"/>
      <c r="AG369" s="108"/>
    </row>
    <row r="370" spans="1:33" ht="15" customHeight="1" x14ac:dyDescent="0.3">
      <c r="A370" s="176" t="s">
        <v>309</v>
      </c>
      <c r="B370" s="177"/>
      <c r="C370" s="178"/>
      <c r="D370" s="179">
        <f t="shared" ref="D370:W370" si="20">IF(D368="","",(D369-D368))</f>
        <v>0</v>
      </c>
      <c r="E370" s="179">
        <f t="shared" si="20"/>
        <v>-3</v>
      </c>
      <c r="F370" s="179">
        <f t="shared" si="20"/>
        <v>0</v>
      </c>
      <c r="G370" s="179">
        <f t="shared" si="20"/>
        <v>0</v>
      </c>
      <c r="H370" s="179">
        <f t="shared" si="20"/>
        <v>0</v>
      </c>
      <c r="I370" s="179">
        <f t="shared" si="20"/>
        <v>-9</v>
      </c>
      <c r="J370" s="179">
        <f t="shared" si="20"/>
        <v>0</v>
      </c>
      <c r="K370" s="180">
        <f t="shared" si="20"/>
        <v>0</v>
      </c>
      <c r="L370" s="179">
        <f t="shared" si="20"/>
        <v>0</v>
      </c>
      <c r="M370" s="179">
        <f t="shared" si="20"/>
        <v>0</v>
      </c>
      <c r="N370" s="179">
        <f t="shared" si="20"/>
        <v>72</v>
      </c>
      <c r="O370" s="179">
        <f t="shared" si="20"/>
        <v>0</v>
      </c>
      <c r="P370" s="179">
        <f t="shared" si="20"/>
        <v>57</v>
      </c>
      <c r="Q370" s="179">
        <f t="shared" si="20"/>
        <v>0</v>
      </c>
      <c r="R370" s="179">
        <f t="shared" si="20"/>
        <v>9</v>
      </c>
      <c r="S370" s="179">
        <f t="shared" si="20"/>
        <v>0</v>
      </c>
      <c r="T370" s="179">
        <f t="shared" si="20"/>
        <v>-6</v>
      </c>
      <c r="U370" s="179">
        <f t="shared" si="20"/>
        <v>0</v>
      </c>
      <c r="V370" s="264">
        <f t="shared" si="20"/>
        <v>-397</v>
      </c>
      <c r="W370" s="179">
        <f t="shared" si="20"/>
        <v>-298</v>
      </c>
      <c r="X370" s="181"/>
      <c r="Y370" s="181"/>
      <c r="Z370" s="181"/>
      <c r="AA370" s="179">
        <f>IF(AA368="","",(AA369-AA368))</f>
        <v>-370</v>
      </c>
      <c r="AB370" s="182"/>
      <c r="AC370" s="179">
        <f t="shared" si="15"/>
        <v>-945</v>
      </c>
      <c r="AD370" s="181"/>
      <c r="AE370" s="183"/>
      <c r="AF370" s="108"/>
      <c r="AG370" s="108"/>
    </row>
    <row r="371" spans="1:33" ht="15" customHeight="1" x14ac:dyDescent="0.3">
      <c r="A371" s="184" t="s">
        <v>310</v>
      </c>
      <c r="B371" s="185"/>
      <c r="C371" s="186"/>
      <c r="D371" s="187"/>
      <c r="E371" s="188"/>
      <c r="F371" s="187"/>
      <c r="G371" s="189"/>
      <c r="H371" s="187"/>
      <c r="I371" s="187"/>
      <c r="J371" s="189"/>
      <c r="K371" s="157"/>
      <c r="L371" s="190"/>
      <c r="N371" s="240"/>
      <c r="O371" s="240"/>
      <c r="P371" s="108"/>
      <c r="Q371" s="108"/>
      <c r="R371" s="108"/>
      <c r="S371" s="191"/>
      <c r="T371" s="190"/>
      <c r="U371" s="108"/>
      <c r="V371" s="260"/>
      <c r="W371" s="108"/>
      <c r="X371" s="108"/>
      <c r="Y371" s="108"/>
      <c r="Z371" s="108"/>
      <c r="AA371" s="108"/>
      <c r="AB371" s="192"/>
      <c r="AC371" s="108"/>
      <c r="AD371" s="108"/>
      <c r="AE371" s="108"/>
      <c r="AF371" s="108"/>
      <c r="AG371" s="108"/>
    </row>
    <row r="372" spans="1:33" ht="15" customHeight="1" x14ac:dyDescent="0.3">
      <c r="A372" s="184" t="s">
        <v>311</v>
      </c>
      <c r="B372" s="185"/>
      <c r="C372" s="186" t="s">
        <v>54</v>
      </c>
      <c r="D372" s="310" t="s">
        <v>312</v>
      </c>
      <c r="E372" s="310"/>
      <c r="F372" s="310"/>
      <c r="G372" s="310"/>
      <c r="H372" s="310"/>
      <c r="I372" s="310"/>
      <c r="J372" s="310"/>
      <c r="K372" s="157"/>
      <c r="L372" s="190"/>
      <c r="N372" s="240"/>
      <c r="O372" s="240"/>
      <c r="P372" s="108"/>
      <c r="Q372" s="108"/>
      <c r="R372" s="108"/>
      <c r="S372" s="191"/>
      <c r="T372" s="190"/>
      <c r="U372" s="108"/>
      <c r="V372" s="260"/>
      <c r="W372" s="108"/>
      <c r="X372" s="108"/>
      <c r="Y372" s="108"/>
      <c r="Z372" s="108"/>
      <c r="AA372" s="108"/>
      <c r="AB372" s="192"/>
      <c r="AC372" s="108"/>
      <c r="AD372" s="108"/>
      <c r="AE372" s="108"/>
      <c r="AF372" s="108"/>
      <c r="AG372" s="108"/>
    </row>
    <row r="373" spans="1:33" ht="15" customHeight="1" x14ac:dyDescent="0.3">
      <c r="A373" s="184"/>
      <c r="B373" s="185"/>
      <c r="C373" s="186" t="s">
        <v>59</v>
      </c>
      <c r="D373" s="310" t="s">
        <v>313</v>
      </c>
      <c r="E373" s="310"/>
      <c r="F373" s="310"/>
      <c r="G373" s="310"/>
      <c r="H373" s="310"/>
      <c r="I373" s="310"/>
      <c r="J373" s="310"/>
      <c r="K373" s="157"/>
      <c r="L373" s="193"/>
      <c r="N373" s="240"/>
      <c r="O373" s="240"/>
      <c r="P373" s="108"/>
      <c r="Q373" s="108"/>
      <c r="R373" s="108"/>
      <c r="S373" s="191"/>
      <c r="T373" s="190"/>
      <c r="U373" s="108"/>
      <c r="V373" s="260"/>
      <c r="W373" s="108"/>
      <c r="X373" s="108"/>
      <c r="Y373" s="108"/>
      <c r="Z373" s="108"/>
      <c r="AA373" s="108"/>
      <c r="AB373" s="192">
        <f>SUM(AB6:AB359)</f>
        <v>2977</v>
      </c>
      <c r="AC373" s="108"/>
      <c r="AD373" s="108"/>
      <c r="AE373" s="108"/>
      <c r="AF373" s="108"/>
      <c r="AG373" s="108"/>
    </row>
    <row r="374" spans="1:33" ht="15" customHeight="1" x14ac:dyDescent="0.3">
      <c r="A374" s="184"/>
      <c r="B374" s="185"/>
      <c r="C374" s="186" t="s">
        <v>66</v>
      </c>
      <c r="D374" s="310" t="s">
        <v>314</v>
      </c>
      <c r="E374" s="310"/>
      <c r="F374" s="310"/>
      <c r="G374" s="310"/>
      <c r="H374" s="310"/>
      <c r="I374" s="310"/>
      <c r="J374" s="310"/>
      <c r="K374" s="157"/>
      <c r="L374" s="190"/>
      <c r="N374" s="240"/>
      <c r="O374" s="240"/>
      <c r="P374" s="108"/>
      <c r="Q374" s="108"/>
      <c r="R374" s="108"/>
      <c r="S374" s="191"/>
      <c r="T374" s="190"/>
      <c r="U374" s="108"/>
      <c r="V374" s="260"/>
      <c r="W374" s="108"/>
      <c r="X374" s="108"/>
      <c r="Y374" s="108"/>
      <c r="Z374" s="108"/>
      <c r="AA374" s="108"/>
      <c r="AB374" s="299">
        <f>SUM(D360:W360)</f>
        <v>2977</v>
      </c>
      <c r="AC374" s="108"/>
      <c r="AD374" s="108"/>
      <c r="AE374" s="108"/>
      <c r="AF374" s="108"/>
      <c r="AG374" s="108"/>
    </row>
    <row r="375" spans="1:33" ht="15" customHeight="1" x14ac:dyDescent="0.3">
      <c r="A375" s="184"/>
      <c r="B375" s="187"/>
      <c r="C375" s="186" t="s">
        <v>58</v>
      </c>
      <c r="D375" s="310" t="s">
        <v>315</v>
      </c>
      <c r="E375" s="310"/>
      <c r="F375" s="310"/>
      <c r="G375" s="310"/>
      <c r="H375" s="310"/>
      <c r="I375" s="310"/>
      <c r="J375" s="310"/>
      <c r="K375" s="157"/>
      <c r="L375" s="190"/>
      <c r="N375" s="240"/>
      <c r="O375" s="240"/>
      <c r="P375" s="108"/>
      <c r="Q375" s="108"/>
      <c r="R375" s="108"/>
      <c r="S375" s="191"/>
      <c r="T375" s="190"/>
      <c r="U375" s="108"/>
      <c r="V375" s="260"/>
      <c r="W375" s="108"/>
      <c r="X375" s="108"/>
      <c r="Y375" s="108"/>
      <c r="Z375" s="108"/>
      <c r="AA375" s="108"/>
      <c r="AB375" s="299">
        <f>AB374-AB373</f>
        <v>0</v>
      </c>
      <c r="AC375" s="108"/>
      <c r="AD375" s="108"/>
      <c r="AE375" s="108"/>
      <c r="AF375" s="108"/>
      <c r="AG375" s="108"/>
    </row>
    <row r="376" spans="1:33" ht="15" customHeight="1" x14ac:dyDescent="0.3">
      <c r="A376" s="184"/>
      <c r="B376" s="187"/>
      <c r="C376" s="186" t="s">
        <v>64</v>
      </c>
      <c r="D376" s="310" t="s">
        <v>316</v>
      </c>
      <c r="E376" s="310"/>
      <c r="F376" s="310"/>
      <c r="G376" s="310"/>
      <c r="H376" s="310"/>
      <c r="I376" s="310"/>
      <c r="J376" s="310"/>
      <c r="K376" s="157"/>
      <c r="L376" s="190"/>
      <c r="N376" s="240"/>
      <c r="O376" s="240"/>
      <c r="P376" s="108"/>
      <c r="Q376" s="108"/>
      <c r="R376" s="108"/>
      <c r="S376" s="191"/>
      <c r="T376" s="190"/>
      <c r="U376" s="108"/>
      <c r="V376" s="260"/>
      <c r="W376" s="108"/>
      <c r="X376" s="108"/>
      <c r="Y376" s="108"/>
      <c r="Z376" s="108"/>
      <c r="AA376" s="108"/>
      <c r="AB376" s="192"/>
      <c r="AC376" s="108"/>
      <c r="AD376" s="108"/>
      <c r="AE376" s="108"/>
      <c r="AF376" s="108"/>
      <c r="AG376" s="108"/>
    </row>
    <row r="377" spans="1:33" ht="15" customHeight="1" x14ac:dyDescent="0.3">
      <c r="A377" s="184"/>
      <c r="B377" s="187"/>
      <c r="C377" s="186" t="s">
        <v>92</v>
      </c>
      <c r="D377" s="310" t="s">
        <v>317</v>
      </c>
      <c r="E377" s="310"/>
      <c r="F377" s="310"/>
      <c r="G377" s="310"/>
      <c r="H377" s="310"/>
      <c r="I377" s="310"/>
      <c r="J377" s="310"/>
      <c r="K377" s="157"/>
      <c r="L377" s="190"/>
      <c r="N377" s="240"/>
      <c r="O377" s="240"/>
      <c r="P377" s="108"/>
      <c r="Q377" s="108"/>
      <c r="R377" s="108"/>
      <c r="S377" s="191"/>
      <c r="T377" s="190"/>
      <c r="U377" s="108"/>
      <c r="V377" s="260"/>
      <c r="W377" s="108"/>
      <c r="X377" s="108"/>
      <c r="Y377" s="108"/>
      <c r="Z377" s="108"/>
      <c r="AA377" s="108"/>
      <c r="AB377" s="192"/>
      <c r="AC377" s="108"/>
      <c r="AD377" s="108"/>
      <c r="AE377" s="108"/>
      <c r="AF377" s="108"/>
      <c r="AG377" s="108"/>
    </row>
    <row r="378" spans="1:33" ht="15" customHeight="1" x14ac:dyDescent="0.3">
      <c r="A378" s="184"/>
      <c r="B378" s="187"/>
      <c r="C378" s="186" t="s">
        <v>55</v>
      </c>
      <c r="D378" s="310" t="s">
        <v>318</v>
      </c>
      <c r="E378" s="310"/>
      <c r="F378" s="310"/>
      <c r="G378" s="310"/>
      <c r="H378" s="310"/>
      <c r="I378" s="310"/>
      <c r="J378" s="310"/>
      <c r="K378" s="157"/>
      <c r="L378" s="190"/>
      <c r="N378" s="240"/>
      <c r="O378" s="240"/>
      <c r="P378" s="108"/>
      <c r="Q378" s="108"/>
      <c r="R378" s="108"/>
      <c r="S378" s="191"/>
      <c r="T378" s="190"/>
      <c r="U378" s="108"/>
      <c r="V378" s="260"/>
      <c r="W378" s="108"/>
      <c r="X378" s="108"/>
      <c r="Y378" s="108"/>
      <c r="Z378" s="108"/>
      <c r="AA378" s="108"/>
      <c r="AB378" s="192"/>
      <c r="AC378" s="108"/>
      <c r="AD378" s="108"/>
      <c r="AE378" s="108"/>
      <c r="AF378" s="108"/>
      <c r="AG378" s="108"/>
    </row>
    <row r="379" spans="1:33" ht="15" customHeight="1" x14ac:dyDescent="0.3">
      <c r="A379" s="184"/>
      <c r="B379" s="187"/>
      <c r="C379" s="186"/>
      <c r="D379" s="187"/>
      <c r="E379" s="188"/>
      <c r="F379" s="187"/>
      <c r="G379" s="189"/>
      <c r="H379" s="187"/>
      <c r="I379" s="187"/>
      <c r="J379" s="189"/>
      <c r="K379" s="157"/>
      <c r="L379" s="190"/>
      <c r="N379" s="240"/>
      <c r="O379" s="240"/>
      <c r="P379" s="108"/>
      <c r="Q379" s="108"/>
      <c r="R379" s="108"/>
      <c r="S379" s="191"/>
      <c r="T379" s="190"/>
      <c r="U379" s="108"/>
      <c r="V379" s="260"/>
      <c r="W379" s="108"/>
      <c r="X379" s="108"/>
      <c r="Y379" s="108"/>
      <c r="Z379" s="108"/>
      <c r="AA379" s="108"/>
      <c r="AB379" s="192"/>
      <c r="AC379" s="108"/>
      <c r="AD379" s="108"/>
      <c r="AE379" s="108"/>
      <c r="AF379" s="108"/>
      <c r="AG379" s="108"/>
    </row>
    <row r="380" spans="1:33" ht="15" customHeight="1" x14ac:dyDescent="0.3">
      <c r="A380" s="194" t="s">
        <v>319</v>
      </c>
      <c r="B380" s="195"/>
      <c r="C380" s="185"/>
      <c r="D380" s="195"/>
      <c r="E380" s="196"/>
      <c r="F380" s="195"/>
      <c r="G380" s="189"/>
      <c r="H380" s="187"/>
      <c r="I380" s="187"/>
      <c r="J380" s="189"/>
      <c r="K380" s="157"/>
      <c r="L380" s="190"/>
      <c r="N380" s="240"/>
      <c r="O380" s="240"/>
      <c r="P380" s="108"/>
      <c r="Q380" s="108"/>
      <c r="R380" s="108"/>
      <c r="S380" s="191"/>
      <c r="T380" s="190"/>
      <c r="U380" s="108"/>
      <c r="V380" s="260"/>
      <c r="W380" s="108"/>
      <c r="X380" s="108"/>
      <c r="Y380" s="108"/>
      <c r="Z380" s="108"/>
      <c r="AA380" s="108"/>
      <c r="AB380" s="192"/>
      <c r="AC380" s="108"/>
      <c r="AD380" s="108"/>
      <c r="AE380" s="108"/>
      <c r="AF380" s="108"/>
      <c r="AG380" s="108"/>
    </row>
    <row r="381" spans="1:33" x14ac:dyDescent="0.3">
      <c r="A381" s="184" t="s">
        <v>320</v>
      </c>
      <c r="B381" s="186" t="s">
        <v>5</v>
      </c>
      <c r="C381" s="197" t="s">
        <v>321</v>
      </c>
      <c r="D381" s="186"/>
      <c r="E381" s="198"/>
      <c r="F381" s="186"/>
      <c r="G381" s="189"/>
      <c r="H381" s="187"/>
      <c r="I381" s="187"/>
      <c r="J381" s="189"/>
      <c r="K381" s="157"/>
      <c r="L381" s="190"/>
      <c r="N381" s="240"/>
      <c r="O381" s="240"/>
      <c r="P381" s="108"/>
      <c r="Q381" s="108"/>
      <c r="R381" s="108"/>
      <c r="S381" s="191"/>
      <c r="T381" s="190"/>
      <c r="U381" s="108"/>
      <c r="V381" s="260"/>
      <c r="W381" s="108"/>
      <c r="X381" s="108"/>
      <c r="Y381" s="108"/>
      <c r="Z381" s="108"/>
      <c r="AA381" s="108"/>
      <c r="AB381" s="192"/>
      <c r="AC381" s="108"/>
      <c r="AD381" s="108"/>
      <c r="AE381" s="108"/>
      <c r="AF381" s="108"/>
    </row>
    <row r="382" spans="1:33" x14ac:dyDescent="0.3">
      <c r="A382" s="184" t="s">
        <v>320</v>
      </c>
      <c r="B382" s="186" t="s">
        <v>3</v>
      </c>
      <c r="C382" s="197" t="s">
        <v>322</v>
      </c>
      <c r="D382" s="186"/>
      <c r="E382" s="198"/>
      <c r="F382" s="186"/>
      <c r="G382" s="189"/>
      <c r="H382" s="187"/>
      <c r="I382" s="187"/>
      <c r="J382" s="189"/>
      <c r="K382" s="157"/>
      <c r="L382" s="190"/>
      <c r="N382" s="240"/>
      <c r="O382" s="240"/>
      <c r="P382" s="108"/>
      <c r="Q382" s="108"/>
      <c r="R382" s="108"/>
      <c r="S382" s="191"/>
      <c r="T382" s="190"/>
      <c r="U382" s="108"/>
      <c r="V382" s="260"/>
      <c r="W382" s="108"/>
      <c r="X382" s="108"/>
      <c r="Y382" s="108"/>
      <c r="Z382" s="108"/>
      <c r="AA382" s="108"/>
      <c r="AB382" s="192"/>
      <c r="AC382" s="108"/>
      <c r="AD382" s="108"/>
      <c r="AE382" s="108"/>
      <c r="AF382" s="108"/>
    </row>
    <row r="383" spans="1:33" x14ac:dyDescent="0.3">
      <c r="A383" s="184" t="s">
        <v>320</v>
      </c>
      <c r="B383" s="186" t="s">
        <v>8</v>
      </c>
      <c r="C383" s="197" t="s">
        <v>323</v>
      </c>
      <c r="D383" s="186"/>
      <c r="E383" s="198"/>
      <c r="F383" s="186"/>
      <c r="G383" s="189"/>
      <c r="H383" s="187"/>
      <c r="I383" s="187"/>
      <c r="J383" s="189"/>
      <c r="K383" s="157"/>
      <c r="L383" s="190"/>
      <c r="N383" s="240"/>
      <c r="O383" s="240"/>
      <c r="P383" s="108"/>
      <c r="Q383" s="108"/>
      <c r="R383" s="108"/>
      <c r="S383" s="191"/>
      <c r="T383" s="190"/>
      <c r="U383" s="108"/>
      <c r="V383" s="260"/>
      <c r="W383" s="108"/>
      <c r="X383" s="108"/>
      <c r="Y383" s="108"/>
      <c r="Z383" s="108"/>
      <c r="AA383" s="108"/>
      <c r="AB383" s="192"/>
      <c r="AC383" s="108"/>
      <c r="AD383" s="108"/>
      <c r="AE383" s="108"/>
      <c r="AF383" s="108"/>
    </row>
    <row r="384" spans="1:33" x14ac:dyDescent="0.3">
      <c r="A384" s="184" t="s">
        <v>320</v>
      </c>
      <c r="B384" s="186" t="s">
        <v>7</v>
      </c>
      <c r="C384" s="197" t="s">
        <v>324</v>
      </c>
      <c r="D384" s="186"/>
      <c r="E384" s="198"/>
      <c r="F384" s="186"/>
      <c r="G384" s="189"/>
      <c r="H384" s="187"/>
      <c r="I384" s="187"/>
      <c r="J384" s="189"/>
      <c r="K384" s="157"/>
      <c r="L384" s="190"/>
      <c r="N384" s="240"/>
      <c r="O384" s="240"/>
      <c r="P384" s="108"/>
      <c r="Q384" s="108"/>
      <c r="R384" s="108"/>
      <c r="S384" s="191"/>
      <c r="T384" s="190"/>
      <c r="U384" s="108"/>
      <c r="V384" s="260"/>
      <c r="W384" s="108"/>
      <c r="X384" s="108"/>
      <c r="Y384" s="108"/>
      <c r="Z384" s="108"/>
      <c r="AA384" s="108"/>
      <c r="AB384" s="192"/>
      <c r="AC384" s="108"/>
      <c r="AD384" s="108"/>
      <c r="AE384" s="108"/>
      <c r="AF384" s="108"/>
    </row>
    <row r="385" spans="1:32" x14ac:dyDescent="0.3">
      <c r="A385" s="184" t="s">
        <v>320</v>
      </c>
      <c r="B385" s="186" t="s">
        <v>11</v>
      </c>
      <c r="C385" s="197" t="s">
        <v>325</v>
      </c>
      <c r="D385" s="186"/>
      <c r="E385" s="198"/>
      <c r="F385" s="186"/>
      <c r="G385" s="189"/>
      <c r="H385" s="187"/>
      <c r="I385" s="187"/>
      <c r="J385" s="189"/>
      <c r="K385" s="157"/>
      <c r="L385" s="190"/>
      <c r="N385" s="240"/>
      <c r="O385" s="240"/>
      <c r="P385" s="108"/>
      <c r="Q385" s="108"/>
      <c r="R385" s="108"/>
      <c r="S385" s="191"/>
      <c r="T385" s="190"/>
      <c r="U385" s="108"/>
      <c r="V385" s="260"/>
      <c r="W385" s="108"/>
      <c r="X385" s="108"/>
      <c r="Y385" s="108"/>
      <c r="Z385" s="108"/>
      <c r="AA385" s="108"/>
      <c r="AB385" s="192"/>
      <c r="AC385" s="108"/>
      <c r="AD385" s="108"/>
      <c r="AE385" s="108"/>
      <c r="AF385" s="108"/>
    </row>
    <row r="386" spans="1:32" x14ac:dyDescent="0.3">
      <c r="A386" s="184" t="s">
        <v>320</v>
      </c>
      <c r="B386" s="186" t="s">
        <v>4</v>
      </c>
      <c r="C386" s="197" t="s">
        <v>326</v>
      </c>
      <c r="D386" s="186"/>
      <c r="E386" s="198"/>
      <c r="F386" s="186"/>
      <c r="G386" s="189"/>
      <c r="H386" s="187"/>
      <c r="I386" s="187"/>
      <c r="J386" s="189"/>
      <c r="K386" s="157"/>
      <c r="L386" s="190"/>
      <c r="N386" s="240"/>
      <c r="O386" s="240"/>
      <c r="P386" s="108"/>
      <c r="Q386" s="108"/>
      <c r="R386" s="108"/>
      <c r="S386" s="191"/>
      <c r="T386" s="190"/>
      <c r="U386" s="108"/>
      <c r="V386" s="260"/>
      <c r="W386" s="108"/>
      <c r="X386" s="108"/>
      <c r="Y386" s="108"/>
      <c r="Z386" s="108"/>
      <c r="AA386" s="108"/>
      <c r="AB386" s="192"/>
      <c r="AC386" s="108"/>
      <c r="AD386" s="108"/>
      <c r="AE386" s="108"/>
      <c r="AF386" s="108"/>
    </row>
    <row r="387" spans="1:32" x14ac:dyDescent="0.3">
      <c r="A387" s="184" t="s">
        <v>320</v>
      </c>
      <c r="B387" s="186" t="s">
        <v>12</v>
      </c>
      <c r="C387" s="197" t="s">
        <v>327</v>
      </c>
      <c r="D387" s="186"/>
      <c r="E387" s="198"/>
      <c r="F387" s="186"/>
      <c r="G387" s="189"/>
      <c r="H387" s="187"/>
      <c r="I387" s="187"/>
      <c r="J387" s="189"/>
      <c r="K387" s="157"/>
      <c r="L387" s="190"/>
      <c r="N387" s="240"/>
      <c r="O387" s="240"/>
      <c r="P387" s="108"/>
      <c r="Q387" s="108"/>
      <c r="R387" s="108"/>
      <c r="S387" s="191"/>
      <c r="T387" s="190"/>
      <c r="U387" s="108"/>
      <c r="V387" s="260"/>
      <c r="W387" s="108"/>
      <c r="X387" s="108"/>
      <c r="Y387" s="108"/>
      <c r="Z387" s="108"/>
      <c r="AA387" s="108"/>
      <c r="AB387" s="192"/>
      <c r="AC387" s="108"/>
      <c r="AD387" s="108"/>
      <c r="AE387" s="108"/>
      <c r="AF387" s="108"/>
    </row>
    <row r="388" spans="1:32" x14ac:dyDescent="0.3">
      <c r="A388" s="184" t="s">
        <v>320</v>
      </c>
      <c r="B388" s="186" t="s">
        <v>9</v>
      </c>
      <c r="C388" s="197" t="s">
        <v>328</v>
      </c>
      <c r="D388" s="186"/>
      <c r="E388" s="198"/>
      <c r="F388" s="186"/>
      <c r="G388" s="189"/>
      <c r="H388" s="187"/>
      <c r="I388" s="187"/>
      <c r="J388" s="189"/>
      <c r="K388" s="157"/>
      <c r="L388" s="190"/>
      <c r="N388" s="240"/>
      <c r="O388" s="240"/>
      <c r="P388" s="108"/>
      <c r="Q388" s="108"/>
      <c r="R388" s="108"/>
      <c r="S388" s="191"/>
      <c r="T388" s="190"/>
      <c r="U388" s="108"/>
      <c r="V388" s="260"/>
      <c r="W388" s="108"/>
      <c r="X388" s="108"/>
      <c r="Y388" s="108"/>
      <c r="Z388" s="108"/>
      <c r="AA388" s="108"/>
      <c r="AB388" s="192"/>
      <c r="AC388" s="108"/>
      <c r="AD388" s="108"/>
      <c r="AE388" s="108"/>
      <c r="AF388" s="108"/>
    </row>
    <row r="389" spans="1:32" x14ac:dyDescent="0.3">
      <c r="A389" s="184" t="s">
        <v>320</v>
      </c>
      <c r="B389" s="186" t="s">
        <v>6</v>
      </c>
      <c r="C389" s="197" t="s">
        <v>329</v>
      </c>
      <c r="D389" s="186"/>
      <c r="E389" s="198"/>
      <c r="F389" s="186"/>
      <c r="G389" s="189"/>
      <c r="H389" s="187"/>
      <c r="I389" s="187"/>
      <c r="J389" s="189"/>
      <c r="K389" s="157"/>
      <c r="L389" s="190"/>
      <c r="N389" s="240"/>
      <c r="O389" s="240"/>
      <c r="P389" s="108"/>
      <c r="Q389" s="108"/>
      <c r="R389" s="108"/>
      <c r="S389" s="191"/>
      <c r="T389" s="190"/>
      <c r="U389" s="108"/>
      <c r="V389" s="260"/>
      <c r="W389" s="108"/>
      <c r="X389" s="108"/>
      <c r="Y389" s="108"/>
      <c r="Z389" s="108"/>
      <c r="AA389" s="108"/>
      <c r="AB389" s="192"/>
      <c r="AC389" s="108"/>
      <c r="AD389" s="108"/>
      <c r="AE389" s="108"/>
      <c r="AF389" s="108"/>
    </row>
    <row r="390" spans="1:32" x14ac:dyDescent="0.3">
      <c r="A390" s="184" t="s">
        <v>320</v>
      </c>
      <c r="B390" s="186" t="s">
        <v>10</v>
      </c>
      <c r="C390" s="197" t="s">
        <v>330</v>
      </c>
      <c r="D390" s="186"/>
      <c r="E390" s="198"/>
      <c r="F390" s="186"/>
      <c r="G390" s="189"/>
      <c r="H390" s="187"/>
      <c r="I390" s="187"/>
      <c r="J390" s="189"/>
      <c r="K390" s="157"/>
      <c r="L390" s="190"/>
      <c r="N390" s="240"/>
      <c r="O390" s="240"/>
      <c r="P390" s="108"/>
      <c r="Q390" s="108"/>
      <c r="R390" s="108"/>
      <c r="S390" s="191"/>
      <c r="T390" s="190"/>
      <c r="U390" s="108"/>
      <c r="V390" s="260"/>
      <c r="W390" s="108"/>
      <c r="X390" s="108"/>
      <c r="Y390" s="108"/>
      <c r="Z390" s="108"/>
      <c r="AA390" s="108"/>
      <c r="AB390" s="192"/>
      <c r="AC390" s="108"/>
      <c r="AD390" s="108"/>
      <c r="AE390" s="108"/>
      <c r="AF390" s="108"/>
    </row>
    <row r="391" spans="1:32" x14ac:dyDescent="0.3">
      <c r="A391" s="199" t="s">
        <v>331</v>
      </c>
      <c r="B391" s="195"/>
      <c r="C391" s="200"/>
      <c r="D391" s="195"/>
      <c r="E391" s="196"/>
      <c r="F391" s="195"/>
      <c r="G391" s="189"/>
      <c r="H391" s="187"/>
      <c r="I391" s="187"/>
      <c r="J391" s="189"/>
      <c r="K391" s="157"/>
      <c r="L391" s="190"/>
      <c r="N391" s="240"/>
      <c r="O391" s="240"/>
      <c r="P391" s="108"/>
      <c r="Q391" s="108"/>
      <c r="R391" s="108"/>
      <c r="S391" s="191"/>
      <c r="T391" s="190"/>
      <c r="U391" s="108"/>
      <c r="V391" s="260"/>
      <c r="W391" s="108"/>
      <c r="X391" s="108"/>
      <c r="Y391" s="108"/>
      <c r="Z391" s="108"/>
      <c r="AA391" s="108"/>
      <c r="AB391" s="192"/>
      <c r="AC391" s="108"/>
      <c r="AD391" s="108"/>
      <c r="AE391" s="108"/>
      <c r="AF391" s="108"/>
    </row>
    <row r="392" spans="1:32" x14ac:dyDescent="0.3">
      <c r="A392" s="201" t="s">
        <v>332</v>
      </c>
      <c r="B392" s="195" t="s">
        <v>333</v>
      </c>
      <c r="C392" s="200" t="s">
        <v>334</v>
      </c>
      <c r="D392" s="195"/>
      <c r="E392" s="196"/>
      <c r="F392" s="195"/>
      <c r="G392" s="189"/>
      <c r="H392" s="187"/>
      <c r="I392" s="187"/>
      <c r="J392" s="189"/>
      <c r="K392" s="157"/>
      <c r="L392" s="190"/>
      <c r="N392" s="240"/>
      <c r="O392" s="240"/>
      <c r="P392" s="108"/>
      <c r="Q392" s="108"/>
      <c r="R392" s="108"/>
      <c r="S392" s="191"/>
      <c r="T392" s="190"/>
      <c r="U392" s="108"/>
      <c r="V392" s="260"/>
      <c r="W392" s="108"/>
      <c r="X392" s="108"/>
      <c r="Y392" s="108"/>
      <c r="Z392" s="108"/>
      <c r="AA392" s="108"/>
      <c r="AB392" s="192"/>
      <c r="AC392" s="108"/>
      <c r="AD392" s="108"/>
      <c r="AE392" s="108"/>
    </row>
    <row r="393" spans="1:32" x14ac:dyDescent="0.3">
      <c r="A393" s="201" t="s">
        <v>332</v>
      </c>
      <c r="B393" s="195" t="s">
        <v>335</v>
      </c>
      <c r="C393" s="200" t="s">
        <v>336</v>
      </c>
      <c r="D393" s="195"/>
      <c r="E393" s="196"/>
      <c r="F393" s="195"/>
      <c r="G393" s="189"/>
      <c r="H393" s="187"/>
      <c r="I393" s="187"/>
      <c r="J393" s="189"/>
      <c r="K393" s="157"/>
      <c r="L393" s="190"/>
      <c r="N393" s="240"/>
      <c r="O393" s="240"/>
      <c r="P393" s="108"/>
      <c r="Q393" s="108"/>
      <c r="R393" s="108"/>
      <c r="S393" s="191"/>
      <c r="T393" s="190"/>
      <c r="U393" s="108"/>
      <c r="V393" s="260"/>
      <c r="W393" s="108"/>
      <c r="X393" s="108"/>
      <c r="Y393" s="108"/>
      <c r="Z393" s="108"/>
      <c r="AA393" s="108"/>
      <c r="AB393" s="192"/>
      <c r="AC393" s="108"/>
      <c r="AD393" s="108"/>
      <c r="AE393" s="108"/>
    </row>
    <row r="394" spans="1:32" x14ac:dyDescent="0.3">
      <c r="A394" s="201" t="s">
        <v>332</v>
      </c>
      <c r="B394" s="195" t="s">
        <v>337</v>
      </c>
      <c r="C394" s="200" t="s">
        <v>338</v>
      </c>
      <c r="D394" s="195"/>
      <c r="E394" s="196"/>
      <c r="F394" s="195"/>
      <c r="G394" s="189"/>
      <c r="H394" s="187"/>
      <c r="I394" s="187"/>
      <c r="J394" s="189"/>
      <c r="K394" s="157"/>
      <c r="L394" s="190"/>
      <c r="N394" s="240"/>
      <c r="O394" s="240"/>
      <c r="P394" s="108"/>
      <c r="Q394" s="108"/>
      <c r="R394" s="108"/>
      <c r="S394" s="191"/>
      <c r="T394" s="190"/>
      <c r="U394" s="108"/>
      <c r="V394" s="260"/>
      <c r="W394" s="108"/>
      <c r="X394" s="108"/>
      <c r="Y394" s="108"/>
      <c r="Z394" s="108"/>
      <c r="AA394" s="108"/>
      <c r="AB394" s="192"/>
      <c r="AC394" s="108"/>
      <c r="AD394" s="108"/>
      <c r="AE394" s="108"/>
    </row>
    <row r="395" spans="1:32" x14ac:dyDescent="0.3">
      <c r="A395" s="201" t="s">
        <v>332</v>
      </c>
      <c r="B395" s="195" t="s">
        <v>339</v>
      </c>
      <c r="C395" s="200" t="s">
        <v>340</v>
      </c>
      <c r="D395" s="195"/>
      <c r="E395" s="196"/>
      <c r="F395" s="195"/>
      <c r="G395" s="189"/>
      <c r="H395" s="187"/>
      <c r="I395" s="187"/>
      <c r="J395" s="189"/>
      <c r="K395" s="157"/>
      <c r="L395" s="190"/>
      <c r="N395" s="240"/>
      <c r="O395" s="240"/>
      <c r="P395" s="108"/>
      <c r="Q395" s="108"/>
      <c r="R395" s="108"/>
      <c r="S395" s="191"/>
      <c r="T395" s="190"/>
      <c r="U395" s="108"/>
      <c r="V395" s="260"/>
      <c r="W395" s="108"/>
      <c r="X395" s="108"/>
      <c r="Y395" s="108"/>
      <c r="Z395" s="108"/>
      <c r="AA395" s="108"/>
      <c r="AB395" s="192"/>
      <c r="AC395" s="108"/>
      <c r="AD395" s="108"/>
      <c r="AE395" s="108"/>
    </row>
    <row r="396" spans="1:32" x14ac:dyDescent="0.3">
      <c r="A396" s="201" t="s">
        <v>332</v>
      </c>
      <c r="B396" s="195" t="s">
        <v>341</v>
      </c>
      <c r="C396" s="200" t="s">
        <v>342</v>
      </c>
      <c r="D396" s="195"/>
      <c r="E396" s="196"/>
      <c r="F396" s="195"/>
      <c r="G396" s="189"/>
      <c r="H396" s="187"/>
      <c r="I396" s="187"/>
      <c r="J396" s="189"/>
      <c r="K396" s="157"/>
      <c r="L396" s="190"/>
      <c r="N396" s="240"/>
      <c r="O396" s="240"/>
      <c r="P396" s="108"/>
      <c r="Q396" s="108"/>
      <c r="R396" s="108"/>
      <c r="S396" s="191"/>
      <c r="T396" s="190"/>
      <c r="U396" s="108"/>
      <c r="V396" s="260"/>
      <c r="W396" s="108"/>
      <c r="X396" s="108"/>
      <c r="Y396" s="108"/>
      <c r="Z396" s="108"/>
      <c r="AA396" s="108"/>
      <c r="AB396" s="192"/>
      <c r="AC396" s="108"/>
      <c r="AD396" s="108"/>
      <c r="AE396" s="108"/>
    </row>
    <row r="397" spans="1:32" x14ac:dyDescent="0.3">
      <c r="A397" s="201" t="s">
        <v>332</v>
      </c>
      <c r="B397" s="195" t="s">
        <v>343</v>
      </c>
      <c r="C397" s="200" t="s">
        <v>344</v>
      </c>
      <c r="D397" s="195"/>
      <c r="E397" s="196"/>
      <c r="F397" s="195"/>
      <c r="G397" s="189"/>
      <c r="H397" s="187"/>
      <c r="I397" s="187"/>
      <c r="J397" s="189"/>
      <c r="K397" s="157"/>
      <c r="L397" s="190"/>
      <c r="N397" s="240"/>
      <c r="O397" s="240"/>
      <c r="P397" s="108"/>
      <c r="Q397" s="108"/>
      <c r="R397" s="108"/>
      <c r="S397" s="191"/>
      <c r="T397" s="190"/>
      <c r="U397" s="108"/>
      <c r="V397" s="260"/>
      <c r="W397" s="108"/>
      <c r="X397" s="108"/>
      <c r="Y397" s="108"/>
      <c r="Z397" s="108"/>
      <c r="AA397" s="108"/>
      <c r="AB397" s="192"/>
      <c r="AC397" s="108"/>
      <c r="AD397" s="108"/>
      <c r="AE397" s="108"/>
    </row>
    <row r="398" spans="1:32" x14ac:dyDescent="0.3">
      <c r="A398" s="201" t="s">
        <v>332</v>
      </c>
      <c r="B398" s="195" t="s">
        <v>345</v>
      </c>
      <c r="C398" s="200" t="s">
        <v>346</v>
      </c>
      <c r="D398" s="195"/>
      <c r="E398" s="196"/>
      <c r="F398" s="195"/>
      <c r="G398" s="189"/>
      <c r="H398" s="187"/>
      <c r="I398" s="187"/>
      <c r="J398" s="189"/>
      <c r="K398" s="157"/>
      <c r="L398" s="190"/>
      <c r="N398" s="240"/>
      <c r="O398" s="240"/>
      <c r="P398" s="108"/>
      <c r="Q398" s="108"/>
      <c r="R398" s="108"/>
      <c r="S398" s="191"/>
      <c r="T398" s="190"/>
      <c r="U398" s="108"/>
      <c r="V398" s="260"/>
      <c r="W398" s="108"/>
      <c r="X398" s="108"/>
      <c r="Y398" s="108"/>
      <c r="Z398" s="108"/>
      <c r="AA398" s="108"/>
      <c r="AB398" s="192"/>
      <c r="AC398" s="108"/>
      <c r="AD398" s="108"/>
      <c r="AE398" s="108"/>
    </row>
    <row r="399" spans="1:32" x14ac:dyDescent="0.3">
      <c r="A399" s="201" t="s">
        <v>332</v>
      </c>
      <c r="B399" s="195" t="s">
        <v>347</v>
      </c>
      <c r="C399" s="200" t="s">
        <v>348</v>
      </c>
      <c r="D399" s="195"/>
      <c r="E399" s="196"/>
      <c r="F399" s="195"/>
      <c r="G399" s="189"/>
      <c r="H399" s="187"/>
      <c r="I399" s="187"/>
      <c r="J399" s="189"/>
      <c r="K399" s="157"/>
      <c r="L399" s="190"/>
      <c r="N399" s="240"/>
      <c r="O399" s="240"/>
      <c r="P399" s="108"/>
      <c r="Q399" s="108"/>
      <c r="R399" s="108"/>
      <c r="S399" s="191"/>
      <c r="T399" s="190"/>
      <c r="U399" s="108"/>
      <c r="V399" s="260"/>
      <c r="W399" s="108"/>
      <c r="X399" s="108"/>
      <c r="Y399" s="108"/>
      <c r="Z399" s="108"/>
      <c r="AA399" s="108"/>
      <c r="AB399" s="192"/>
      <c r="AC399" s="108"/>
      <c r="AD399" s="108"/>
      <c r="AE399" s="108"/>
    </row>
  </sheetData>
  <sortState xmlns:xlrd2="http://schemas.microsoft.com/office/spreadsheetml/2017/richdata2" ref="A6:AE351">
    <sortCondition ref="A6:A351"/>
    <sortCondition ref="C6:C351"/>
  </sortState>
  <mergeCells count="7">
    <mergeCell ref="D377:J377"/>
    <mergeCell ref="D378:J378"/>
    <mergeCell ref="D372:J372"/>
    <mergeCell ref="D373:J373"/>
    <mergeCell ref="D374:J374"/>
    <mergeCell ref="D375:J375"/>
    <mergeCell ref="D376:J376"/>
  </mergeCells>
  <conditionalFormatting sqref="AA350:AA358">
    <cfRule type="cellIs" dxfId="128" priority="2" operator="greaterThan">
      <formula>50</formula>
    </cfRule>
    <cfRule type="cellIs" dxfId="127" priority="3" operator="equal">
      <formula>50</formula>
    </cfRule>
    <cfRule type="cellIs" dxfId="126" priority="4" operator="equal">
      <formula>50</formula>
    </cfRule>
  </conditionalFormatting>
  <conditionalFormatting sqref="AB5:AB360">
    <cfRule type="cellIs" dxfId="125" priority="5" operator="greaterThan">
      <formula>0</formula>
    </cfRule>
  </conditionalFormatting>
  <conditionalFormatting sqref="AE362 AD360:AD363 AD3:AD5 AC360 AC6:AE359">
    <cfRule type="cellIs" dxfId="124" priority="6" operator="lessThan">
      <formula>1</formula>
    </cfRule>
  </conditionalFormatting>
  <conditionalFormatting sqref="AE362 AD5 AC360 AC6:AE359">
    <cfRule type="cellIs" dxfId="123" priority="7" operator="lessThan">
      <formula>1</formula>
    </cfRule>
  </conditionalFormatting>
  <conditionalFormatting sqref="D5:AA5 D350:Z358 AA6:AA344 G6:W344">
    <cfRule type="cellIs" dxfId="122" priority="8" operator="greaterThan">
      <formula>50</formula>
    </cfRule>
  </conditionalFormatting>
  <conditionalFormatting sqref="AA370">
    <cfRule type="cellIs" dxfId="121" priority="9" operator="lessThan">
      <formula>-167</formula>
    </cfRule>
  </conditionalFormatting>
  <conditionalFormatting sqref="D6:F344">
    <cfRule type="cellIs" dxfId="120" priority="10" operator="greaterThan">
      <formula>50</formula>
    </cfRule>
  </conditionalFormatting>
  <conditionalFormatting sqref="AF361:AF1048576 AF350:AF359 AF1:AF344">
    <cfRule type="cellIs" dxfId="119" priority="11" operator="greaterThan">
      <formula>0</formula>
    </cfRule>
  </conditionalFormatting>
  <conditionalFormatting sqref="AJ6:BG344">
    <cfRule type="cellIs" dxfId="118" priority="12" operator="greaterThan">
      <formula>0.5</formula>
    </cfRule>
  </conditionalFormatting>
  <conditionalFormatting sqref="D370">
    <cfRule type="cellIs" dxfId="117" priority="13" operator="lessThan">
      <formula>-167</formula>
    </cfRule>
  </conditionalFormatting>
  <conditionalFormatting sqref="E370">
    <cfRule type="cellIs" dxfId="116" priority="14" operator="lessThan">
      <formula>-167</formula>
    </cfRule>
  </conditionalFormatting>
  <conditionalFormatting sqref="F370">
    <cfRule type="cellIs" dxfId="115" priority="15" operator="lessThan">
      <formula>-167</formula>
    </cfRule>
  </conditionalFormatting>
  <conditionalFormatting sqref="H370">
    <cfRule type="cellIs" dxfId="114" priority="16" operator="lessThan">
      <formula>-167</formula>
    </cfRule>
  </conditionalFormatting>
  <conditionalFormatting sqref="I370">
    <cfRule type="cellIs" dxfId="113" priority="17" operator="lessThan">
      <formula>-167</formula>
    </cfRule>
  </conditionalFormatting>
  <conditionalFormatting sqref="K370">
    <cfRule type="cellIs" dxfId="112" priority="18" operator="lessThan">
      <formula>-167</formula>
    </cfRule>
  </conditionalFormatting>
  <conditionalFormatting sqref="L370">
    <cfRule type="cellIs" dxfId="111" priority="19" operator="lessThan">
      <formula>-167</formula>
    </cfRule>
  </conditionalFormatting>
  <conditionalFormatting sqref="M370">
    <cfRule type="cellIs" dxfId="110" priority="20" operator="lessThan">
      <formula>-167</formula>
    </cfRule>
  </conditionalFormatting>
  <conditionalFormatting sqref="N370">
    <cfRule type="cellIs" dxfId="109" priority="21" operator="lessThan">
      <formula>-167</formula>
    </cfRule>
  </conditionalFormatting>
  <conditionalFormatting sqref="O370">
    <cfRule type="cellIs" dxfId="108" priority="22" operator="lessThan">
      <formula>-167</formula>
    </cfRule>
  </conditionalFormatting>
  <conditionalFormatting sqref="P370">
    <cfRule type="cellIs" dxfId="107" priority="23" operator="lessThan">
      <formula>-167</formula>
    </cfRule>
  </conditionalFormatting>
  <conditionalFormatting sqref="Q370">
    <cfRule type="cellIs" dxfId="106" priority="24" operator="lessThan">
      <formula>-167</formula>
    </cfRule>
  </conditionalFormatting>
  <conditionalFormatting sqref="R370">
    <cfRule type="cellIs" dxfId="105" priority="25" operator="lessThan">
      <formula>-167</formula>
    </cfRule>
  </conditionalFormatting>
  <conditionalFormatting sqref="S370">
    <cfRule type="cellIs" dxfId="104" priority="26" operator="lessThan">
      <formula>-167</formula>
    </cfRule>
  </conditionalFormatting>
  <conditionalFormatting sqref="T370">
    <cfRule type="cellIs" dxfId="103" priority="27" operator="lessThan">
      <formula>-167</formula>
    </cfRule>
  </conditionalFormatting>
  <conditionalFormatting sqref="U370">
    <cfRule type="cellIs" dxfId="102" priority="28" operator="lessThan">
      <formula>-167</formula>
    </cfRule>
  </conditionalFormatting>
  <conditionalFormatting sqref="V370">
    <cfRule type="cellIs" dxfId="101" priority="29" operator="lessThan">
      <formula>-167</formula>
    </cfRule>
  </conditionalFormatting>
  <conditionalFormatting sqref="W370">
    <cfRule type="cellIs" dxfId="100" priority="30" operator="lessThan">
      <formula>-167</formula>
    </cfRule>
  </conditionalFormatting>
  <conditionalFormatting sqref="AA348:AA349">
    <cfRule type="cellIs" dxfId="99" priority="31" operator="greaterThan">
      <formula>50</formula>
    </cfRule>
    <cfRule type="cellIs" dxfId="98" priority="32" operator="equal">
      <formula>50</formula>
    </cfRule>
    <cfRule type="cellIs" dxfId="97" priority="33" operator="equal">
      <formula>50</formula>
    </cfRule>
  </conditionalFormatting>
  <conditionalFormatting sqref="D348:Z349">
    <cfRule type="cellIs" dxfId="96" priority="34" operator="greaterThan">
      <formula>50</formula>
    </cfRule>
  </conditionalFormatting>
  <conditionalFormatting sqref="AF348:AF349">
    <cfRule type="cellIs" dxfId="95" priority="35" operator="greaterThan">
      <formula>0</formula>
    </cfRule>
  </conditionalFormatting>
  <conditionalFormatting sqref="X6:Z344">
    <cfRule type="cellIs" priority="73" operator="greaterThan">
      <formula>50</formula>
    </cfRule>
  </conditionalFormatting>
  <conditionalFormatting sqref="AA345:AA347">
    <cfRule type="cellIs" dxfId="94" priority="124" operator="greaterThan">
      <formula>50</formula>
    </cfRule>
    <cfRule type="cellIs" dxfId="93" priority="125" operator="equal">
      <formula>50</formula>
    </cfRule>
    <cfRule type="cellIs" dxfId="92" priority="126" operator="equal">
      <formula>50</formula>
    </cfRule>
  </conditionalFormatting>
  <conditionalFormatting sqref="D345:Z347">
    <cfRule type="cellIs" dxfId="91" priority="127" operator="greaterThan">
      <formula>50</formula>
    </cfRule>
  </conditionalFormatting>
  <conditionalFormatting sqref="AF345:AF347">
    <cfRule type="cellIs" dxfId="90" priority="128" operator="greaterThan">
      <formula>0</formula>
    </cfRule>
  </conditionalFormatting>
  <conditionalFormatting sqref="G370">
    <cfRule type="cellIs" dxfId="89" priority="129" operator="lessThan">
      <formula>-167</formula>
    </cfRule>
  </conditionalFormatting>
  <conditionalFormatting sqref="J370">
    <cfRule type="cellIs" dxfId="88" priority="130" operator="lessThan">
      <formula>-167</formula>
    </cfRule>
  </conditionalFormatting>
  <printOptions headings="1" gridLines="1"/>
  <pageMargins left="0.25" right="0.25" top="0.75" bottom="0.75" header="0.3" footer="0.3"/>
  <pageSetup scale="50" firstPageNumber="0" fitToHeight="0" orientation="landscape" horizontalDpi="360" verticalDpi="36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356"/>
  <sheetViews>
    <sheetView zoomScale="85" zoomScaleNormal="85" workbookViewId="0">
      <pane ySplit="5" topLeftCell="A6" activePane="bottomLeft" state="frozen"/>
      <selection pane="bottomLeft" activeCell="G29" sqref="G29"/>
    </sheetView>
  </sheetViews>
  <sheetFormatPr baseColWidth="10" defaultColWidth="8.83203125" defaultRowHeight="15" x14ac:dyDescent="0.2"/>
  <cols>
    <col min="1" max="1" width="19.6640625" customWidth="1"/>
    <col min="2" max="2" width="10.83203125" customWidth="1"/>
    <col min="3" max="3" width="10" customWidth="1"/>
    <col min="4" max="4" width="8.6640625" customWidth="1"/>
    <col min="5" max="5" width="5.83203125" customWidth="1"/>
    <col min="6" max="6" width="6.83203125" customWidth="1"/>
    <col min="7" max="7" width="7.33203125" customWidth="1"/>
    <col min="8" max="8" width="9.33203125" customWidth="1"/>
    <col min="9" max="9" width="8" customWidth="1"/>
    <col min="10" max="18" width="7.6640625" customWidth="1"/>
    <col min="19" max="19" width="7.83203125" customWidth="1"/>
    <col min="20" max="23" width="7.6640625" customWidth="1"/>
    <col min="24" max="24" width="7" customWidth="1"/>
    <col min="25" max="26" width="7.1640625" customWidth="1"/>
    <col min="27" max="27" width="6.6640625" customWidth="1"/>
    <col min="28" max="28" width="7.6640625" customWidth="1"/>
    <col min="29" max="1025" width="8.6640625" customWidth="1"/>
  </cols>
  <sheetData>
    <row r="1" spans="1:1024" s="1" customFormat="1" ht="15" customHeight="1" x14ac:dyDescent="0.3">
      <c r="A1" s="7" t="s">
        <v>0</v>
      </c>
      <c r="B1" s="8"/>
      <c r="C1" s="9"/>
      <c r="D1" s="8"/>
      <c r="E1" s="10"/>
      <c r="F1" s="8"/>
      <c r="G1" s="8"/>
      <c r="H1" s="8"/>
      <c r="I1" s="8"/>
      <c r="J1" s="11"/>
      <c r="K1" s="8"/>
      <c r="L1" s="10"/>
      <c r="M1" s="11"/>
      <c r="N1" s="8"/>
      <c r="O1" s="8"/>
      <c r="P1" s="8"/>
      <c r="Q1" s="8"/>
      <c r="R1" s="8"/>
      <c r="S1" s="9"/>
      <c r="T1" s="10"/>
      <c r="U1" s="8"/>
      <c r="V1" s="8"/>
      <c r="W1" s="8"/>
      <c r="X1" s="13"/>
      <c r="Y1" s="8"/>
      <c r="Z1" s="8"/>
      <c r="AA1" s="14" t="s">
        <v>1</v>
      </c>
      <c r="AB1" s="15"/>
      <c r="AC1" s="15"/>
      <c r="AD1" s="16"/>
      <c r="AE1" s="17"/>
      <c r="AF1" s="17"/>
      <c r="AMD1"/>
      <c r="AME1"/>
      <c r="AMF1"/>
      <c r="AMG1"/>
      <c r="AMH1"/>
      <c r="AMI1"/>
      <c r="AMJ1"/>
    </row>
    <row r="2" spans="1:1024" s="1" customFormat="1" ht="15" customHeight="1" x14ac:dyDescent="0.3">
      <c r="A2" s="18"/>
      <c r="B2" s="19"/>
      <c r="C2" s="19"/>
      <c r="D2" s="20"/>
      <c r="E2" s="21"/>
      <c r="F2" s="22"/>
      <c r="G2" s="20"/>
      <c r="H2" s="20"/>
      <c r="I2" s="20"/>
      <c r="J2" s="11"/>
      <c r="K2" s="20"/>
      <c r="L2" s="24"/>
      <c r="M2" s="11"/>
      <c r="N2" s="20"/>
      <c r="O2" s="20"/>
      <c r="P2" s="20"/>
      <c r="Q2" s="20"/>
      <c r="R2" s="20"/>
      <c r="S2" s="19"/>
      <c r="T2" s="24"/>
      <c r="U2" s="20"/>
      <c r="V2" s="20"/>
      <c r="W2" s="20"/>
      <c r="X2" s="25"/>
      <c r="Y2" s="20"/>
      <c r="Z2" s="20"/>
      <c r="AA2" s="26" t="s">
        <v>2</v>
      </c>
      <c r="AB2" s="27"/>
      <c r="AC2" s="27"/>
      <c r="AD2" s="16"/>
      <c r="AE2" s="17"/>
      <c r="AF2" s="17"/>
      <c r="AMD2"/>
      <c r="AME2"/>
      <c r="AMF2"/>
      <c r="AMG2"/>
      <c r="AMH2"/>
      <c r="AMI2"/>
      <c r="AMJ2"/>
    </row>
    <row r="3" spans="1:1024" s="1" customFormat="1" ht="15" customHeight="1" x14ac:dyDescent="0.3">
      <c r="A3" s="28"/>
      <c r="B3" s="29"/>
      <c r="C3" s="29"/>
      <c r="D3" s="35" t="s">
        <v>3</v>
      </c>
      <c r="E3" s="43" t="s">
        <v>4</v>
      </c>
      <c r="F3" s="35" t="s">
        <v>5</v>
      </c>
      <c r="G3" s="31" t="s">
        <v>6</v>
      </c>
      <c r="H3" s="32" t="s">
        <v>7</v>
      </c>
      <c r="I3" s="35" t="s">
        <v>8</v>
      </c>
      <c r="J3" s="33" t="s">
        <v>9</v>
      </c>
      <c r="K3" s="34" t="s">
        <v>10</v>
      </c>
      <c r="L3" s="35" t="s">
        <v>11</v>
      </c>
      <c r="M3" s="36" t="s">
        <v>12</v>
      </c>
      <c r="N3" s="35" t="s">
        <v>6</v>
      </c>
      <c r="O3" s="35" t="s">
        <v>4</v>
      </c>
      <c r="P3" s="32" t="s">
        <v>9</v>
      </c>
      <c r="Q3" s="35" t="s">
        <v>8</v>
      </c>
      <c r="R3" s="37" t="s">
        <v>5</v>
      </c>
      <c r="S3" s="35" t="s">
        <v>7</v>
      </c>
      <c r="T3" s="35" t="s">
        <v>12</v>
      </c>
      <c r="U3" s="35" t="s">
        <v>3</v>
      </c>
      <c r="V3" s="35" t="s">
        <v>10</v>
      </c>
      <c r="W3" s="35" t="s">
        <v>11</v>
      </c>
      <c r="X3" s="38" t="s">
        <v>13</v>
      </c>
      <c r="Y3" s="29" t="s">
        <v>14</v>
      </c>
      <c r="Z3" s="29" t="s">
        <v>15</v>
      </c>
      <c r="AA3" s="39" t="s">
        <v>3</v>
      </c>
      <c r="AB3" s="39" t="s">
        <v>16</v>
      </c>
      <c r="AC3" s="40"/>
      <c r="AD3" s="41" t="s">
        <v>17</v>
      </c>
      <c r="AE3" s="17"/>
      <c r="AF3" s="17"/>
      <c r="AMD3"/>
      <c r="AME3"/>
      <c r="AMF3"/>
      <c r="AMG3"/>
      <c r="AMH3"/>
      <c r="AMI3"/>
      <c r="AMJ3"/>
    </row>
    <row r="4" spans="1:1024" s="1" customFormat="1" ht="15" customHeight="1" x14ac:dyDescent="0.3">
      <c r="A4" s="28"/>
      <c r="B4" s="29"/>
      <c r="C4" s="42"/>
      <c r="D4" s="35" t="s">
        <v>18</v>
      </c>
      <c r="E4" s="43" t="s">
        <v>19</v>
      </c>
      <c r="F4" s="43" t="s">
        <v>19</v>
      </c>
      <c r="G4" s="31" t="s">
        <v>20</v>
      </c>
      <c r="H4" s="35" t="s">
        <v>20</v>
      </c>
      <c r="I4" s="35" t="s">
        <v>20</v>
      </c>
      <c r="J4" s="44" t="s">
        <v>21</v>
      </c>
      <c r="K4" s="34" t="s">
        <v>21</v>
      </c>
      <c r="L4" s="35" t="s">
        <v>22</v>
      </c>
      <c r="M4" s="36" t="s">
        <v>22</v>
      </c>
      <c r="N4" s="35" t="s">
        <v>23</v>
      </c>
      <c r="O4" s="35" t="s">
        <v>23</v>
      </c>
      <c r="P4" s="35" t="s">
        <v>24</v>
      </c>
      <c r="Q4" s="35" t="s">
        <v>25</v>
      </c>
      <c r="R4" s="35" t="s">
        <v>25</v>
      </c>
      <c r="S4" s="35" t="s">
        <v>26</v>
      </c>
      <c r="T4" s="35" t="s">
        <v>26</v>
      </c>
      <c r="U4" s="37" t="s">
        <v>26</v>
      </c>
      <c r="V4" s="37" t="s">
        <v>26</v>
      </c>
      <c r="W4" s="37" t="s">
        <v>27</v>
      </c>
      <c r="X4" s="45"/>
      <c r="Y4" s="35"/>
      <c r="Z4" s="35"/>
      <c r="AA4" s="35" t="s">
        <v>28</v>
      </c>
      <c r="AB4" s="39" t="s">
        <v>29</v>
      </c>
      <c r="AC4" s="40"/>
      <c r="AD4" s="41" t="s">
        <v>30</v>
      </c>
      <c r="AE4" s="9" t="s">
        <v>30</v>
      </c>
      <c r="AF4" s="17"/>
      <c r="AMD4"/>
      <c r="AME4"/>
      <c r="AMF4"/>
      <c r="AMG4"/>
      <c r="AMH4"/>
      <c r="AMI4"/>
      <c r="AMJ4"/>
    </row>
    <row r="5" spans="1:1024" s="1" customFormat="1" ht="15" customHeight="1" x14ac:dyDescent="0.3">
      <c r="A5" s="46" t="s">
        <v>31</v>
      </c>
      <c r="B5" s="29" t="s">
        <v>32</v>
      </c>
      <c r="C5" s="47" t="s">
        <v>33</v>
      </c>
      <c r="D5" s="48" t="s">
        <v>34</v>
      </c>
      <c r="E5" s="48" t="s">
        <v>35</v>
      </c>
      <c r="F5" s="48" t="s">
        <v>36</v>
      </c>
      <c r="G5" s="49" t="s">
        <v>37</v>
      </c>
      <c r="H5" s="48" t="s">
        <v>38</v>
      </c>
      <c r="I5" s="48" t="s">
        <v>39</v>
      </c>
      <c r="J5" s="49" t="s">
        <v>40</v>
      </c>
      <c r="K5" s="50" t="s">
        <v>41</v>
      </c>
      <c r="L5" s="48" t="s">
        <v>42</v>
      </c>
      <c r="M5" s="49" t="s">
        <v>36</v>
      </c>
      <c r="N5" s="48" t="s">
        <v>43</v>
      </c>
      <c r="O5" s="48" t="s">
        <v>44</v>
      </c>
      <c r="P5" s="48" t="s">
        <v>45</v>
      </c>
      <c r="Q5" s="51" t="s">
        <v>46</v>
      </c>
      <c r="R5" s="48" t="s">
        <v>45</v>
      </c>
      <c r="S5" s="48" t="s">
        <v>37</v>
      </c>
      <c r="T5" s="48" t="s">
        <v>38</v>
      </c>
      <c r="U5" s="52" t="s">
        <v>39</v>
      </c>
      <c r="V5" s="52" t="s">
        <v>47</v>
      </c>
      <c r="W5" s="53" t="s">
        <v>48</v>
      </c>
      <c r="X5" s="54"/>
      <c r="Y5" s="53"/>
      <c r="Z5" s="53"/>
      <c r="AA5" s="55" t="s">
        <v>42</v>
      </c>
      <c r="AB5" s="39" t="s">
        <v>49</v>
      </c>
      <c r="AC5" s="40" t="s">
        <v>50</v>
      </c>
      <c r="AD5" s="41" t="s">
        <v>51</v>
      </c>
      <c r="AE5" s="9" t="s">
        <v>52</v>
      </c>
      <c r="AF5" s="17"/>
      <c r="AMD5"/>
      <c r="AME5"/>
      <c r="AMF5"/>
      <c r="AMG5"/>
      <c r="AMH5"/>
      <c r="AMI5"/>
      <c r="AMJ5"/>
    </row>
    <row r="6" spans="1:1024" ht="16" x14ac:dyDescent="0.2">
      <c r="A6" s="57" t="s">
        <v>86</v>
      </c>
      <c r="B6" s="58" t="s">
        <v>10</v>
      </c>
      <c r="C6" s="58" t="s">
        <v>59</v>
      </c>
      <c r="D6" s="60"/>
      <c r="E6" s="60"/>
      <c r="F6" s="60"/>
      <c r="G6" s="61">
        <v>48</v>
      </c>
      <c r="H6" s="64"/>
      <c r="I6" s="64"/>
      <c r="J6" s="61"/>
      <c r="K6" s="63">
        <v>42</v>
      </c>
      <c r="L6" s="64">
        <v>45</v>
      </c>
      <c r="M6" s="65"/>
      <c r="N6" s="235"/>
      <c r="O6" s="235"/>
      <c r="P6" s="64"/>
      <c r="Q6" s="64">
        <v>36</v>
      </c>
      <c r="R6" s="64">
        <v>44</v>
      </c>
      <c r="S6" s="64">
        <v>47</v>
      </c>
      <c r="T6" s="89">
        <v>45</v>
      </c>
      <c r="U6" s="64"/>
      <c r="V6" s="251"/>
      <c r="W6" s="64"/>
      <c r="X6" s="60">
        <v>43</v>
      </c>
      <c r="Y6" s="60">
        <v>47</v>
      </c>
      <c r="Z6" s="60">
        <v>44</v>
      </c>
      <c r="AA6" s="75"/>
      <c r="AB6" s="67">
        <f t="shared" ref="AB6:AB20" si="0">COUNT(D6:Z6)</f>
        <v>10</v>
      </c>
      <c r="AC6" s="68">
        <f t="shared" ref="AC6:AC20" si="1">IF(AB6=0,0,AVERAGE(D6:Z6))</f>
        <v>44.1</v>
      </c>
      <c r="AD6" s="68">
        <f t="array" ref="AD6">IF(AB6=0,0,IF(AB6&gt;9,AVERAGE(LARGE(D6:Z6,{1,2,3,4,5,6,7,8,9,10})),0))</f>
        <v>44.1</v>
      </c>
      <c r="AE6" s="68">
        <f t="array" ref="AE6">IF(AB6=0,0,IF(AB6&gt;9,SUM(LARGE(D6:Z6,{1,2,3,4,5,6,7,8,9,10})),0))</f>
        <v>441</v>
      </c>
    </row>
    <row r="7" spans="1:1024" ht="16" x14ac:dyDescent="0.2">
      <c r="A7" s="57" t="s">
        <v>188</v>
      </c>
      <c r="B7" s="58" t="s">
        <v>12</v>
      </c>
      <c r="C7" s="58" t="s">
        <v>59</v>
      </c>
      <c r="D7" s="60"/>
      <c r="E7" s="60"/>
      <c r="F7" s="60">
        <v>46</v>
      </c>
      <c r="G7" s="61"/>
      <c r="H7" s="64">
        <v>42</v>
      </c>
      <c r="I7" s="64">
        <v>44</v>
      </c>
      <c r="J7" s="61">
        <v>35</v>
      </c>
      <c r="K7" s="63"/>
      <c r="L7" s="64"/>
      <c r="M7" s="65">
        <v>41</v>
      </c>
      <c r="N7" s="235"/>
      <c r="O7" s="235"/>
      <c r="P7" s="64"/>
      <c r="Q7" s="64"/>
      <c r="R7" s="64">
        <v>36</v>
      </c>
      <c r="S7" s="64">
        <v>42</v>
      </c>
      <c r="T7" s="64">
        <v>41</v>
      </c>
      <c r="U7" s="64"/>
      <c r="V7" s="251"/>
      <c r="W7" s="64"/>
      <c r="X7" s="60">
        <v>41</v>
      </c>
      <c r="Y7" s="60">
        <v>32</v>
      </c>
      <c r="Z7" s="60"/>
      <c r="AA7" s="75"/>
      <c r="AB7" s="67">
        <f t="shared" si="0"/>
        <v>10</v>
      </c>
      <c r="AC7" s="68">
        <f t="shared" si="1"/>
        <v>40</v>
      </c>
      <c r="AD7" s="68">
        <f t="array" ref="AD7">IF(AB7=0,0,IF(AB7&gt;9,AVERAGE(LARGE(D7:Z7,{1,2,3,4,5,6,7,8,9,10})),0))</f>
        <v>40</v>
      </c>
      <c r="AE7" s="68">
        <f t="array" ref="AE7">IF(AB7=0,0,IF(AB7&gt;9,SUM(LARGE(D7:Z7,{1,2,3,4,5,6,7,8,9,10})),0))</f>
        <v>400</v>
      </c>
    </row>
    <row r="8" spans="1:1024" ht="16" x14ac:dyDescent="0.2">
      <c r="A8" s="57" t="s">
        <v>266</v>
      </c>
      <c r="B8" s="58" t="s">
        <v>11</v>
      </c>
      <c r="C8" s="58" t="s">
        <v>59</v>
      </c>
      <c r="D8" s="60">
        <v>38</v>
      </c>
      <c r="E8" s="60">
        <v>39</v>
      </c>
      <c r="F8" s="60">
        <v>36</v>
      </c>
      <c r="G8" s="61">
        <v>35</v>
      </c>
      <c r="H8" s="64"/>
      <c r="I8" s="64">
        <v>41</v>
      </c>
      <c r="J8" s="61">
        <v>35</v>
      </c>
      <c r="K8" s="63"/>
      <c r="L8" s="64">
        <v>33</v>
      </c>
      <c r="M8" s="65"/>
      <c r="N8" s="235"/>
      <c r="O8" s="235"/>
      <c r="P8" s="64">
        <v>27</v>
      </c>
      <c r="Q8" s="64">
        <v>34</v>
      </c>
      <c r="R8" s="64">
        <v>35</v>
      </c>
      <c r="S8" s="64"/>
      <c r="T8" s="64">
        <v>38</v>
      </c>
      <c r="U8" s="64">
        <v>39</v>
      </c>
      <c r="V8" s="251">
        <v>35</v>
      </c>
      <c r="W8" s="64">
        <v>43</v>
      </c>
      <c r="X8" s="60">
        <v>42</v>
      </c>
      <c r="Y8" s="60">
        <v>37</v>
      </c>
      <c r="Z8" s="60"/>
      <c r="AA8" s="75"/>
      <c r="AB8" s="67">
        <f t="shared" si="0"/>
        <v>16</v>
      </c>
      <c r="AC8" s="68">
        <f t="shared" si="1"/>
        <v>36.6875</v>
      </c>
      <c r="AD8" s="68">
        <f t="array" ref="AD8">IF(AB8=0,0,IF(AB8&gt;9,AVERAGE(LARGE(D8:Z8,{1,2,3,4,5,6,7,8,9,10})),0))</f>
        <v>38.799999999999997</v>
      </c>
      <c r="AE8" s="68">
        <f t="array" ref="AE8">IF(AB8=0,0,IF(AB8&gt;9,SUM(LARGE(D8:Z8,{1,2,3,4,5,6,7,8,9,10})),0))</f>
        <v>388</v>
      </c>
    </row>
    <row r="9" spans="1:1024" ht="16" x14ac:dyDescent="0.2">
      <c r="A9" s="57" t="s">
        <v>270</v>
      </c>
      <c r="B9" s="58" t="s">
        <v>12</v>
      </c>
      <c r="C9" s="58" t="s">
        <v>59</v>
      </c>
      <c r="D9" s="60"/>
      <c r="E9" s="60"/>
      <c r="F9" s="60">
        <v>31</v>
      </c>
      <c r="G9" s="61"/>
      <c r="H9" s="64">
        <v>36</v>
      </c>
      <c r="I9" s="64">
        <v>40</v>
      </c>
      <c r="J9" s="61">
        <v>37</v>
      </c>
      <c r="K9" s="63"/>
      <c r="L9" s="64">
        <v>38</v>
      </c>
      <c r="M9" s="65"/>
      <c r="N9" s="235">
        <v>32</v>
      </c>
      <c r="O9" s="235"/>
      <c r="P9" s="64"/>
      <c r="Q9" s="64"/>
      <c r="R9" s="64"/>
      <c r="S9" s="64">
        <v>42</v>
      </c>
      <c r="T9" s="64">
        <v>36</v>
      </c>
      <c r="U9" s="64">
        <v>34</v>
      </c>
      <c r="V9" s="251">
        <v>35</v>
      </c>
      <c r="W9" s="64"/>
      <c r="X9" s="60"/>
      <c r="Y9" s="60"/>
      <c r="Z9" s="60"/>
      <c r="AA9" s="75"/>
      <c r="AB9" s="67">
        <f t="shared" si="0"/>
        <v>10</v>
      </c>
      <c r="AC9" s="68">
        <f t="shared" si="1"/>
        <v>36.1</v>
      </c>
      <c r="AD9" s="68">
        <f t="array" ref="AD9">IF(AB9=0,0,IF(AB9&gt;9,AVERAGE(LARGE(D9:Z9,{1,2,3,4,5,6,7,8,9,10})),0))</f>
        <v>36.1</v>
      </c>
      <c r="AE9" s="68">
        <f t="array" ref="AE9">IF(AB9=0,0,IF(AB9&gt;9,SUM(LARGE(D9:Z9,{1,2,3,4,5,6,7,8,9,10})),0))</f>
        <v>361</v>
      </c>
    </row>
    <row r="10" spans="1:1024" ht="16" x14ac:dyDescent="0.2">
      <c r="A10" s="57" t="s">
        <v>221</v>
      </c>
      <c r="B10" s="58" t="s">
        <v>5</v>
      </c>
      <c r="C10" s="58" t="s">
        <v>59</v>
      </c>
      <c r="D10" s="60"/>
      <c r="E10" s="60"/>
      <c r="F10" s="60">
        <v>32</v>
      </c>
      <c r="G10" s="61"/>
      <c r="H10" s="64"/>
      <c r="I10" s="64"/>
      <c r="J10" s="61"/>
      <c r="K10" s="63">
        <v>39</v>
      </c>
      <c r="L10" s="64">
        <v>30</v>
      </c>
      <c r="M10" s="65">
        <v>31</v>
      </c>
      <c r="N10" s="235">
        <v>33</v>
      </c>
      <c r="O10" s="235"/>
      <c r="P10" s="64"/>
      <c r="Q10" s="64">
        <v>29</v>
      </c>
      <c r="R10" s="64"/>
      <c r="S10" s="64"/>
      <c r="T10" s="64">
        <v>36</v>
      </c>
      <c r="U10" s="64"/>
      <c r="V10" s="251"/>
      <c r="W10" s="64">
        <v>28</v>
      </c>
      <c r="X10" s="60">
        <v>32</v>
      </c>
      <c r="Y10" s="60">
        <v>29</v>
      </c>
      <c r="Z10" s="60">
        <v>36</v>
      </c>
      <c r="AA10" s="75"/>
      <c r="AB10" s="67">
        <f t="shared" si="0"/>
        <v>11</v>
      </c>
      <c r="AC10" s="68">
        <f t="shared" si="1"/>
        <v>32.272727272727273</v>
      </c>
      <c r="AD10" s="68">
        <f t="array" ref="AD10">IF(AB10=0,0,IF(AB10&gt;9,AVERAGE(LARGE(D10:Z10,{1,2,3,4,5,6,7,8,9,10})),0))</f>
        <v>32.700000000000003</v>
      </c>
      <c r="AE10" s="68">
        <f t="array" ref="AE10">IF(AB10=0,0,IF(AB10&gt;9,SUM(LARGE(D10:Z10,{1,2,3,4,5,6,7,8,9,10})),0))</f>
        <v>327</v>
      </c>
    </row>
    <row r="11" spans="1:1024" ht="16" x14ac:dyDescent="0.2">
      <c r="A11" s="57" t="s">
        <v>351</v>
      </c>
      <c r="B11" s="58" t="s">
        <v>4</v>
      </c>
      <c r="C11" s="58" t="s">
        <v>59</v>
      </c>
      <c r="D11" s="60">
        <v>28</v>
      </c>
      <c r="E11" s="60"/>
      <c r="F11" s="60">
        <v>40</v>
      </c>
      <c r="G11" s="61"/>
      <c r="H11" s="64">
        <v>32</v>
      </c>
      <c r="I11" s="64">
        <v>31</v>
      </c>
      <c r="J11" s="61"/>
      <c r="K11" s="63"/>
      <c r="L11" s="64"/>
      <c r="M11" s="65">
        <v>30</v>
      </c>
      <c r="N11" s="235"/>
      <c r="O11" s="235">
        <v>23</v>
      </c>
      <c r="P11" s="64">
        <v>25</v>
      </c>
      <c r="Q11" s="64"/>
      <c r="R11" s="64">
        <v>34</v>
      </c>
      <c r="S11" s="64">
        <v>34</v>
      </c>
      <c r="T11" s="64">
        <v>31</v>
      </c>
      <c r="U11" s="64">
        <v>18</v>
      </c>
      <c r="V11" s="251"/>
      <c r="W11" s="64"/>
      <c r="X11" s="60"/>
      <c r="Y11" s="60"/>
      <c r="Z11" s="60"/>
      <c r="AA11" s="75"/>
      <c r="AB11" s="67">
        <f t="shared" si="0"/>
        <v>11</v>
      </c>
      <c r="AC11" s="68">
        <f t="shared" si="1"/>
        <v>29.636363636363637</v>
      </c>
      <c r="AD11" s="68">
        <f t="array" ref="AD11">IF(AB11=0,0,IF(AB11&gt;9,AVERAGE(LARGE(D11:Z11,{1,2,3,4,5,6,7,8,9,10})),0))</f>
        <v>30.8</v>
      </c>
      <c r="AE11" s="68">
        <f t="array" ref="AE11">IF(AB11=0,0,IF(AB11&gt;9,SUM(LARGE(D11:Z11,{1,2,3,4,5,6,7,8,9,10})),0))</f>
        <v>308</v>
      </c>
    </row>
    <row r="12" spans="1:1024" ht="16" x14ac:dyDescent="0.2">
      <c r="A12" s="57" t="s">
        <v>218</v>
      </c>
      <c r="B12" s="58" t="s">
        <v>6</v>
      </c>
      <c r="C12" s="58" t="s">
        <v>59</v>
      </c>
      <c r="D12" s="60">
        <v>27</v>
      </c>
      <c r="E12" s="60"/>
      <c r="F12" s="60">
        <v>28</v>
      </c>
      <c r="G12" s="61">
        <v>22</v>
      </c>
      <c r="H12" s="64"/>
      <c r="I12" s="64">
        <v>27</v>
      </c>
      <c r="J12" s="61"/>
      <c r="K12" s="63"/>
      <c r="L12" s="64">
        <v>16</v>
      </c>
      <c r="M12" s="65">
        <v>24</v>
      </c>
      <c r="N12" s="235">
        <v>24</v>
      </c>
      <c r="O12" s="235"/>
      <c r="P12" s="64"/>
      <c r="Q12" s="64"/>
      <c r="R12" s="64"/>
      <c r="S12" s="64"/>
      <c r="T12" s="64">
        <v>24</v>
      </c>
      <c r="U12" s="64">
        <v>28</v>
      </c>
      <c r="V12" s="251">
        <v>27</v>
      </c>
      <c r="W12" s="64"/>
      <c r="X12" s="60">
        <v>21</v>
      </c>
      <c r="Y12" s="60">
        <v>22</v>
      </c>
      <c r="Z12" s="60">
        <v>25</v>
      </c>
      <c r="AA12" s="75"/>
      <c r="AB12" s="67">
        <f t="shared" si="0"/>
        <v>13</v>
      </c>
      <c r="AC12" s="68">
        <f t="shared" si="1"/>
        <v>24.23076923076923</v>
      </c>
      <c r="AD12" s="68">
        <f t="array" ref="AD12">IF(AB12=0,0,IF(AB12&gt;9,AVERAGE(LARGE(D12:Z12,{1,2,3,4,5,6,7,8,9,10})),0))</f>
        <v>25.6</v>
      </c>
      <c r="AE12" s="68">
        <f t="array" ref="AE12">IF(AB12=0,0,IF(AB12&gt;9,SUM(LARGE(D12:Z12,{1,2,3,4,5,6,7,8,9,10})),0))</f>
        <v>256</v>
      </c>
    </row>
    <row r="13" spans="1:1024" ht="16" x14ac:dyDescent="0.2">
      <c r="A13" s="57" t="s">
        <v>274</v>
      </c>
      <c r="B13" s="58" t="s">
        <v>6</v>
      </c>
      <c r="C13" s="58" t="s">
        <v>59</v>
      </c>
      <c r="D13" s="60">
        <v>28</v>
      </c>
      <c r="E13" s="60">
        <v>27</v>
      </c>
      <c r="F13" s="60">
        <v>20</v>
      </c>
      <c r="G13" s="61">
        <v>22</v>
      </c>
      <c r="H13" s="64">
        <v>27</v>
      </c>
      <c r="I13" s="64">
        <v>17</v>
      </c>
      <c r="J13" s="61">
        <v>21</v>
      </c>
      <c r="K13" s="63"/>
      <c r="L13" s="64">
        <v>22</v>
      </c>
      <c r="M13" s="65">
        <v>18</v>
      </c>
      <c r="N13" s="235"/>
      <c r="O13" s="235"/>
      <c r="P13" s="64">
        <v>16</v>
      </c>
      <c r="Q13" s="64"/>
      <c r="R13" s="64">
        <v>15</v>
      </c>
      <c r="S13" s="64">
        <v>27</v>
      </c>
      <c r="T13" s="64">
        <v>28</v>
      </c>
      <c r="U13" s="64">
        <v>23</v>
      </c>
      <c r="V13" s="251">
        <v>17</v>
      </c>
      <c r="W13" s="64">
        <v>22</v>
      </c>
      <c r="X13" s="60">
        <v>23</v>
      </c>
      <c r="Y13" s="60">
        <v>20</v>
      </c>
      <c r="Z13" s="60"/>
      <c r="AA13" s="75"/>
      <c r="AB13" s="67">
        <f t="shared" si="0"/>
        <v>18</v>
      </c>
      <c r="AC13" s="68">
        <f t="shared" si="1"/>
        <v>21.833333333333332</v>
      </c>
      <c r="AD13" s="68">
        <f t="array" ref="AD13">IF(AB13=0,0,IF(AB13&gt;9,AVERAGE(LARGE(D13:Z13,{1,2,3,4,5,6,7,8,9,10})),0))</f>
        <v>24.9</v>
      </c>
      <c r="AE13" s="68">
        <f t="array" ref="AE13">IF(AB13=0,0,IF(AB13&gt;9,SUM(LARGE(D13:Z13,{1,2,3,4,5,6,7,8,9,10})),0))</f>
        <v>249</v>
      </c>
    </row>
    <row r="14" spans="1:1024" ht="16" x14ac:dyDescent="0.2">
      <c r="A14" s="57" t="s">
        <v>93</v>
      </c>
      <c r="B14" s="58" t="s">
        <v>4</v>
      </c>
      <c r="C14" s="58" t="s">
        <v>59</v>
      </c>
      <c r="D14" s="60"/>
      <c r="E14" s="60">
        <v>30</v>
      </c>
      <c r="F14" s="60"/>
      <c r="G14" s="61"/>
      <c r="H14" s="64"/>
      <c r="I14" s="64"/>
      <c r="J14" s="61"/>
      <c r="K14" s="63"/>
      <c r="L14" s="64"/>
      <c r="M14" s="65">
        <v>37</v>
      </c>
      <c r="N14" s="235"/>
      <c r="O14" s="235">
        <v>32</v>
      </c>
      <c r="P14" s="64"/>
      <c r="Q14" s="64"/>
      <c r="R14" s="64"/>
      <c r="S14" s="64"/>
      <c r="T14" s="64"/>
      <c r="U14" s="64"/>
      <c r="V14" s="251"/>
      <c r="W14" s="64"/>
      <c r="X14" s="60">
        <v>34</v>
      </c>
      <c r="Y14" s="60">
        <v>40</v>
      </c>
      <c r="Z14" s="60">
        <v>38</v>
      </c>
      <c r="AA14" s="75"/>
      <c r="AB14" s="67">
        <f t="shared" si="0"/>
        <v>6</v>
      </c>
      <c r="AC14" s="68">
        <f t="shared" si="1"/>
        <v>35.166666666666664</v>
      </c>
      <c r="AD14" s="68">
        <f t="array" ref="AD14">IF(AB14=0,0,IF(AB14&gt;9,AVERAGE(LARGE(D14:Z14,{1,2,3,4,5,6,7,8,9,10})),0))</f>
        <v>0</v>
      </c>
      <c r="AE14" s="68">
        <f t="array" ref="AE14">IF(AB14=0,0,IF(AB14&gt;9,SUM(LARGE(D14:Z14,{1,2,3,4,5,6,7,8,9,10})),0))</f>
        <v>0</v>
      </c>
    </row>
    <row r="15" spans="1:1024" ht="16" x14ac:dyDescent="0.2">
      <c r="A15" s="104" t="s">
        <v>267</v>
      </c>
      <c r="B15" s="83" t="s">
        <v>4</v>
      </c>
      <c r="C15" s="83" t="s">
        <v>59</v>
      </c>
      <c r="D15" s="60"/>
      <c r="E15" s="60">
        <v>25</v>
      </c>
      <c r="F15" s="60">
        <v>12</v>
      </c>
      <c r="G15" s="61"/>
      <c r="H15" s="64">
        <v>23</v>
      </c>
      <c r="I15" s="64"/>
      <c r="J15" s="61"/>
      <c r="K15" s="63"/>
      <c r="L15" s="64"/>
      <c r="M15" s="65"/>
      <c r="N15" s="235"/>
      <c r="O15" s="235"/>
      <c r="P15" s="64"/>
      <c r="Q15" s="64"/>
      <c r="R15" s="64"/>
      <c r="S15" s="64"/>
      <c r="T15" s="89"/>
      <c r="U15" s="64"/>
      <c r="V15" s="251"/>
      <c r="W15" s="64"/>
      <c r="X15" s="60">
        <v>16</v>
      </c>
      <c r="Y15" s="60">
        <v>22</v>
      </c>
      <c r="Z15" s="60">
        <v>28</v>
      </c>
      <c r="AA15" s="75"/>
      <c r="AB15" s="67">
        <f t="shared" si="0"/>
        <v>6</v>
      </c>
      <c r="AC15" s="68">
        <f t="shared" si="1"/>
        <v>21</v>
      </c>
      <c r="AD15" s="68">
        <f t="array" ref="AD15">IF(AB15=0,0,IF(AB15&gt;9,AVERAGE(LARGE(D15:Z15,{1,2,3,4,5,6,7,8,9,10})),0))</f>
        <v>0</v>
      </c>
      <c r="AE15" s="68">
        <f t="array" ref="AE15">IF(AB15=0,0,IF(AB15&gt;9,SUM(LARGE(D15:Z15,{1,2,3,4,5,6,7,8,9,10})),0))</f>
        <v>0</v>
      </c>
    </row>
    <row r="16" spans="1:1024" ht="16" x14ac:dyDescent="0.2">
      <c r="A16" s="57" t="s">
        <v>285</v>
      </c>
      <c r="B16" s="58" t="s">
        <v>8</v>
      </c>
      <c r="C16" s="58" t="s">
        <v>59</v>
      </c>
      <c r="D16" s="60"/>
      <c r="E16" s="60"/>
      <c r="F16" s="60">
        <v>17</v>
      </c>
      <c r="G16" s="61"/>
      <c r="H16" s="64"/>
      <c r="I16" s="64">
        <v>16</v>
      </c>
      <c r="J16" s="61"/>
      <c r="K16" s="63">
        <v>28</v>
      </c>
      <c r="L16" s="64">
        <v>17</v>
      </c>
      <c r="M16" s="65"/>
      <c r="N16" s="235"/>
      <c r="O16" s="235"/>
      <c r="P16" s="64"/>
      <c r="Q16" s="64"/>
      <c r="R16" s="64"/>
      <c r="S16" s="64"/>
      <c r="T16" s="64"/>
      <c r="U16" s="64"/>
      <c r="V16" s="251"/>
      <c r="W16" s="64"/>
      <c r="X16" s="60">
        <v>16</v>
      </c>
      <c r="Y16" s="60"/>
      <c r="Z16" s="60"/>
      <c r="AA16" s="75"/>
      <c r="AB16" s="67">
        <f t="shared" si="0"/>
        <v>5</v>
      </c>
      <c r="AC16" s="68">
        <f t="shared" si="1"/>
        <v>18.8</v>
      </c>
      <c r="AD16" s="68">
        <f t="array" ref="AD16">IF(AB16=0,0,IF(AB16&gt;9,AVERAGE(LARGE(D16:Z16,{1,2,3,4,5,6,7,8,9,10})),0))</f>
        <v>0</v>
      </c>
      <c r="AE16" s="68">
        <f t="array" ref="AE16">IF(AB16=0,0,IF(AB16&gt;9,SUM(LARGE(D16:Z16,{1,2,3,4,5,6,7,8,9,10})),0))</f>
        <v>0</v>
      </c>
    </row>
    <row r="17" spans="1:31" ht="16" x14ac:dyDescent="0.2">
      <c r="A17" s="57" t="s">
        <v>153</v>
      </c>
      <c r="B17" s="58" t="s">
        <v>7</v>
      </c>
      <c r="C17" s="58" t="s">
        <v>59</v>
      </c>
      <c r="D17" s="86"/>
      <c r="E17" s="86"/>
      <c r="F17" s="86"/>
      <c r="G17" s="61"/>
      <c r="H17" s="64"/>
      <c r="I17" s="77">
        <v>15</v>
      </c>
      <c r="J17" s="61"/>
      <c r="K17" s="63"/>
      <c r="L17" s="64"/>
      <c r="M17" s="61"/>
      <c r="N17" s="235"/>
      <c r="O17" s="235"/>
      <c r="P17" s="64"/>
      <c r="Q17" s="64"/>
      <c r="R17" s="64"/>
      <c r="S17" s="92"/>
      <c r="T17" s="64"/>
      <c r="U17" s="64"/>
      <c r="V17" s="251"/>
      <c r="W17" s="64"/>
      <c r="X17" s="79">
        <v>18</v>
      </c>
      <c r="Y17" s="86"/>
      <c r="Z17" s="86"/>
      <c r="AA17" s="75"/>
      <c r="AB17" s="67">
        <f t="shared" si="0"/>
        <v>2</v>
      </c>
      <c r="AC17" s="68">
        <f t="shared" si="1"/>
        <v>16.5</v>
      </c>
      <c r="AD17" s="68">
        <f t="array" ref="AD17">IF(AB17=0,0,IF(AB17&gt;9,AVERAGE(LARGE(D17:Z17,{1,2,3,4,5,6,7,8,9,10})),0))</f>
        <v>0</v>
      </c>
      <c r="AE17" s="68">
        <f t="array" ref="AE17">IF(AB17=0,0,IF(AB17&gt;9,SUM(LARGE(D17:Z17,{1,2,3,4,5,6,7,8,9,10})),0))</f>
        <v>0</v>
      </c>
    </row>
    <row r="18" spans="1:31" ht="16" x14ac:dyDescent="0.2">
      <c r="A18" s="57" t="s">
        <v>371</v>
      </c>
      <c r="B18" s="58" t="s">
        <v>9</v>
      </c>
      <c r="C18" s="58" t="s">
        <v>59</v>
      </c>
      <c r="D18" s="86"/>
      <c r="E18" s="86"/>
      <c r="F18" s="86"/>
      <c r="G18" s="61"/>
      <c r="H18" s="64"/>
      <c r="I18" s="64"/>
      <c r="J18" s="61"/>
      <c r="K18" s="63"/>
      <c r="L18" s="64"/>
      <c r="M18" s="61"/>
      <c r="N18" s="235"/>
      <c r="O18" s="235"/>
      <c r="P18" s="64"/>
      <c r="Q18" s="64"/>
      <c r="R18" s="64"/>
      <c r="S18" s="92"/>
      <c r="T18" s="64">
        <v>25</v>
      </c>
      <c r="U18" s="64"/>
      <c r="V18" s="251"/>
      <c r="W18" s="64"/>
      <c r="X18" s="101"/>
      <c r="Y18" s="86"/>
      <c r="Z18" s="86"/>
      <c r="AA18" s="75"/>
      <c r="AB18" s="67">
        <f t="shared" si="0"/>
        <v>1</v>
      </c>
      <c r="AC18" s="68">
        <f t="shared" si="1"/>
        <v>25</v>
      </c>
      <c r="AD18" s="68">
        <f t="array" ref="AD18">IF(AB18=0,0,IF(AB18&gt;9,AVERAGE(LARGE(D18:Z18,{1,2,3,4,5,6,7,8,9,10})),0))</f>
        <v>0</v>
      </c>
      <c r="AE18" s="68">
        <f t="array" ref="AE18">IF(AB18=0,0,IF(AB18&gt;9,SUM(LARGE(D18:Z18,{1,2,3,4,5,6,7,8,9,10})),0))</f>
        <v>0</v>
      </c>
    </row>
    <row r="19" spans="1:31" ht="16" x14ac:dyDescent="0.2">
      <c r="A19" s="57" t="s">
        <v>285</v>
      </c>
      <c r="B19" s="58" t="s">
        <v>8</v>
      </c>
      <c r="C19" s="58" t="s">
        <v>59</v>
      </c>
      <c r="D19" s="60"/>
      <c r="E19" s="60"/>
      <c r="F19" s="60"/>
      <c r="G19" s="61">
        <v>21</v>
      </c>
      <c r="H19" s="64"/>
      <c r="I19" s="64"/>
      <c r="J19" s="61"/>
      <c r="K19" s="63"/>
      <c r="L19" s="64"/>
      <c r="M19" s="65"/>
      <c r="N19" s="235"/>
      <c r="O19" s="235"/>
      <c r="P19" s="64"/>
      <c r="Q19" s="64"/>
      <c r="R19" s="64"/>
      <c r="S19" s="64"/>
      <c r="T19" s="64"/>
      <c r="U19" s="64"/>
      <c r="V19" s="251"/>
      <c r="W19" s="64"/>
      <c r="X19" s="60"/>
      <c r="Y19" s="60"/>
      <c r="Z19" s="60"/>
      <c r="AA19" s="75"/>
      <c r="AB19" s="67">
        <f t="shared" si="0"/>
        <v>1</v>
      </c>
      <c r="AC19" s="68">
        <f t="shared" si="1"/>
        <v>21</v>
      </c>
      <c r="AD19" s="68">
        <f t="array" ref="AD19">IF(AB19=0,0,IF(AB19&gt;9,AVERAGE(LARGE(D19:Z19,{1,2,3,4,5,6,7,8,9,10})),0))</f>
        <v>0</v>
      </c>
      <c r="AE19" s="68">
        <f t="array" ref="AE19">IF(AB19=0,0,IF(AB19&gt;9,SUM(LARGE(D19:Z19,{1,2,3,4,5,6,7,8,9,10})),0))</f>
        <v>0</v>
      </c>
    </row>
    <row r="20" spans="1:31" ht="16" x14ac:dyDescent="0.2">
      <c r="A20" s="57" t="s">
        <v>296</v>
      </c>
      <c r="B20" s="58" t="s">
        <v>6</v>
      </c>
      <c r="C20" s="58" t="s">
        <v>59</v>
      </c>
      <c r="D20" s="86"/>
      <c r="E20" s="86"/>
      <c r="F20" s="86"/>
      <c r="G20" s="61"/>
      <c r="H20" s="64"/>
      <c r="I20" s="64"/>
      <c r="J20" s="61"/>
      <c r="K20" s="63"/>
      <c r="L20" s="64">
        <v>11</v>
      </c>
      <c r="M20" s="61"/>
      <c r="N20" s="235"/>
      <c r="O20" s="235"/>
      <c r="P20" s="64"/>
      <c r="Q20" s="64"/>
      <c r="R20" s="64"/>
      <c r="S20" s="92"/>
      <c r="T20" s="64"/>
      <c r="U20" s="64"/>
      <c r="V20" s="251"/>
      <c r="W20" s="64"/>
      <c r="X20" s="101"/>
      <c r="Y20" s="86"/>
      <c r="Z20" s="86"/>
      <c r="AA20" s="75"/>
      <c r="AB20" s="67">
        <f t="shared" si="0"/>
        <v>1</v>
      </c>
      <c r="AC20" s="68">
        <f t="shared" si="1"/>
        <v>11</v>
      </c>
      <c r="AD20" s="68">
        <f t="array" ref="AD20">IF(AB20=0,0,IF(AB20&gt;9,AVERAGE(LARGE(D20:Z20,{1,2,3,4,5,6,7,8,9,10})),0))</f>
        <v>0</v>
      </c>
      <c r="AE20" s="68">
        <f t="array" ref="AE20">IF(AB20=0,0,IF(AB20&gt;9,SUM(LARGE(D20:Z20,{1,2,3,4,5,6,7,8,9,10})),0))</f>
        <v>0</v>
      </c>
    </row>
    <row r="21" spans="1:31" ht="16" x14ac:dyDescent="0.2">
      <c r="A21" s="57"/>
      <c r="B21" s="58"/>
      <c r="C21" s="58"/>
      <c r="D21" s="86"/>
      <c r="E21" s="86"/>
      <c r="F21" s="86"/>
      <c r="G21" s="61"/>
      <c r="H21" s="64"/>
      <c r="I21" s="64"/>
      <c r="J21" s="61"/>
      <c r="K21" s="63"/>
      <c r="L21" s="64"/>
      <c r="M21" s="61"/>
      <c r="N21" s="235"/>
      <c r="O21" s="235"/>
      <c r="P21" s="64"/>
      <c r="Q21" s="64"/>
      <c r="R21" s="64"/>
      <c r="S21" s="92"/>
      <c r="T21" s="64"/>
      <c r="U21" s="64"/>
      <c r="V21" s="251"/>
      <c r="W21" s="64"/>
      <c r="X21" s="101"/>
      <c r="Y21" s="86"/>
      <c r="Z21" s="86"/>
      <c r="AA21" s="75"/>
      <c r="AB21" s="67"/>
      <c r="AC21" s="68"/>
      <c r="AD21" s="68"/>
      <c r="AE21" s="68"/>
    </row>
    <row r="22" spans="1:31" ht="16" x14ac:dyDescent="0.2">
      <c r="A22" s="57" t="s">
        <v>268</v>
      </c>
      <c r="B22" s="58" t="s">
        <v>4</v>
      </c>
      <c r="C22" s="58" t="s">
        <v>54</v>
      </c>
      <c r="D22" s="60"/>
      <c r="E22" s="60">
        <v>49</v>
      </c>
      <c r="F22" s="60">
        <v>42</v>
      </c>
      <c r="G22" s="61"/>
      <c r="H22" s="64">
        <v>44</v>
      </c>
      <c r="I22" s="64">
        <v>45</v>
      </c>
      <c r="J22" s="61"/>
      <c r="K22" s="63"/>
      <c r="L22" s="64"/>
      <c r="M22" s="65"/>
      <c r="N22" s="235">
        <v>38</v>
      </c>
      <c r="O22" s="235">
        <v>44</v>
      </c>
      <c r="P22" s="64">
        <v>40</v>
      </c>
      <c r="Q22" s="64">
        <v>43</v>
      </c>
      <c r="R22" s="64">
        <v>45</v>
      </c>
      <c r="S22" s="64">
        <v>49</v>
      </c>
      <c r="T22" s="64">
        <v>48</v>
      </c>
      <c r="U22" s="64">
        <v>43</v>
      </c>
      <c r="V22" s="251">
        <v>44</v>
      </c>
      <c r="W22" s="64"/>
      <c r="X22" s="60">
        <v>50</v>
      </c>
      <c r="Y22" s="60">
        <v>48</v>
      </c>
      <c r="Z22" s="60">
        <v>49</v>
      </c>
      <c r="AA22" s="75"/>
      <c r="AB22" s="67">
        <f t="shared" ref="AB22:AB85" si="2">COUNT(D22:Z22)</f>
        <v>16</v>
      </c>
      <c r="AC22" s="68">
        <f t="shared" ref="AC22:AC85" si="3">IF(AB22=0,0,AVERAGE(D22:Z22))</f>
        <v>45.0625</v>
      </c>
      <c r="AD22" s="68">
        <f t="array" ref="AD22">IF(AB22=0,0,IF(AB22&gt;9,AVERAGE(LARGE(D22:Z22,{1,2,3,4,5,6,7,8,9,10})),0))</f>
        <v>47.1</v>
      </c>
      <c r="AE22" s="68">
        <f t="array" ref="AE22">IF(AB22=0,0,IF(AB22&gt;9,SUM(LARGE(D22:Z22,{1,2,3,4,5,6,7,8,9,10})),0))</f>
        <v>471</v>
      </c>
    </row>
    <row r="23" spans="1:31" ht="16" x14ac:dyDescent="0.2">
      <c r="A23" s="57" t="s">
        <v>250</v>
      </c>
      <c r="B23" s="58" t="s">
        <v>5</v>
      </c>
      <c r="C23" s="58" t="s">
        <v>54</v>
      </c>
      <c r="D23" s="86"/>
      <c r="E23" s="86"/>
      <c r="F23" s="86">
        <v>50</v>
      </c>
      <c r="G23" s="61"/>
      <c r="H23" s="64"/>
      <c r="I23" s="64">
        <v>47</v>
      </c>
      <c r="J23" s="61"/>
      <c r="K23" s="63">
        <v>45</v>
      </c>
      <c r="L23" s="64"/>
      <c r="M23" s="65">
        <v>44</v>
      </c>
      <c r="N23" s="235">
        <v>40</v>
      </c>
      <c r="O23" s="235"/>
      <c r="P23" s="64">
        <v>35</v>
      </c>
      <c r="Q23" s="64">
        <v>46</v>
      </c>
      <c r="R23" s="64">
        <v>46</v>
      </c>
      <c r="S23" s="64"/>
      <c r="T23" s="64">
        <v>44</v>
      </c>
      <c r="U23" s="64"/>
      <c r="V23" s="251">
        <v>39</v>
      </c>
      <c r="W23" s="64">
        <v>45</v>
      </c>
      <c r="X23" s="86">
        <v>48</v>
      </c>
      <c r="Y23" s="86">
        <v>43</v>
      </c>
      <c r="Z23" s="86">
        <v>43</v>
      </c>
      <c r="AA23" s="75"/>
      <c r="AB23" s="67">
        <f t="shared" si="2"/>
        <v>14</v>
      </c>
      <c r="AC23" s="68">
        <f t="shared" si="3"/>
        <v>43.928571428571431</v>
      </c>
      <c r="AD23" s="68">
        <f t="array" ref="AD23">IF(AB23=0,0,IF(AB23&gt;9,AVERAGE(LARGE(D23:Z23,{1,2,3,4,5,6,7,8,9,10})),0))</f>
        <v>45.8</v>
      </c>
      <c r="AE23" s="68">
        <f t="array" ref="AE23">IF(AB23=0,0,IF(AB23&gt;9,SUM(LARGE(D23:Z23,{1,2,3,4,5,6,7,8,9,10})),0))</f>
        <v>458</v>
      </c>
    </row>
    <row r="24" spans="1:31" ht="16" x14ac:dyDescent="0.2">
      <c r="A24" s="57" t="s">
        <v>287</v>
      </c>
      <c r="B24" s="58" t="s">
        <v>4</v>
      </c>
      <c r="C24" s="58" t="s">
        <v>54</v>
      </c>
      <c r="D24" s="60">
        <v>45</v>
      </c>
      <c r="E24" s="60">
        <v>47</v>
      </c>
      <c r="F24" s="60"/>
      <c r="G24" s="61"/>
      <c r="H24" s="64">
        <v>39</v>
      </c>
      <c r="I24" s="64">
        <v>38</v>
      </c>
      <c r="J24" s="61"/>
      <c r="K24" s="63"/>
      <c r="L24" s="64"/>
      <c r="M24" s="65">
        <v>46</v>
      </c>
      <c r="N24" s="235"/>
      <c r="O24" s="235">
        <v>43</v>
      </c>
      <c r="P24" s="64"/>
      <c r="Q24" s="64"/>
      <c r="R24" s="64"/>
      <c r="S24" s="64">
        <v>42</v>
      </c>
      <c r="T24" s="64"/>
      <c r="U24" s="64">
        <v>44</v>
      </c>
      <c r="V24" s="251">
        <v>46</v>
      </c>
      <c r="W24" s="64">
        <v>48</v>
      </c>
      <c r="X24" s="83">
        <v>48</v>
      </c>
      <c r="Y24" s="60">
        <v>45</v>
      </c>
      <c r="Z24" s="60">
        <v>44</v>
      </c>
      <c r="AA24" s="75"/>
      <c r="AB24" s="67">
        <f t="shared" si="2"/>
        <v>13</v>
      </c>
      <c r="AC24" s="68">
        <f t="shared" si="3"/>
        <v>44.230769230769234</v>
      </c>
      <c r="AD24" s="68">
        <f t="array" ref="AD24">IF(AB24=0,0,IF(AB24&gt;9,AVERAGE(LARGE(D24:Z24,{1,2,3,4,5,6,7,8,9,10})),0))</f>
        <v>45.6</v>
      </c>
      <c r="AE24" s="68">
        <f t="array" ref="AE24">IF(AB24=0,0,IF(AB24&gt;9,SUM(LARGE(D24:Z24,{1,2,3,4,5,6,7,8,9,10})),0))</f>
        <v>456</v>
      </c>
    </row>
    <row r="25" spans="1:31" ht="16" x14ac:dyDescent="0.2">
      <c r="A25" s="57" t="s">
        <v>75</v>
      </c>
      <c r="B25" s="58" t="s">
        <v>4</v>
      </c>
      <c r="C25" s="58" t="s">
        <v>54</v>
      </c>
      <c r="D25" s="60">
        <v>43</v>
      </c>
      <c r="E25" s="60">
        <v>45</v>
      </c>
      <c r="F25" s="60">
        <v>46</v>
      </c>
      <c r="G25" s="61">
        <v>36</v>
      </c>
      <c r="H25" s="64">
        <v>43</v>
      </c>
      <c r="I25" s="64">
        <v>41</v>
      </c>
      <c r="J25" s="61">
        <v>39</v>
      </c>
      <c r="K25" s="63">
        <v>36</v>
      </c>
      <c r="L25" s="64">
        <v>43</v>
      </c>
      <c r="M25" s="65">
        <v>37</v>
      </c>
      <c r="N25" s="235">
        <v>41</v>
      </c>
      <c r="O25" s="235">
        <v>43</v>
      </c>
      <c r="P25" s="64">
        <v>38</v>
      </c>
      <c r="Q25" s="64">
        <v>42</v>
      </c>
      <c r="R25" s="64">
        <v>46</v>
      </c>
      <c r="S25" s="64">
        <v>41</v>
      </c>
      <c r="T25" s="64">
        <v>46</v>
      </c>
      <c r="U25" s="64">
        <v>46</v>
      </c>
      <c r="V25" s="251">
        <v>45</v>
      </c>
      <c r="W25" s="64">
        <v>40</v>
      </c>
      <c r="X25" s="60">
        <v>38</v>
      </c>
      <c r="Y25" s="60">
        <v>46</v>
      </c>
      <c r="Z25" s="60">
        <v>45</v>
      </c>
      <c r="AA25" s="75"/>
      <c r="AB25" s="67">
        <f t="shared" si="2"/>
        <v>23</v>
      </c>
      <c r="AC25" s="68">
        <f t="shared" si="3"/>
        <v>42</v>
      </c>
      <c r="AD25" s="68">
        <f t="array" ref="AD25">IF(AB25=0,0,IF(AB25&gt;9,AVERAGE(LARGE(D25:Z25,{1,2,3,4,5,6,7,8,9,10})),0))</f>
        <v>45.1</v>
      </c>
      <c r="AE25" s="68">
        <f t="array" ref="AE25">IF(AB25=0,0,IF(AB25&gt;9,SUM(LARGE(D25:Z25,{1,2,3,4,5,6,7,8,9,10})),0))</f>
        <v>451</v>
      </c>
    </row>
    <row r="26" spans="1:31" ht="16" x14ac:dyDescent="0.2">
      <c r="A26" s="57" t="s">
        <v>170</v>
      </c>
      <c r="B26" s="58" t="s">
        <v>6</v>
      </c>
      <c r="C26" s="58" t="s">
        <v>54</v>
      </c>
      <c r="D26" s="86">
        <v>42</v>
      </c>
      <c r="E26" s="86">
        <v>45</v>
      </c>
      <c r="F26" s="86">
        <v>43</v>
      </c>
      <c r="G26" s="61">
        <v>43</v>
      </c>
      <c r="H26" s="64"/>
      <c r="I26" s="64"/>
      <c r="J26" s="61">
        <v>44</v>
      </c>
      <c r="K26" s="63">
        <v>46</v>
      </c>
      <c r="L26" s="64">
        <v>45</v>
      </c>
      <c r="M26" s="65"/>
      <c r="N26" s="235">
        <v>42</v>
      </c>
      <c r="O26" s="235"/>
      <c r="P26" s="64">
        <v>39</v>
      </c>
      <c r="Q26" s="64">
        <v>39</v>
      </c>
      <c r="R26" s="64"/>
      <c r="S26" s="64">
        <v>43</v>
      </c>
      <c r="T26" s="64">
        <v>50</v>
      </c>
      <c r="U26" s="64">
        <v>43</v>
      </c>
      <c r="V26" s="251">
        <v>42</v>
      </c>
      <c r="W26" s="64"/>
      <c r="X26" s="101">
        <v>43</v>
      </c>
      <c r="Y26" s="86">
        <v>46</v>
      </c>
      <c r="Z26" s="86">
        <v>46</v>
      </c>
      <c r="AA26" s="75"/>
      <c r="AB26" s="67">
        <f t="shared" si="2"/>
        <v>17</v>
      </c>
      <c r="AC26" s="68">
        <f t="shared" si="3"/>
        <v>43.588235294117645</v>
      </c>
      <c r="AD26" s="68">
        <f t="array" ref="AD26">IF(AB26=0,0,IF(AB26&gt;9,AVERAGE(LARGE(D26:Z26,{1,2,3,4,5,6,7,8,9,10})),0))</f>
        <v>45.1</v>
      </c>
      <c r="AE26" s="68">
        <f t="array" ref="AE26">IF(AB26=0,0,IF(AB26&gt;9,SUM(LARGE(D26:Z26,{1,2,3,4,5,6,7,8,9,10})),0))</f>
        <v>451</v>
      </c>
    </row>
    <row r="27" spans="1:31" ht="16" x14ac:dyDescent="0.2">
      <c r="A27" s="57" t="s">
        <v>290</v>
      </c>
      <c r="B27" s="58" t="s">
        <v>12</v>
      </c>
      <c r="C27" s="58" t="s">
        <v>54</v>
      </c>
      <c r="D27" s="60">
        <v>45</v>
      </c>
      <c r="E27" s="60"/>
      <c r="F27" s="60">
        <v>40</v>
      </c>
      <c r="G27" s="61">
        <v>43</v>
      </c>
      <c r="H27" s="64">
        <v>45</v>
      </c>
      <c r="I27" s="64"/>
      <c r="J27" s="61">
        <v>44</v>
      </c>
      <c r="K27" s="63">
        <v>43</v>
      </c>
      <c r="L27" s="64">
        <v>42</v>
      </c>
      <c r="M27" s="65">
        <v>45</v>
      </c>
      <c r="N27" s="235">
        <v>42</v>
      </c>
      <c r="O27" s="235">
        <v>36</v>
      </c>
      <c r="P27" s="64"/>
      <c r="Q27" s="64"/>
      <c r="R27" s="64">
        <v>47</v>
      </c>
      <c r="S27" s="64">
        <v>45</v>
      </c>
      <c r="T27" s="64">
        <v>40</v>
      </c>
      <c r="U27" s="64">
        <v>45</v>
      </c>
      <c r="V27" s="251">
        <v>39</v>
      </c>
      <c r="W27" s="64"/>
      <c r="X27" s="60">
        <v>44</v>
      </c>
      <c r="Y27" s="60">
        <v>43</v>
      </c>
      <c r="Z27" s="60">
        <v>42</v>
      </c>
      <c r="AA27" s="75"/>
      <c r="AB27" s="67">
        <f t="shared" si="2"/>
        <v>18</v>
      </c>
      <c r="AC27" s="68">
        <f t="shared" si="3"/>
        <v>42.777777777777779</v>
      </c>
      <c r="AD27" s="68">
        <f t="array" ref="AD27">IF(AB27=0,0,IF(AB27&gt;9,AVERAGE(LARGE(D27:Z27,{1,2,3,4,5,6,7,8,9,10})),0))</f>
        <v>44.6</v>
      </c>
      <c r="AE27" s="68">
        <f t="array" ref="AE27">IF(AB27=0,0,IF(AB27&gt;9,SUM(LARGE(D27:Z27,{1,2,3,4,5,6,7,8,9,10})),0))</f>
        <v>446</v>
      </c>
    </row>
    <row r="28" spans="1:31" ht="16" x14ac:dyDescent="0.2">
      <c r="A28" s="57" t="s">
        <v>227</v>
      </c>
      <c r="B28" s="58" t="s">
        <v>4</v>
      </c>
      <c r="C28" s="58" t="s">
        <v>54</v>
      </c>
      <c r="D28" s="60">
        <v>39</v>
      </c>
      <c r="E28" s="60">
        <v>46</v>
      </c>
      <c r="F28" s="60">
        <v>43</v>
      </c>
      <c r="G28" s="61">
        <v>44</v>
      </c>
      <c r="H28" s="64">
        <v>41</v>
      </c>
      <c r="I28" s="64">
        <v>40</v>
      </c>
      <c r="J28" s="61">
        <v>39</v>
      </c>
      <c r="K28" s="63"/>
      <c r="L28" s="64">
        <v>41</v>
      </c>
      <c r="M28" s="65">
        <v>43</v>
      </c>
      <c r="N28" s="235">
        <v>37</v>
      </c>
      <c r="O28" s="235"/>
      <c r="P28" s="64">
        <v>39</v>
      </c>
      <c r="Q28" s="64">
        <v>40</v>
      </c>
      <c r="R28" s="64">
        <v>42</v>
      </c>
      <c r="S28" s="64">
        <v>46</v>
      </c>
      <c r="T28" s="64">
        <v>43</v>
      </c>
      <c r="U28" s="64">
        <v>48</v>
      </c>
      <c r="V28" s="251">
        <v>42</v>
      </c>
      <c r="W28" s="64">
        <v>41</v>
      </c>
      <c r="X28" s="60">
        <v>41</v>
      </c>
      <c r="Y28" s="60">
        <v>48</v>
      </c>
      <c r="Z28" s="60">
        <v>37</v>
      </c>
      <c r="AA28" s="75"/>
      <c r="AB28" s="67">
        <f t="shared" si="2"/>
        <v>21</v>
      </c>
      <c r="AC28" s="68">
        <f t="shared" si="3"/>
        <v>41.904761904761905</v>
      </c>
      <c r="AD28" s="68">
        <f t="array" ref="AD28">IF(AB28=0,0,IF(AB28&gt;9,AVERAGE(LARGE(D28:Z28,{1,2,3,4,5,6,7,8,9,10})),0))</f>
        <v>44.5</v>
      </c>
      <c r="AE28" s="68">
        <f t="array" ref="AE28">IF(AB28=0,0,IF(AB28&gt;9,SUM(LARGE(D28:Z28,{1,2,3,4,5,6,7,8,9,10})),0))</f>
        <v>445</v>
      </c>
    </row>
    <row r="29" spans="1:31" ht="16" x14ac:dyDescent="0.2">
      <c r="A29" s="57" t="s">
        <v>234</v>
      </c>
      <c r="B29" s="58" t="s">
        <v>8</v>
      </c>
      <c r="C29" s="58" t="s">
        <v>54</v>
      </c>
      <c r="D29" s="60">
        <v>47</v>
      </c>
      <c r="E29" s="60">
        <v>36</v>
      </c>
      <c r="F29" s="60">
        <v>42</v>
      </c>
      <c r="G29" s="61">
        <v>38</v>
      </c>
      <c r="H29" s="64"/>
      <c r="I29" s="64">
        <v>34</v>
      </c>
      <c r="J29" s="61"/>
      <c r="K29" s="63"/>
      <c r="L29" s="64">
        <v>42</v>
      </c>
      <c r="M29" s="65">
        <v>45</v>
      </c>
      <c r="N29" s="235"/>
      <c r="O29" s="235"/>
      <c r="P29" s="64"/>
      <c r="Q29" s="64">
        <v>30</v>
      </c>
      <c r="R29" s="64">
        <v>44</v>
      </c>
      <c r="S29" s="64">
        <v>43</v>
      </c>
      <c r="T29" s="64">
        <v>44</v>
      </c>
      <c r="U29" s="64">
        <v>45</v>
      </c>
      <c r="V29" s="251"/>
      <c r="W29" s="64">
        <v>40</v>
      </c>
      <c r="X29" s="60">
        <v>47</v>
      </c>
      <c r="Y29" s="60">
        <v>41</v>
      </c>
      <c r="Z29" s="60">
        <v>46</v>
      </c>
      <c r="AA29" s="75"/>
      <c r="AB29" s="67">
        <f t="shared" si="2"/>
        <v>16</v>
      </c>
      <c r="AC29" s="68">
        <f t="shared" si="3"/>
        <v>41.5</v>
      </c>
      <c r="AD29" s="68">
        <f t="array" ref="AD29">IF(AB29=0,0,IF(AB29&gt;9,AVERAGE(LARGE(D29:Z29,{1,2,3,4,5,6,7,8,9,10})),0))</f>
        <v>44.5</v>
      </c>
      <c r="AE29" s="68">
        <f t="array" ref="AE29">IF(AB29=0,0,IF(AB29&gt;9,SUM(LARGE(D29:Z29,{1,2,3,4,5,6,7,8,9,10})),0))</f>
        <v>445</v>
      </c>
    </row>
    <row r="30" spans="1:31" ht="16" x14ac:dyDescent="0.2">
      <c r="A30" s="57" t="s">
        <v>136</v>
      </c>
      <c r="B30" s="58" t="s">
        <v>9</v>
      </c>
      <c r="C30" s="93" t="s">
        <v>54</v>
      </c>
      <c r="D30" s="60">
        <v>44</v>
      </c>
      <c r="E30" s="60">
        <v>44</v>
      </c>
      <c r="F30" s="60">
        <v>49</v>
      </c>
      <c r="G30" s="61">
        <v>40</v>
      </c>
      <c r="H30" s="64">
        <v>43</v>
      </c>
      <c r="I30" s="64">
        <v>38</v>
      </c>
      <c r="J30" s="61">
        <v>44</v>
      </c>
      <c r="K30" s="63"/>
      <c r="L30" s="64"/>
      <c r="M30" s="65"/>
      <c r="N30" s="235">
        <v>36</v>
      </c>
      <c r="O30" s="235">
        <v>38</v>
      </c>
      <c r="P30" s="64">
        <v>40</v>
      </c>
      <c r="Q30" s="64"/>
      <c r="R30" s="64"/>
      <c r="S30" s="64">
        <v>46</v>
      </c>
      <c r="T30" s="64">
        <v>44</v>
      </c>
      <c r="U30" s="64">
        <v>45</v>
      </c>
      <c r="V30" s="251"/>
      <c r="W30" s="64"/>
      <c r="X30" s="60">
        <v>46</v>
      </c>
      <c r="Y30" s="60"/>
      <c r="Z30" s="60"/>
      <c r="AA30" s="75"/>
      <c r="AB30" s="67">
        <f t="shared" si="2"/>
        <v>14</v>
      </c>
      <c r="AC30" s="68">
        <f t="shared" si="3"/>
        <v>42.642857142857146</v>
      </c>
      <c r="AD30" s="68">
        <f t="array" ref="AD30">IF(AB30=0,0,IF(AB30&gt;9,AVERAGE(LARGE(D30:Z30,{1,2,3,4,5,6,7,8,9,10})),0))</f>
        <v>44.5</v>
      </c>
      <c r="AE30" s="68">
        <f t="array" ref="AE30">IF(AB30=0,0,IF(AB30&gt;9,SUM(LARGE(D30:Z30,{1,2,3,4,5,6,7,8,9,10})),0))</f>
        <v>445</v>
      </c>
    </row>
    <row r="31" spans="1:31" ht="16" x14ac:dyDescent="0.2">
      <c r="A31" s="57" t="s">
        <v>108</v>
      </c>
      <c r="B31" s="58" t="s">
        <v>12</v>
      </c>
      <c r="C31" s="58" t="s">
        <v>54</v>
      </c>
      <c r="D31" s="60">
        <v>41</v>
      </c>
      <c r="E31" s="60">
        <v>46</v>
      </c>
      <c r="F31" s="60">
        <v>43</v>
      </c>
      <c r="G31" s="61">
        <v>47</v>
      </c>
      <c r="H31" s="64">
        <v>40</v>
      </c>
      <c r="I31" s="64">
        <v>46</v>
      </c>
      <c r="J31" s="61">
        <v>40</v>
      </c>
      <c r="K31" s="63">
        <v>44</v>
      </c>
      <c r="L31" s="64">
        <v>43</v>
      </c>
      <c r="M31" s="65">
        <v>43</v>
      </c>
      <c r="N31" s="235">
        <v>42</v>
      </c>
      <c r="O31" s="235">
        <v>42</v>
      </c>
      <c r="P31" s="64">
        <v>38</v>
      </c>
      <c r="Q31" s="64"/>
      <c r="R31" s="64">
        <v>41</v>
      </c>
      <c r="S31" s="64">
        <v>39</v>
      </c>
      <c r="T31" s="64">
        <v>46</v>
      </c>
      <c r="U31" s="64">
        <v>43</v>
      </c>
      <c r="V31" s="251">
        <v>42</v>
      </c>
      <c r="W31" s="64">
        <v>35</v>
      </c>
      <c r="X31" s="60">
        <v>40</v>
      </c>
      <c r="Y31" s="60">
        <v>43</v>
      </c>
      <c r="Z31" s="60">
        <v>40</v>
      </c>
      <c r="AA31" s="75"/>
      <c r="AB31" s="67">
        <f t="shared" si="2"/>
        <v>22</v>
      </c>
      <c r="AC31" s="68">
        <f t="shared" si="3"/>
        <v>42</v>
      </c>
      <c r="AD31" s="68">
        <f t="array" ref="AD31">IF(AB31=0,0,IF(AB31&gt;9,AVERAGE(LARGE(D31:Z31,{1,2,3,4,5,6,7,8,9,10})),0))</f>
        <v>44.4</v>
      </c>
      <c r="AE31" s="68">
        <f t="array" ref="AE31">IF(AB31=0,0,IF(AB31&gt;9,SUM(LARGE(D31:Z31,{1,2,3,4,5,6,7,8,9,10})),0))</f>
        <v>444</v>
      </c>
    </row>
    <row r="32" spans="1:31" ht="16" x14ac:dyDescent="0.2">
      <c r="A32" s="57" t="s">
        <v>213</v>
      </c>
      <c r="B32" s="58" t="s">
        <v>4</v>
      </c>
      <c r="C32" s="58" t="s">
        <v>54</v>
      </c>
      <c r="D32" s="60">
        <v>45</v>
      </c>
      <c r="E32" s="60">
        <v>45</v>
      </c>
      <c r="F32" s="60">
        <v>46</v>
      </c>
      <c r="G32" s="61"/>
      <c r="H32" s="64">
        <v>42</v>
      </c>
      <c r="I32" s="64">
        <v>44</v>
      </c>
      <c r="J32" s="61">
        <v>41</v>
      </c>
      <c r="K32" s="63"/>
      <c r="L32" s="64">
        <v>35</v>
      </c>
      <c r="M32" s="65">
        <v>40</v>
      </c>
      <c r="N32" s="235"/>
      <c r="O32" s="235"/>
      <c r="P32" s="64"/>
      <c r="Q32" s="64"/>
      <c r="R32" s="64"/>
      <c r="S32" s="64"/>
      <c r="T32" s="64">
        <v>38</v>
      </c>
      <c r="U32" s="64">
        <v>39</v>
      </c>
      <c r="V32" s="251">
        <v>44</v>
      </c>
      <c r="W32" s="64">
        <v>40</v>
      </c>
      <c r="X32" s="60">
        <v>47</v>
      </c>
      <c r="Y32" s="60">
        <v>47</v>
      </c>
      <c r="Z32" s="60">
        <v>43</v>
      </c>
      <c r="AA32" s="75"/>
      <c r="AB32" s="67">
        <f t="shared" si="2"/>
        <v>15</v>
      </c>
      <c r="AC32" s="68">
        <f t="shared" si="3"/>
        <v>42.4</v>
      </c>
      <c r="AD32" s="68">
        <f t="array" ref="AD32">IF(AB32=0,0,IF(AB32&gt;9,AVERAGE(LARGE(D32:Z32,{1,2,3,4,5,6,7,8,9,10})),0))</f>
        <v>44.4</v>
      </c>
      <c r="AE32" s="68">
        <f t="array" ref="AE32">IF(AB32=0,0,IF(AB32&gt;9,SUM(LARGE(D32:Z32,{1,2,3,4,5,6,7,8,9,10})),0))</f>
        <v>444</v>
      </c>
    </row>
    <row r="33" spans="1:31" ht="16" x14ac:dyDescent="0.2">
      <c r="A33" s="57" t="s">
        <v>256</v>
      </c>
      <c r="B33" s="58" t="s">
        <v>7</v>
      </c>
      <c r="C33" s="58" t="s">
        <v>54</v>
      </c>
      <c r="D33" s="60">
        <v>44</v>
      </c>
      <c r="E33" s="60">
        <v>45</v>
      </c>
      <c r="F33" s="60">
        <v>47</v>
      </c>
      <c r="G33" s="61">
        <v>44</v>
      </c>
      <c r="H33" s="64"/>
      <c r="I33" s="64">
        <v>40</v>
      </c>
      <c r="J33" s="61">
        <v>42</v>
      </c>
      <c r="K33" s="63">
        <v>43</v>
      </c>
      <c r="L33" s="64">
        <v>40</v>
      </c>
      <c r="M33" s="65">
        <v>39</v>
      </c>
      <c r="N33" s="235">
        <v>39</v>
      </c>
      <c r="O33" s="235">
        <v>38</v>
      </c>
      <c r="P33" s="64">
        <v>30</v>
      </c>
      <c r="Q33" s="64">
        <v>37</v>
      </c>
      <c r="R33" s="64">
        <v>43</v>
      </c>
      <c r="S33" s="64">
        <v>46</v>
      </c>
      <c r="T33" s="64">
        <v>45</v>
      </c>
      <c r="U33" s="64"/>
      <c r="V33" s="251"/>
      <c r="W33" s="64"/>
      <c r="X33" s="60">
        <v>41</v>
      </c>
      <c r="Y33" s="60"/>
      <c r="Z33" s="60"/>
      <c r="AA33" s="75"/>
      <c r="AB33" s="67">
        <f t="shared" si="2"/>
        <v>17</v>
      </c>
      <c r="AC33" s="68">
        <f t="shared" si="3"/>
        <v>41.352941176470587</v>
      </c>
      <c r="AD33" s="68">
        <f t="array" ref="AD33">IF(AB33=0,0,IF(AB33&gt;9,AVERAGE(LARGE(D33:Z33,{1,2,3,4,5,6,7,8,9,10})),0))</f>
        <v>44</v>
      </c>
      <c r="AE33" s="68">
        <f t="array" ref="AE33">IF(AB33=0,0,IF(AB33&gt;9,SUM(LARGE(D33:Z33,{1,2,3,4,5,6,7,8,9,10})),0))</f>
        <v>440</v>
      </c>
    </row>
    <row r="34" spans="1:31" ht="16" x14ac:dyDescent="0.2">
      <c r="A34" s="85" t="s">
        <v>102</v>
      </c>
      <c r="B34" s="75" t="s">
        <v>10</v>
      </c>
      <c r="C34" s="74" t="s">
        <v>54</v>
      </c>
      <c r="D34" s="60"/>
      <c r="E34" s="60"/>
      <c r="F34" s="60">
        <v>47</v>
      </c>
      <c r="G34" s="61"/>
      <c r="H34" s="64"/>
      <c r="I34" s="64">
        <v>44</v>
      </c>
      <c r="J34" s="61"/>
      <c r="K34" s="63"/>
      <c r="L34" s="64"/>
      <c r="M34" s="65">
        <v>43</v>
      </c>
      <c r="N34" s="235">
        <v>44</v>
      </c>
      <c r="O34" s="235"/>
      <c r="P34" s="64"/>
      <c r="Q34" s="64"/>
      <c r="R34" s="64"/>
      <c r="S34" s="64"/>
      <c r="T34" s="64">
        <v>46</v>
      </c>
      <c r="U34" s="64"/>
      <c r="V34" s="251">
        <v>49</v>
      </c>
      <c r="W34" s="64">
        <v>36</v>
      </c>
      <c r="X34" s="60">
        <v>44</v>
      </c>
      <c r="Y34" s="60">
        <v>43</v>
      </c>
      <c r="Z34" s="60">
        <v>44</v>
      </c>
      <c r="AA34" s="75"/>
      <c r="AB34" s="67">
        <f t="shared" si="2"/>
        <v>10</v>
      </c>
      <c r="AC34" s="68">
        <f t="shared" si="3"/>
        <v>44</v>
      </c>
      <c r="AD34" s="68">
        <f t="array" ref="AD34">IF(AB34=0,0,IF(AB34&gt;9,AVERAGE(LARGE(D34:Z34,{1,2,3,4,5,6,7,8,9,10})),0))</f>
        <v>44</v>
      </c>
      <c r="AE34" s="68">
        <f t="array" ref="AE34">IF(AB34=0,0,IF(AB34&gt;9,SUM(LARGE(D34:Z34,{1,2,3,4,5,6,7,8,9,10})),0))</f>
        <v>440</v>
      </c>
    </row>
    <row r="35" spans="1:31" ht="16" x14ac:dyDescent="0.2">
      <c r="A35" s="57" t="s">
        <v>171</v>
      </c>
      <c r="B35" s="58" t="s">
        <v>12</v>
      </c>
      <c r="C35" s="58" t="s">
        <v>54</v>
      </c>
      <c r="D35" s="60">
        <v>46</v>
      </c>
      <c r="E35" s="60">
        <v>45</v>
      </c>
      <c r="F35" s="60">
        <v>44</v>
      </c>
      <c r="G35" s="61">
        <v>39</v>
      </c>
      <c r="H35" s="64">
        <v>35</v>
      </c>
      <c r="I35" s="64">
        <v>32</v>
      </c>
      <c r="J35" s="61">
        <v>34</v>
      </c>
      <c r="K35" s="63">
        <v>40</v>
      </c>
      <c r="L35" s="64">
        <v>41</v>
      </c>
      <c r="M35" s="65">
        <v>39</v>
      </c>
      <c r="N35" s="235">
        <v>39</v>
      </c>
      <c r="O35" s="235">
        <v>40</v>
      </c>
      <c r="P35" s="64">
        <v>37</v>
      </c>
      <c r="Q35" s="64"/>
      <c r="R35" s="64">
        <v>44</v>
      </c>
      <c r="S35" s="64">
        <v>44</v>
      </c>
      <c r="T35" s="64">
        <v>43</v>
      </c>
      <c r="U35" s="64">
        <v>40</v>
      </c>
      <c r="V35" s="251">
        <v>41</v>
      </c>
      <c r="W35" s="64">
        <v>43</v>
      </c>
      <c r="X35" s="60">
        <v>37</v>
      </c>
      <c r="Y35" s="60">
        <v>45</v>
      </c>
      <c r="Z35" s="60">
        <v>39</v>
      </c>
      <c r="AA35" s="75"/>
      <c r="AB35" s="67">
        <f t="shared" si="2"/>
        <v>22</v>
      </c>
      <c r="AC35" s="68">
        <f t="shared" si="3"/>
        <v>40.31818181818182</v>
      </c>
      <c r="AD35" s="68">
        <f t="array" ref="AD35">IF(AB35=0,0,IF(AB35&gt;9,AVERAGE(LARGE(D35:Z35,{1,2,3,4,5,6,7,8,9,10})),0))</f>
        <v>43.6</v>
      </c>
      <c r="AE35" s="68">
        <f t="array" ref="AE35">IF(AB35=0,0,IF(AB35&gt;9,SUM(LARGE(D35:Z35,{1,2,3,4,5,6,7,8,9,10})),0))</f>
        <v>436</v>
      </c>
    </row>
    <row r="36" spans="1:31" ht="16" x14ac:dyDescent="0.2">
      <c r="A36" s="57" t="s">
        <v>119</v>
      </c>
      <c r="B36" s="58" t="s">
        <v>10</v>
      </c>
      <c r="C36" s="58" t="s">
        <v>54</v>
      </c>
      <c r="D36" s="60"/>
      <c r="E36" s="60"/>
      <c r="F36" s="60">
        <v>46</v>
      </c>
      <c r="G36" s="61"/>
      <c r="H36" s="64"/>
      <c r="I36" s="64">
        <v>38</v>
      </c>
      <c r="J36" s="61"/>
      <c r="K36" s="63">
        <v>44</v>
      </c>
      <c r="L36" s="64"/>
      <c r="M36" s="65">
        <v>43</v>
      </c>
      <c r="N36" s="235">
        <v>41</v>
      </c>
      <c r="O36" s="235"/>
      <c r="P36" s="64">
        <v>41</v>
      </c>
      <c r="Q36" s="64">
        <v>41</v>
      </c>
      <c r="R36" s="64">
        <v>38</v>
      </c>
      <c r="S36" s="64"/>
      <c r="T36" s="64"/>
      <c r="U36" s="64"/>
      <c r="V36" s="251">
        <v>44</v>
      </c>
      <c r="W36" s="64">
        <v>47</v>
      </c>
      <c r="X36" s="60">
        <v>41</v>
      </c>
      <c r="Y36" s="60">
        <v>41</v>
      </c>
      <c r="Z36" s="60">
        <v>46</v>
      </c>
      <c r="AA36" s="75"/>
      <c r="AB36" s="67">
        <f t="shared" si="2"/>
        <v>13</v>
      </c>
      <c r="AC36" s="68">
        <f t="shared" si="3"/>
        <v>42.384615384615387</v>
      </c>
      <c r="AD36" s="68">
        <f t="array" ref="AD36">IF(AB36=0,0,IF(AB36&gt;9,AVERAGE(LARGE(D36:Z36,{1,2,3,4,5,6,7,8,9,10})),0))</f>
        <v>43.4</v>
      </c>
      <c r="AE36" s="68">
        <f t="array" ref="AE36">IF(AB36=0,0,IF(AB36&gt;9,SUM(LARGE(D36:Z36,{1,2,3,4,5,6,7,8,9,10})),0))</f>
        <v>434</v>
      </c>
    </row>
    <row r="37" spans="1:31" ht="16" x14ac:dyDescent="0.2">
      <c r="A37" s="57" t="s">
        <v>138</v>
      </c>
      <c r="B37" s="58" t="s">
        <v>5</v>
      </c>
      <c r="C37" s="58" t="s">
        <v>54</v>
      </c>
      <c r="D37" s="60">
        <v>44</v>
      </c>
      <c r="E37" s="60"/>
      <c r="F37" s="60">
        <v>42</v>
      </c>
      <c r="G37" s="61">
        <v>41</v>
      </c>
      <c r="H37" s="64">
        <v>44</v>
      </c>
      <c r="I37" s="64"/>
      <c r="J37" s="61">
        <v>33</v>
      </c>
      <c r="K37" s="63">
        <v>42</v>
      </c>
      <c r="L37" s="64"/>
      <c r="M37" s="65">
        <v>45</v>
      </c>
      <c r="N37" s="235">
        <v>43</v>
      </c>
      <c r="O37" s="235"/>
      <c r="P37" s="64">
        <v>36</v>
      </c>
      <c r="Q37" s="64"/>
      <c r="R37" s="64"/>
      <c r="S37" s="64">
        <v>38</v>
      </c>
      <c r="T37" s="64">
        <v>43</v>
      </c>
      <c r="U37" s="64">
        <v>44</v>
      </c>
      <c r="V37" s="251">
        <v>39</v>
      </c>
      <c r="W37" s="64"/>
      <c r="X37" s="60">
        <v>43</v>
      </c>
      <c r="Y37" s="60">
        <v>39</v>
      </c>
      <c r="Z37" s="60">
        <v>39</v>
      </c>
      <c r="AA37" s="75"/>
      <c r="AB37" s="67">
        <f t="shared" si="2"/>
        <v>16</v>
      </c>
      <c r="AC37" s="68">
        <f t="shared" si="3"/>
        <v>40.9375</v>
      </c>
      <c r="AD37" s="68">
        <f t="array" ref="AD37">IF(AB37=0,0,IF(AB37&gt;9,AVERAGE(LARGE(D37:Z37,{1,2,3,4,5,6,7,8,9,10})),0))</f>
        <v>43.1</v>
      </c>
      <c r="AE37" s="68">
        <f t="array" ref="AE37">IF(AB37=0,0,IF(AB37&gt;9,SUM(LARGE(D37:Z37,{1,2,3,4,5,6,7,8,9,10})),0))</f>
        <v>431</v>
      </c>
    </row>
    <row r="38" spans="1:31" ht="16" x14ac:dyDescent="0.2">
      <c r="A38" s="57" t="s">
        <v>120</v>
      </c>
      <c r="B38" s="58" t="s">
        <v>4</v>
      </c>
      <c r="C38" s="58" t="s">
        <v>54</v>
      </c>
      <c r="D38" s="60">
        <v>41</v>
      </c>
      <c r="E38" s="60">
        <v>39</v>
      </c>
      <c r="F38" s="60">
        <v>43</v>
      </c>
      <c r="G38" s="61">
        <v>38</v>
      </c>
      <c r="H38" s="64">
        <v>38</v>
      </c>
      <c r="I38" s="64">
        <v>38</v>
      </c>
      <c r="J38" s="61">
        <v>32</v>
      </c>
      <c r="K38" s="63">
        <v>40</v>
      </c>
      <c r="L38" s="64">
        <v>39</v>
      </c>
      <c r="M38" s="65">
        <v>42</v>
      </c>
      <c r="N38" s="235">
        <v>40</v>
      </c>
      <c r="O38" s="235">
        <v>45</v>
      </c>
      <c r="P38" s="64">
        <v>38</v>
      </c>
      <c r="Q38" s="64">
        <v>30</v>
      </c>
      <c r="R38" s="64">
        <v>35</v>
      </c>
      <c r="S38" s="64">
        <v>43</v>
      </c>
      <c r="T38" s="64">
        <v>42</v>
      </c>
      <c r="U38" s="64">
        <v>43</v>
      </c>
      <c r="V38" s="251">
        <v>32</v>
      </c>
      <c r="W38" s="64">
        <v>43</v>
      </c>
      <c r="X38" s="60">
        <v>39</v>
      </c>
      <c r="Y38" s="60">
        <v>43</v>
      </c>
      <c r="Z38" s="60">
        <v>45</v>
      </c>
      <c r="AA38" s="75"/>
      <c r="AB38" s="67">
        <f t="shared" si="2"/>
        <v>23</v>
      </c>
      <c r="AC38" s="68">
        <f t="shared" si="3"/>
        <v>39.478260869565219</v>
      </c>
      <c r="AD38" s="68">
        <f t="array" ref="AD38">IF(AB38=0,0,IF(AB38&gt;9,AVERAGE(LARGE(D38:Z38,{1,2,3,4,5,6,7,8,9,10})),0))</f>
        <v>43</v>
      </c>
      <c r="AE38" s="68">
        <f t="array" ref="AE38">IF(AB38=0,0,IF(AB38&gt;9,SUM(LARGE(D38:Z38,{1,2,3,4,5,6,7,8,9,10})),0))</f>
        <v>430</v>
      </c>
    </row>
    <row r="39" spans="1:31" ht="16" x14ac:dyDescent="0.2">
      <c r="A39" s="57" t="s">
        <v>216</v>
      </c>
      <c r="B39" s="58" t="s">
        <v>12</v>
      </c>
      <c r="C39" s="58" t="s">
        <v>54</v>
      </c>
      <c r="D39" s="60"/>
      <c r="E39" s="60"/>
      <c r="F39" s="60">
        <v>44</v>
      </c>
      <c r="G39" s="61">
        <v>44</v>
      </c>
      <c r="H39" s="64">
        <v>47</v>
      </c>
      <c r="I39" s="64">
        <v>41</v>
      </c>
      <c r="J39" s="61">
        <v>40</v>
      </c>
      <c r="K39" s="63"/>
      <c r="L39" s="64">
        <v>37</v>
      </c>
      <c r="M39" s="65">
        <v>42</v>
      </c>
      <c r="N39" s="235">
        <v>40</v>
      </c>
      <c r="O39" s="235"/>
      <c r="P39" s="64"/>
      <c r="Q39" s="64">
        <v>39</v>
      </c>
      <c r="R39" s="64">
        <v>42</v>
      </c>
      <c r="S39" s="64">
        <v>40</v>
      </c>
      <c r="T39" s="64">
        <v>39</v>
      </c>
      <c r="U39" s="64">
        <v>42</v>
      </c>
      <c r="V39" s="251">
        <v>39</v>
      </c>
      <c r="W39" s="64"/>
      <c r="X39" s="60">
        <v>36</v>
      </c>
      <c r="Y39" s="60">
        <v>31</v>
      </c>
      <c r="Z39" s="60">
        <v>33</v>
      </c>
      <c r="AA39" s="75"/>
      <c r="AB39" s="67">
        <f t="shared" si="2"/>
        <v>17</v>
      </c>
      <c r="AC39" s="68">
        <f t="shared" si="3"/>
        <v>39.764705882352942</v>
      </c>
      <c r="AD39" s="68">
        <f t="array" ref="AD39">IF(AB39=0,0,IF(AB39&gt;9,AVERAGE(LARGE(D39:Z39,{1,2,3,4,5,6,7,8,9,10})),0))</f>
        <v>42.2</v>
      </c>
      <c r="AE39" s="68">
        <f t="array" ref="AE39">IF(AB39=0,0,IF(AB39&gt;9,SUM(LARGE(D39:Z39,{1,2,3,4,5,6,7,8,9,10})),0))</f>
        <v>422</v>
      </c>
    </row>
    <row r="40" spans="1:31" ht="16" x14ac:dyDescent="0.2">
      <c r="A40" s="57" t="s">
        <v>95</v>
      </c>
      <c r="B40" s="58" t="s">
        <v>9</v>
      </c>
      <c r="C40" s="58" t="s">
        <v>54</v>
      </c>
      <c r="D40" s="60"/>
      <c r="E40" s="60"/>
      <c r="F40" s="60"/>
      <c r="G40" s="61">
        <v>43</v>
      </c>
      <c r="H40" s="64">
        <v>45</v>
      </c>
      <c r="I40" s="64">
        <v>47</v>
      </c>
      <c r="J40" s="61">
        <v>44</v>
      </c>
      <c r="K40" s="63"/>
      <c r="L40" s="64"/>
      <c r="M40" s="65"/>
      <c r="N40" s="235"/>
      <c r="O40" s="235"/>
      <c r="P40" s="64">
        <v>39</v>
      </c>
      <c r="Q40" s="64"/>
      <c r="R40" s="64"/>
      <c r="S40" s="64"/>
      <c r="T40" s="64">
        <v>43</v>
      </c>
      <c r="U40" s="64">
        <v>35</v>
      </c>
      <c r="V40" s="251"/>
      <c r="W40" s="64"/>
      <c r="X40" s="60">
        <v>45</v>
      </c>
      <c r="Y40" s="60">
        <v>35</v>
      </c>
      <c r="Z40" s="60">
        <v>45</v>
      </c>
      <c r="AA40" s="75"/>
      <c r="AB40" s="67">
        <f t="shared" si="2"/>
        <v>10</v>
      </c>
      <c r="AC40" s="68">
        <f t="shared" si="3"/>
        <v>42.1</v>
      </c>
      <c r="AD40" s="68">
        <f t="array" ref="AD40">IF(AB40=0,0,IF(AB40&gt;9,AVERAGE(LARGE(D40:Z40,{1,2,3,4,5,6,7,8,9,10})),0))</f>
        <v>42.1</v>
      </c>
      <c r="AE40" s="68">
        <f t="array" ref="AE40">IF(AB40=0,0,IF(AB40&gt;9,SUM(LARGE(D40:Z40,{1,2,3,4,5,6,7,8,9,10})),0))</f>
        <v>421</v>
      </c>
    </row>
    <row r="41" spans="1:31" ht="16" x14ac:dyDescent="0.2">
      <c r="A41" s="57" t="s">
        <v>246</v>
      </c>
      <c r="B41" s="58" t="s">
        <v>10</v>
      </c>
      <c r="C41" s="58" t="s">
        <v>54</v>
      </c>
      <c r="D41" s="60"/>
      <c r="E41" s="60"/>
      <c r="F41" s="60">
        <v>42</v>
      </c>
      <c r="G41" s="61">
        <v>41</v>
      </c>
      <c r="H41" s="64"/>
      <c r="I41" s="64"/>
      <c r="J41" s="61">
        <v>42</v>
      </c>
      <c r="K41" s="63">
        <v>41</v>
      </c>
      <c r="L41" s="64"/>
      <c r="M41" s="65"/>
      <c r="N41" s="235"/>
      <c r="O41" s="235"/>
      <c r="P41" s="64"/>
      <c r="Q41" s="64">
        <v>44</v>
      </c>
      <c r="R41" s="64"/>
      <c r="S41" s="64"/>
      <c r="T41" s="64">
        <v>49</v>
      </c>
      <c r="U41" s="64"/>
      <c r="V41" s="251">
        <v>40</v>
      </c>
      <c r="W41" s="64"/>
      <c r="X41" s="60">
        <v>40</v>
      </c>
      <c r="Y41" s="60">
        <v>44</v>
      </c>
      <c r="Z41" s="60">
        <v>38</v>
      </c>
      <c r="AA41" s="75"/>
      <c r="AB41" s="67">
        <f t="shared" si="2"/>
        <v>10</v>
      </c>
      <c r="AC41" s="68">
        <f t="shared" si="3"/>
        <v>42.1</v>
      </c>
      <c r="AD41" s="68">
        <f t="array" ref="AD41">IF(AB41=0,0,IF(AB41&gt;9,AVERAGE(LARGE(D41:Z41,{1,2,3,4,5,6,7,8,9,10})),0))</f>
        <v>42.1</v>
      </c>
      <c r="AE41" s="68">
        <f t="array" ref="AE41">IF(AB41=0,0,IF(AB41&gt;9,SUM(LARGE(D41:Z41,{1,2,3,4,5,6,7,8,9,10})),0))</f>
        <v>421</v>
      </c>
    </row>
    <row r="42" spans="1:31" ht="16" x14ac:dyDescent="0.2">
      <c r="A42" s="70" t="s">
        <v>134</v>
      </c>
      <c r="B42" s="86" t="s">
        <v>7</v>
      </c>
      <c r="C42" s="86" t="s">
        <v>54</v>
      </c>
      <c r="D42" s="60"/>
      <c r="E42" s="60">
        <v>39</v>
      </c>
      <c r="F42" s="60"/>
      <c r="G42" s="61">
        <v>36</v>
      </c>
      <c r="H42" s="64">
        <v>45</v>
      </c>
      <c r="I42" s="64"/>
      <c r="J42" s="61">
        <v>40</v>
      </c>
      <c r="K42" s="63"/>
      <c r="L42" s="64">
        <v>35</v>
      </c>
      <c r="M42" s="65">
        <v>43</v>
      </c>
      <c r="N42" s="235"/>
      <c r="O42" s="235"/>
      <c r="P42" s="64">
        <v>39</v>
      </c>
      <c r="Q42" s="64"/>
      <c r="R42" s="64"/>
      <c r="S42" s="64">
        <v>44</v>
      </c>
      <c r="T42" s="89"/>
      <c r="U42" s="64"/>
      <c r="V42" s="251"/>
      <c r="W42" s="64"/>
      <c r="X42" s="60">
        <v>44</v>
      </c>
      <c r="Y42" s="60">
        <v>45</v>
      </c>
      <c r="Z42" s="60">
        <v>45</v>
      </c>
      <c r="AA42" s="75"/>
      <c r="AB42" s="67">
        <f t="shared" si="2"/>
        <v>11</v>
      </c>
      <c r="AC42" s="68">
        <f t="shared" si="3"/>
        <v>41.363636363636367</v>
      </c>
      <c r="AD42" s="68">
        <f t="array" ref="AD42">IF(AB42=0,0,IF(AB42&gt;9,AVERAGE(LARGE(D42:Z42,{1,2,3,4,5,6,7,8,9,10})),0))</f>
        <v>42</v>
      </c>
      <c r="AE42" s="68">
        <f t="array" ref="AE42">IF(AB42=0,0,IF(AB42&gt;9,SUM(LARGE(D42:Z42,{1,2,3,4,5,6,7,8,9,10})),0))</f>
        <v>420</v>
      </c>
    </row>
    <row r="43" spans="1:31" ht="16" x14ac:dyDescent="0.2">
      <c r="A43" s="57" t="s">
        <v>137</v>
      </c>
      <c r="B43" s="58" t="s">
        <v>9</v>
      </c>
      <c r="C43" s="58" t="s">
        <v>54</v>
      </c>
      <c r="D43" s="60">
        <v>41</v>
      </c>
      <c r="E43" s="60">
        <v>46</v>
      </c>
      <c r="F43" s="60"/>
      <c r="G43" s="61">
        <v>41</v>
      </c>
      <c r="H43" s="64">
        <v>43</v>
      </c>
      <c r="I43" s="64">
        <v>37</v>
      </c>
      <c r="J43" s="61">
        <v>43</v>
      </c>
      <c r="K43" s="63"/>
      <c r="L43" s="64"/>
      <c r="M43" s="65"/>
      <c r="N43" s="235">
        <v>39</v>
      </c>
      <c r="O43" s="235">
        <v>32</v>
      </c>
      <c r="P43" s="64">
        <v>39</v>
      </c>
      <c r="Q43" s="64"/>
      <c r="R43" s="64"/>
      <c r="S43" s="64">
        <v>48</v>
      </c>
      <c r="T43" s="64"/>
      <c r="U43" s="64">
        <v>41</v>
      </c>
      <c r="V43" s="251"/>
      <c r="W43" s="64"/>
      <c r="X43" s="60"/>
      <c r="Y43" s="60"/>
      <c r="Z43" s="60"/>
      <c r="AA43" s="75"/>
      <c r="AB43" s="67">
        <f t="shared" si="2"/>
        <v>11</v>
      </c>
      <c r="AC43" s="68">
        <f t="shared" si="3"/>
        <v>40.909090909090907</v>
      </c>
      <c r="AD43" s="68">
        <f t="array" ref="AD43">IF(AB43=0,0,IF(AB43&gt;9,AVERAGE(LARGE(D43:Z43,{1,2,3,4,5,6,7,8,9,10})),0))</f>
        <v>41.8</v>
      </c>
      <c r="AE43" s="68">
        <f t="array" ref="AE43">IF(AB43=0,0,IF(AB43&gt;9,SUM(LARGE(D43:Z43,{1,2,3,4,5,6,7,8,9,10})),0))</f>
        <v>418</v>
      </c>
    </row>
    <row r="44" spans="1:31" ht="16" x14ac:dyDescent="0.2">
      <c r="A44" s="98" t="s">
        <v>155</v>
      </c>
      <c r="B44" s="86" t="s">
        <v>3</v>
      </c>
      <c r="C44" s="86" t="s">
        <v>54</v>
      </c>
      <c r="D44" s="60">
        <v>40</v>
      </c>
      <c r="E44" s="60">
        <v>42</v>
      </c>
      <c r="F44" s="60">
        <v>39</v>
      </c>
      <c r="G44" s="61">
        <v>42</v>
      </c>
      <c r="H44" s="64">
        <v>41</v>
      </c>
      <c r="I44" s="64">
        <v>37</v>
      </c>
      <c r="J44" s="61">
        <v>39</v>
      </c>
      <c r="K44" s="63">
        <v>37</v>
      </c>
      <c r="L44" s="64">
        <v>41</v>
      </c>
      <c r="M44" s="65">
        <v>36</v>
      </c>
      <c r="N44" s="235">
        <v>30</v>
      </c>
      <c r="O44" s="235">
        <v>32</v>
      </c>
      <c r="P44" s="64">
        <v>33</v>
      </c>
      <c r="Q44" s="64">
        <v>43</v>
      </c>
      <c r="R44" s="64">
        <v>40</v>
      </c>
      <c r="S44" s="64">
        <v>39</v>
      </c>
      <c r="T44" s="64">
        <v>27</v>
      </c>
      <c r="U44" s="64">
        <v>33</v>
      </c>
      <c r="V44" s="251">
        <v>38</v>
      </c>
      <c r="W44" s="64">
        <v>44</v>
      </c>
      <c r="X44" s="60">
        <v>40</v>
      </c>
      <c r="Y44" s="60">
        <v>43</v>
      </c>
      <c r="Z44" s="60">
        <v>41</v>
      </c>
      <c r="AA44" s="80"/>
      <c r="AB44" s="67">
        <f t="shared" si="2"/>
        <v>23</v>
      </c>
      <c r="AC44" s="68">
        <f t="shared" si="3"/>
        <v>38.130434782608695</v>
      </c>
      <c r="AD44" s="68">
        <f t="array" ref="AD44">IF(AB44=0,0,IF(AB44&gt;9,AVERAGE(LARGE(D44:Z44,{1,2,3,4,5,6,7,8,9,10})),0))</f>
        <v>41.7</v>
      </c>
      <c r="AE44" s="68">
        <f t="array" ref="AE44">IF(AB44=0,0,IF(AB44&gt;9,SUM(LARGE(D44:Z44,{1,2,3,4,5,6,7,8,9,10})),0))</f>
        <v>417</v>
      </c>
    </row>
    <row r="45" spans="1:31" ht="16" x14ac:dyDescent="0.2">
      <c r="A45" s="57" t="s">
        <v>277</v>
      </c>
      <c r="B45" s="58" t="s">
        <v>6</v>
      </c>
      <c r="C45" s="58" t="s">
        <v>54</v>
      </c>
      <c r="D45" s="60">
        <v>40</v>
      </c>
      <c r="E45" s="60">
        <v>42</v>
      </c>
      <c r="F45" s="60">
        <v>49</v>
      </c>
      <c r="G45" s="61">
        <v>42</v>
      </c>
      <c r="H45" s="64"/>
      <c r="I45" s="64">
        <v>39</v>
      </c>
      <c r="J45" s="61"/>
      <c r="K45" s="63">
        <v>41</v>
      </c>
      <c r="L45" s="64">
        <v>36</v>
      </c>
      <c r="M45" s="65">
        <v>36</v>
      </c>
      <c r="N45" s="235">
        <v>38</v>
      </c>
      <c r="O45" s="235"/>
      <c r="P45" s="64">
        <v>32</v>
      </c>
      <c r="Q45" s="64">
        <v>35</v>
      </c>
      <c r="R45" s="64"/>
      <c r="S45" s="64">
        <v>44</v>
      </c>
      <c r="T45" s="64">
        <v>44</v>
      </c>
      <c r="U45" s="64"/>
      <c r="V45" s="251">
        <v>37</v>
      </c>
      <c r="W45" s="64">
        <v>35</v>
      </c>
      <c r="X45" s="60">
        <v>38</v>
      </c>
      <c r="Y45" s="60"/>
      <c r="Z45" s="60"/>
      <c r="AA45" s="75"/>
      <c r="AB45" s="67">
        <f t="shared" si="2"/>
        <v>16</v>
      </c>
      <c r="AC45" s="68">
        <f t="shared" si="3"/>
        <v>39.25</v>
      </c>
      <c r="AD45" s="68">
        <f t="array" ref="AD45">IF(AB45=0,0,IF(AB45&gt;9,AVERAGE(LARGE(D45:Z45,{1,2,3,4,5,6,7,8,9,10})),0))</f>
        <v>41.7</v>
      </c>
      <c r="AE45" s="68">
        <f t="array" ref="AE45">IF(AB45=0,0,IF(AB45&gt;9,SUM(LARGE(D45:Z45,{1,2,3,4,5,6,7,8,9,10})),0))</f>
        <v>417</v>
      </c>
    </row>
    <row r="46" spans="1:31" ht="16" x14ac:dyDescent="0.2">
      <c r="A46" s="57" t="s">
        <v>223</v>
      </c>
      <c r="B46" s="58" t="s">
        <v>5</v>
      </c>
      <c r="C46" s="58" t="s">
        <v>54</v>
      </c>
      <c r="D46" s="60"/>
      <c r="E46" s="60"/>
      <c r="F46" s="60">
        <v>41</v>
      </c>
      <c r="G46" s="61"/>
      <c r="H46" s="64"/>
      <c r="I46" s="64"/>
      <c r="J46" s="61"/>
      <c r="K46" s="63">
        <v>43</v>
      </c>
      <c r="L46" s="64">
        <v>41</v>
      </c>
      <c r="M46" s="65">
        <v>44</v>
      </c>
      <c r="N46" s="235">
        <v>41</v>
      </c>
      <c r="O46" s="235"/>
      <c r="P46" s="64"/>
      <c r="Q46" s="64">
        <v>40</v>
      </c>
      <c r="R46" s="64">
        <v>43</v>
      </c>
      <c r="S46" s="64"/>
      <c r="T46" s="64">
        <v>41</v>
      </c>
      <c r="U46" s="64"/>
      <c r="V46" s="251"/>
      <c r="W46" s="64">
        <v>39</v>
      </c>
      <c r="X46" s="60">
        <v>42</v>
      </c>
      <c r="Y46" s="60">
        <v>41</v>
      </c>
      <c r="Z46" s="60"/>
      <c r="AA46" s="75"/>
      <c r="AB46" s="67">
        <f t="shared" si="2"/>
        <v>11</v>
      </c>
      <c r="AC46" s="68">
        <f t="shared" si="3"/>
        <v>41.454545454545453</v>
      </c>
      <c r="AD46" s="68">
        <f t="array" ref="AD46">IF(AB46=0,0,IF(AB46&gt;9,AVERAGE(LARGE(D46:Z46,{1,2,3,4,5,6,7,8,9,10})),0))</f>
        <v>41.7</v>
      </c>
      <c r="AE46" s="68">
        <f t="array" ref="AE46">IF(AB46=0,0,IF(AB46&gt;9,SUM(LARGE(D46:Z46,{1,2,3,4,5,6,7,8,9,10})),0))</f>
        <v>417</v>
      </c>
    </row>
    <row r="47" spans="1:31" ht="16" x14ac:dyDescent="0.2">
      <c r="A47" s="57" t="s">
        <v>112</v>
      </c>
      <c r="B47" s="58" t="s">
        <v>4</v>
      </c>
      <c r="C47" s="58" t="s">
        <v>54</v>
      </c>
      <c r="D47" s="60">
        <v>48</v>
      </c>
      <c r="E47" s="60">
        <v>44</v>
      </c>
      <c r="F47" s="60">
        <v>35</v>
      </c>
      <c r="G47" s="61">
        <v>37</v>
      </c>
      <c r="H47" s="64">
        <v>45</v>
      </c>
      <c r="I47" s="64"/>
      <c r="J47" s="61"/>
      <c r="K47" s="63"/>
      <c r="L47" s="64"/>
      <c r="M47" s="65"/>
      <c r="N47" s="235">
        <v>36</v>
      </c>
      <c r="O47" s="235">
        <v>38</v>
      </c>
      <c r="P47" s="64"/>
      <c r="Q47" s="64"/>
      <c r="R47" s="64">
        <v>32</v>
      </c>
      <c r="S47" s="64">
        <v>44</v>
      </c>
      <c r="T47" s="64"/>
      <c r="U47" s="64">
        <v>34</v>
      </c>
      <c r="V47" s="251"/>
      <c r="W47" s="64">
        <v>41</v>
      </c>
      <c r="X47" s="60">
        <v>37</v>
      </c>
      <c r="Y47" s="60">
        <v>43</v>
      </c>
      <c r="Z47" s="60">
        <v>39</v>
      </c>
      <c r="AA47" s="75"/>
      <c r="AB47" s="67">
        <f t="shared" si="2"/>
        <v>14</v>
      </c>
      <c r="AC47" s="68">
        <f t="shared" si="3"/>
        <v>39.5</v>
      </c>
      <c r="AD47" s="68">
        <f t="array" ref="AD47">IF(AB47=0,0,IF(AB47&gt;9,AVERAGE(LARGE(D47:Z47,{1,2,3,4,5,6,7,8,9,10})),0))</f>
        <v>41.6</v>
      </c>
      <c r="AE47" s="68">
        <f t="array" ref="AE47">IF(AB47=0,0,IF(AB47&gt;9,SUM(LARGE(D47:Z47,{1,2,3,4,5,6,7,8,9,10})),0))</f>
        <v>416</v>
      </c>
    </row>
    <row r="48" spans="1:31" ht="16" x14ac:dyDescent="0.2">
      <c r="A48" s="57" t="s">
        <v>159</v>
      </c>
      <c r="B48" s="58" t="s">
        <v>4</v>
      </c>
      <c r="C48" s="93" t="s">
        <v>54</v>
      </c>
      <c r="D48" s="60">
        <v>42</v>
      </c>
      <c r="E48" s="60">
        <v>48</v>
      </c>
      <c r="F48" s="60"/>
      <c r="G48" s="61"/>
      <c r="H48" s="64"/>
      <c r="I48" s="64">
        <v>37</v>
      </c>
      <c r="J48" s="61"/>
      <c r="K48" s="63"/>
      <c r="L48" s="64">
        <v>37</v>
      </c>
      <c r="M48" s="65">
        <v>41</v>
      </c>
      <c r="N48" s="235">
        <v>33</v>
      </c>
      <c r="O48" s="235">
        <v>24</v>
      </c>
      <c r="P48" s="64"/>
      <c r="Q48" s="64"/>
      <c r="R48" s="64"/>
      <c r="S48" s="64"/>
      <c r="T48" s="64">
        <v>44</v>
      </c>
      <c r="U48" s="64">
        <v>36</v>
      </c>
      <c r="V48" s="251">
        <v>37</v>
      </c>
      <c r="W48" s="64">
        <v>41</v>
      </c>
      <c r="X48" s="60">
        <v>46</v>
      </c>
      <c r="Y48" s="60">
        <v>43</v>
      </c>
      <c r="Z48" s="60"/>
      <c r="AA48" s="75"/>
      <c r="AB48" s="67">
        <f t="shared" si="2"/>
        <v>13</v>
      </c>
      <c r="AC48" s="68">
        <f t="shared" si="3"/>
        <v>39.153846153846153</v>
      </c>
      <c r="AD48" s="68">
        <f t="array" ref="AD48">IF(AB48=0,0,IF(AB48&gt;9,AVERAGE(LARGE(D48:Z48,{1,2,3,4,5,6,7,8,9,10})),0))</f>
        <v>41.6</v>
      </c>
      <c r="AE48" s="68">
        <f t="array" ref="AE48">IF(AB48=0,0,IF(AB48&gt;9,SUM(LARGE(D48:Z48,{1,2,3,4,5,6,7,8,9,10})),0))</f>
        <v>416</v>
      </c>
    </row>
    <row r="49" spans="1:31" ht="16" x14ac:dyDescent="0.2">
      <c r="A49" s="57" t="s">
        <v>230</v>
      </c>
      <c r="B49" s="58" t="s">
        <v>11</v>
      </c>
      <c r="C49" s="58" t="s">
        <v>54</v>
      </c>
      <c r="D49" s="60">
        <v>38</v>
      </c>
      <c r="E49" s="60"/>
      <c r="F49" s="60">
        <v>46</v>
      </c>
      <c r="G49" s="61">
        <v>38</v>
      </c>
      <c r="H49" s="64">
        <v>38</v>
      </c>
      <c r="I49" s="64">
        <v>44</v>
      </c>
      <c r="J49" s="61">
        <v>31</v>
      </c>
      <c r="K49" s="63">
        <v>33</v>
      </c>
      <c r="L49" s="64">
        <v>38</v>
      </c>
      <c r="M49" s="65">
        <v>41</v>
      </c>
      <c r="N49" s="235">
        <v>37</v>
      </c>
      <c r="O49" s="235"/>
      <c r="P49" s="64">
        <v>37</v>
      </c>
      <c r="Q49" s="64">
        <v>35</v>
      </c>
      <c r="R49" s="64">
        <v>26</v>
      </c>
      <c r="S49" s="64"/>
      <c r="T49" s="64">
        <v>40</v>
      </c>
      <c r="U49" s="64">
        <v>32</v>
      </c>
      <c r="V49" s="251">
        <v>41</v>
      </c>
      <c r="W49" s="64">
        <v>42</v>
      </c>
      <c r="X49" s="60">
        <v>39</v>
      </c>
      <c r="Y49" s="60">
        <v>43</v>
      </c>
      <c r="Z49" s="60">
        <v>33</v>
      </c>
      <c r="AA49" s="75"/>
      <c r="AB49" s="67">
        <f t="shared" si="2"/>
        <v>20</v>
      </c>
      <c r="AC49" s="68">
        <f t="shared" si="3"/>
        <v>37.6</v>
      </c>
      <c r="AD49" s="68">
        <f t="array" ref="AD49">IF(AB49=0,0,IF(AB49&gt;9,AVERAGE(LARGE(D49:Z49,{1,2,3,4,5,6,7,8,9,10})),0))</f>
        <v>41.2</v>
      </c>
      <c r="AE49" s="68">
        <f t="array" ref="AE49">IF(AB49=0,0,IF(AB49&gt;9,SUM(LARGE(D49:Z49,{1,2,3,4,5,6,7,8,9,10})),0))</f>
        <v>412</v>
      </c>
    </row>
    <row r="50" spans="1:31" ht="16" x14ac:dyDescent="0.2">
      <c r="A50" s="57" t="s">
        <v>140</v>
      </c>
      <c r="B50" s="58" t="s">
        <v>4</v>
      </c>
      <c r="C50" s="58" t="s">
        <v>54</v>
      </c>
      <c r="D50" s="60">
        <v>47</v>
      </c>
      <c r="E50" s="60">
        <v>44</v>
      </c>
      <c r="F50" s="60"/>
      <c r="G50" s="61"/>
      <c r="H50" s="64"/>
      <c r="I50" s="64"/>
      <c r="J50" s="61"/>
      <c r="K50" s="63"/>
      <c r="L50" s="64"/>
      <c r="M50" s="65"/>
      <c r="N50" s="235">
        <v>38</v>
      </c>
      <c r="O50" s="235">
        <v>33</v>
      </c>
      <c r="P50" s="64"/>
      <c r="Q50" s="64"/>
      <c r="R50" s="64">
        <v>35</v>
      </c>
      <c r="S50" s="64">
        <v>42</v>
      </c>
      <c r="T50" s="64">
        <v>40</v>
      </c>
      <c r="U50" s="64">
        <v>39</v>
      </c>
      <c r="V50" s="251"/>
      <c r="W50" s="64"/>
      <c r="X50" s="60">
        <v>47</v>
      </c>
      <c r="Y50" s="60">
        <v>43</v>
      </c>
      <c r="Z50" s="60">
        <v>36</v>
      </c>
      <c r="AA50" s="75"/>
      <c r="AB50" s="67">
        <f t="shared" si="2"/>
        <v>11</v>
      </c>
      <c r="AC50" s="68">
        <f t="shared" si="3"/>
        <v>40.363636363636367</v>
      </c>
      <c r="AD50" s="68">
        <f t="array" ref="AD50">IF(AB50=0,0,IF(AB50&gt;9,AVERAGE(LARGE(D50:Z50,{1,2,3,4,5,6,7,8,9,10})),0))</f>
        <v>41.1</v>
      </c>
      <c r="AE50" s="68">
        <f t="array" ref="AE50">IF(AB50=0,0,IF(AB50&gt;9,SUM(LARGE(D50:Z50,{1,2,3,4,5,6,7,8,9,10})),0))</f>
        <v>411</v>
      </c>
    </row>
    <row r="51" spans="1:31" ht="16" x14ac:dyDescent="0.2">
      <c r="A51" s="57" t="s">
        <v>123</v>
      </c>
      <c r="B51" s="58" t="s">
        <v>10</v>
      </c>
      <c r="C51" s="58" t="s">
        <v>54</v>
      </c>
      <c r="D51" s="60"/>
      <c r="E51" s="60"/>
      <c r="F51" s="60">
        <v>45</v>
      </c>
      <c r="G51" s="61"/>
      <c r="H51" s="64"/>
      <c r="I51" s="64">
        <v>37</v>
      </c>
      <c r="J51" s="61"/>
      <c r="K51" s="63">
        <v>41</v>
      </c>
      <c r="L51" s="64">
        <v>34</v>
      </c>
      <c r="M51" s="65">
        <v>37</v>
      </c>
      <c r="N51" s="235">
        <v>40</v>
      </c>
      <c r="O51" s="235"/>
      <c r="P51" s="64"/>
      <c r="Q51" s="64"/>
      <c r="R51" s="64">
        <v>40</v>
      </c>
      <c r="S51" s="64"/>
      <c r="T51" s="64">
        <v>45</v>
      </c>
      <c r="U51" s="64"/>
      <c r="V51" s="251">
        <v>38</v>
      </c>
      <c r="W51" s="64"/>
      <c r="X51" s="60">
        <v>41</v>
      </c>
      <c r="Y51" s="60">
        <v>44</v>
      </c>
      <c r="Z51" s="60">
        <v>39</v>
      </c>
      <c r="AA51" s="75"/>
      <c r="AB51" s="67">
        <f t="shared" si="2"/>
        <v>12</v>
      </c>
      <c r="AC51" s="68">
        <f t="shared" si="3"/>
        <v>40.083333333333336</v>
      </c>
      <c r="AD51" s="68">
        <f t="array" ref="AD51">IF(AB51=0,0,IF(AB51&gt;9,AVERAGE(LARGE(D51:Z51,{1,2,3,4,5,6,7,8,9,10})),0))</f>
        <v>41</v>
      </c>
      <c r="AE51" s="68">
        <f t="array" ref="AE51">IF(AB51=0,0,IF(AB51&gt;9,SUM(LARGE(D51:Z51,{1,2,3,4,5,6,7,8,9,10})),0))</f>
        <v>410</v>
      </c>
    </row>
    <row r="52" spans="1:31" ht="16" x14ac:dyDescent="0.2">
      <c r="A52" s="57" t="s">
        <v>145</v>
      </c>
      <c r="B52" s="58" t="s">
        <v>5</v>
      </c>
      <c r="C52" s="58" t="s">
        <v>54</v>
      </c>
      <c r="D52" s="60"/>
      <c r="E52" s="60"/>
      <c r="F52" s="60">
        <v>38</v>
      </c>
      <c r="G52" s="61"/>
      <c r="H52" s="64"/>
      <c r="I52" s="64"/>
      <c r="J52" s="61"/>
      <c r="K52" s="63">
        <v>46</v>
      </c>
      <c r="L52" s="64"/>
      <c r="M52" s="65">
        <v>43</v>
      </c>
      <c r="N52" s="235"/>
      <c r="O52" s="235"/>
      <c r="P52" s="64"/>
      <c r="Q52" s="64">
        <v>38</v>
      </c>
      <c r="R52" s="64">
        <v>46</v>
      </c>
      <c r="S52" s="64"/>
      <c r="T52" s="64">
        <v>46</v>
      </c>
      <c r="U52" s="64"/>
      <c r="V52" s="251"/>
      <c r="W52" s="64">
        <v>42</v>
      </c>
      <c r="X52" s="60">
        <v>31</v>
      </c>
      <c r="Y52" s="60">
        <v>42</v>
      </c>
      <c r="Z52" s="60">
        <v>38</v>
      </c>
      <c r="AA52" s="75"/>
      <c r="AB52" s="67">
        <f t="shared" si="2"/>
        <v>10</v>
      </c>
      <c r="AC52" s="68">
        <f t="shared" si="3"/>
        <v>41</v>
      </c>
      <c r="AD52" s="68">
        <f t="array" ref="AD52">IF(AB52=0,0,IF(AB52&gt;9,AVERAGE(LARGE(D52:Z52,{1,2,3,4,5,6,7,8,9,10})),0))</f>
        <v>41</v>
      </c>
      <c r="AE52" s="68">
        <f t="array" ref="AE52">IF(AB52=0,0,IF(AB52&gt;9,SUM(LARGE(D52:Z52,{1,2,3,4,5,6,7,8,9,10})),0))</f>
        <v>410</v>
      </c>
    </row>
    <row r="53" spans="1:31" ht="16" x14ac:dyDescent="0.2">
      <c r="A53" s="57" t="s">
        <v>245</v>
      </c>
      <c r="B53" s="58" t="s">
        <v>6</v>
      </c>
      <c r="C53" s="58" t="s">
        <v>54</v>
      </c>
      <c r="D53" s="60">
        <v>41</v>
      </c>
      <c r="E53" s="60"/>
      <c r="F53" s="60">
        <v>41</v>
      </c>
      <c r="G53" s="61">
        <v>35</v>
      </c>
      <c r="H53" s="64">
        <v>40</v>
      </c>
      <c r="I53" s="64">
        <v>35</v>
      </c>
      <c r="J53" s="61">
        <v>39</v>
      </c>
      <c r="K53" s="63">
        <v>37</v>
      </c>
      <c r="L53" s="64"/>
      <c r="M53" s="65">
        <v>36</v>
      </c>
      <c r="N53" s="235">
        <v>43</v>
      </c>
      <c r="O53" s="235"/>
      <c r="P53" s="64">
        <v>39</v>
      </c>
      <c r="Q53" s="64">
        <v>40</v>
      </c>
      <c r="R53" s="64">
        <v>34</v>
      </c>
      <c r="S53" s="64">
        <v>41</v>
      </c>
      <c r="T53" s="64">
        <v>44</v>
      </c>
      <c r="U53" s="64"/>
      <c r="V53" s="251">
        <v>30</v>
      </c>
      <c r="W53" s="64">
        <v>37</v>
      </c>
      <c r="X53" s="60">
        <v>41</v>
      </c>
      <c r="Y53" s="60"/>
      <c r="Z53" s="60"/>
      <c r="AA53" s="75"/>
      <c r="AB53" s="67">
        <f t="shared" si="2"/>
        <v>17</v>
      </c>
      <c r="AC53" s="68">
        <f t="shared" si="3"/>
        <v>38.411764705882355</v>
      </c>
      <c r="AD53" s="68">
        <f t="array" ref="AD53">IF(AB53=0,0,IF(AB53&gt;9,AVERAGE(LARGE(D53:Z53,{1,2,3,4,5,6,7,8,9,10})),0))</f>
        <v>40.9</v>
      </c>
      <c r="AE53" s="68">
        <f t="array" ref="AE53">IF(AB53=0,0,IF(AB53&gt;9,SUM(LARGE(D53:Z53,{1,2,3,4,5,6,7,8,9,10})),0))</f>
        <v>409</v>
      </c>
    </row>
    <row r="54" spans="1:31" ht="16" x14ac:dyDescent="0.2">
      <c r="A54" s="57" t="s">
        <v>98</v>
      </c>
      <c r="B54" s="58" t="s">
        <v>9</v>
      </c>
      <c r="C54" s="58" t="s">
        <v>54</v>
      </c>
      <c r="D54" s="60">
        <v>38</v>
      </c>
      <c r="E54" s="60"/>
      <c r="F54" s="60"/>
      <c r="G54" s="61"/>
      <c r="H54" s="64"/>
      <c r="I54" s="64"/>
      <c r="J54" s="61">
        <v>43</v>
      </c>
      <c r="K54" s="63"/>
      <c r="L54" s="64"/>
      <c r="M54" s="65">
        <v>44</v>
      </c>
      <c r="N54" s="235"/>
      <c r="O54" s="235">
        <v>37</v>
      </c>
      <c r="P54" s="64">
        <v>41</v>
      </c>
      <c r="Q54" s="64"/>
      <c r="R54" s="64"/>
      <c r="S54" s="64">
        <v>41</v>
      </c>
      <c r="T54" s="64">
        <v>44</v>
      </c>
      <c r="U54" s="64"/>
      <c r="V54" s="251"/>
      <c r="W54" s="64"/>
      <c r="X54" s="60">
        <v>36</v>
      </c>
      <c r="Y54" s="60">
        <v>41</v>
      </c>
      <c r="Z54" s="60">
        <v>44</v>
      </c>
      <c r="AA54" s="75"/>
      <c r="AB54" s="67">
        <f t="shared" si="2"/>
        <v>10</v>
      </c>
      <c r="AC54" s="68">
        <f t="shared" si="3"/>
        <v>40.9</v>
      </c>
      <c r="AD54" s="68">
        <f t="array" ref="AD54">IF(AB54=0,0,IF(AB54&gt;9,AVERAGE(LARGE(D54:Z54,{1,2,3,4,5,6,7,8,9,10})),0))</f>
        <v>40.9</v>
      </c>
      <c r="AE54" s="68">
        <f t="array" ref="AE54">IF(AB54=0,0,IF(AB54&gt;9,SUM(LARGE(D54:Z54,{1,2,3,4,5,6,7,8,9,10})),0))</f>
        <v>409</v>
      </c>
    </row>
    <row r="55" spans="1:31" ht="16" x14ac:dyDescent="0.2">
      <c r="A55" s="57" t="s">
        <v>214</v>
      </c>
      <c r="B55" s="58" t="s">
        <v>9</v>
      </c>
      <c r="C55" s="58" t="s">
        <v>54</v>
      </c>
      <c r="D55" s="60">
        <v>37</v>
      </c>
      <c r="E55" s="60">
        <v>43</v>
      </c>
      <c r="F55" s="60"/>
      <c r="G55" s="61">
        <v>35</v>
      </c>
      <c r="H55" s="64">
        <v>42</v>
      </c>
      <c r="I55" s="64">
        <v>40</v>
      </c>
      <c r="J55" s="61">
        <v>37</v>
      </c>
      <c r="K55" s="63"/>
      <c r="L55" s="64">
        <v>30</v>
      </c>
      <c r="M55" s="65">
        <v>41</v>
      </c>
      <c r="N55" s="235">
        <v>39</v>
      </c>
      <c r="O55" s="235">
        <v>41</v>
      </c>
      <c r="P55" s="64">
        <v>35</v>
      </c>
      <c r="Q55" s="64">
        <v>41</v>
      </c>
      <c r="R55" s="64">
        <v>43</v>
      </c>
      <c r="S55" s="64">
        <v>40</v>
      </c>
      <c r="T55" s="64">
        <v>38</v>
      </c>
      <c r="U55" s="64"/>
      <c r="V55" s="251"/>
      <c r="W55" s="64"/>
      <c r="X55" s="60"/>
      <c r="Y55" s="60"/>
      <c r="Z55" s="60"/>
      <c r="AA55" s="75"/>
      <c r="AB55" s="67">
        <f t="shared" si="2"/>
        <v>15</v>
      </c>
      <c r="AC55" s="68">
        <f t="shared" si="3"/>
        <v>38.799999999999997</v>
      </c>
      <c r="AD55" s="68">
        <f t="array" ref="AD55">IF(AB55=0,0,IF(AB55&gt;9,AVERAGE(LARGE(D55:Z55,{1,2,3,4,5,6,7,8,9,10})),0))</f>
        <v>40.799999999999997</v>
      </c>
      <c r="AE55" s="68">
        <f t="array" ref="AE55">IF(AB55=0,0,IF(AB55&gt;9,SUM(LARGE(D55:Z55,{1,2,3,4,5,6,7,8,9,10})),0))</f>
        <v>408</v>
      </c>
    </row>
    <row r="56" spans="1:31" ht="16" x14ac:dyDescent="0.2">
      <c r="A56" s="82" t="s">
        <v>236</v>
      </c>
      <c r="B56" s="83" t="s">
        <v>9</v>
      </c>
      <c r="C56" s="83" t="s">
        <v>54</v>
      </c>
      <c r="D56" s="60"/>
      <c r="E56" s="60"/>
      <c r="F56" s="60"/>
      <c r="G56" s="61">
        <v>40</v>
      </c>
      <c r="H56" s="64">
        <v>40</v>
      </c>
      <c r="I56" s="64">
        <v>38</v>
      </c>
      <c r="J56" s="61">
        <v>41</v>
      </c>
      <c r="K56" s="63"/>
      <c r="L56" s="64">
        <v>42</v>
      </c>
      <c r="M56" s="65">
        <v>40</v>
      </c>
      <c r="N56" s="235">
        <v>44</v>
      </c>
      <c r="O56" s="235">
        <v>42</v>
      </c>
      <c r="P56" s="64">
        <v>31</v>
      </c>
      <c r="Q56" s="64">
        <v>38</v>
      </c>
      <c r="R56" s="64">
        <v>43</v>
      </c>
      <c r="S56" s="64">
        <v>38</v>
      </c>
      <c r="T56" s="64"/>
      <c r="U56" s="64"/>
      <c r="V56" s="251"/>
      <c r="W56" s="64"/>
      <c r="X56" s="60"/>
      <c r="Y56" s="60"/>
      <c r="Z56" s="60"/>
      <c r="AA56" s="75"/>
      <c r="AB56" s="67">
        <f t="shared" si="2"/>
        <v>12</v>
      </c>
      <c r="AC56" s="68">
        <f t="shared" si="3"/>
        <v>39.75</v>
      </c>
      <c r="AD56" s="68">
        <f t="array" ref="AD56">IF(AB56=0,0,IF(AB56&gt;9,AVERAGE(LARGE(D56:Z56,{1,2,3,4,5,6,7,8,9,10})),0))</f>
        <v>40.799999999999997</v>
      </c>
      <c r="AE56" s="68">
        <f t="array" ref="AE56">IF(AB56=0,0,IF(AB56&gt;9,SUM(LARGE(D56:Z56,{1,2,3,4,5,6,7,8,9,10})),0))</f>
        <v>408</v>
      </c>
    </row>
    <row r="57" spans="1:31" ht="16" x14ac:dyDescent="0.2">
      <c r="A57" s="57" t="s">
        <v>90</v>
      </c>
      <c r="B57" s="58" t="s">
        <v>4</v>
      </c>
      <c r="C57" s="93" t="s">
        <v>54</v>
      </c>
      <c r="D57" s="60">
        <v>38</v>
      </c>
      <c r="E57" s="60">
        <v>39</v>
      </c>
      <c r="F57" s="60"/>
      <c r="G57" s="61">
        <v>39</v>
      </c>
      <c r="H57" s="64">
        <v>41</v>
      </c>
      <c r="I57" s="64"/>
      <c r="J57" s="61">
        <v>43</v>
      </c>
      <c r="K57" s="63"/>
      <c r="L57" s="64"/>
      <c r="M57" s="65">
        <v>38</v>
      </c>
      <c r="N57" s="235">
        <v>34</v>
      </c>
      <c r="O57" s="235">
        <v>36</v>
      </c>
      <c r="P57" s="64">
        <v>30</v>
      </c>
      <c r="Q57" s="64"/>
      <c r="R57" s="64">
        <v>35</v>
      </c>
      <c r="S57" s="64">
        <v>45</v>
      </c>
      <c r="T57" s="64">
        <v>42</v>
      </c>
      <c r="U57" s="64"/>
      <c r="V57" s="251"/>
      <c r="W57" s="64"/>
      <c r="X57" s="60">
        <v>35</v>
      </c>
      <c r="Y57" s="60">
        <v>45</v>
      </c>
      <c r="Z57" s="60"/>
      <c r="AA57" s="75"/>
      <c r="AB57" s="67">
        <f t="shared" si="2"/>
        <v>14</v>
      </c>
      <c r="AC57" s="68">
        <f t="shared" si="3"/>
        <v>38.571428571428569</v>
      </c>
      <c r="AD57" s="68">
        <f t="array" ref="AD57">IF(AB57=0,0,IF(AB57&gt;9,AVERAGE(LARGE(D57:Z57,{1,2,3,4,5,6,7,8,9,10})),0))</f>
        <v>40.6</v>
      </c>
      <c r="AE57" s="68">
        <f t="array" ref="AE57">IF(AB57=0,0,IF(AB57&gt;9,SUM(LARGE(D57:Z57,{1,2,3,4,5,6,7,8,9,10})),0))</f>
        <v>406</v>
      </c>
    </row>
    <row r="58" spans="1:31" ht="16" x14ac:dyDescent="0.2">
      <c r="A58" s="57" t="s">
        <v>87</v>
      </c>
      <c r="B58" s="58" t="s">
        <v>10</v>
      </c>
      <c r="C58" s="58" t="s">
        <v>54</v>
      </c>
      <c r="D58" s="60"/>
      <c r="E58" s="60"/>
      <c r="F58" s="60">
        <v>43</v>
      </c>
      <c r="G58" s="61">
        <v>38</v>
      </c>
      <c r="H58" s="64"/>
      <c r="I58" s="64"/>
      <c r="J58" s="61">
        <v>37</v>
      </c>
      <c r="K58" s="63">
        <v>38</v>
      </c>
      <c r="L58" s="64">
        <v>44</v>
      </c>
      <c r="M58" s="65"/>
      <c r="N58" s="235"/>
      <c r="O58" s="235"/>
      <c r="P58" s="64"/>
      <c r="Q58" s="64">
        <v>37</v>
      </c>
      <c r="R58" s="64">
        <v>32</v>
      </c>
      <c r="S58" s="64">
        <v>40</v>
      </c>
      <c r="T58" s="89">
        <v>37</v>
      </c>
      <c r="U58" s="64"/>
      <c r="V58" s="251">
        <v>45</v>
      </c>
      <c r="W58" s="64"/>
      <c r="X58" s="60">
        <v>40</v>
      </c>
      <c r="Y58" s="60">
        <v>44</v>
      </c>
      <c r="Z58" s="60"/>
      <c r="AA58" s="75"/>
      <c r="AB58" s="67">
        <f t="shared" si="2"/>
        <v>12</v>
      </c>
      <c r="AC58" s="68">
        <f t="shared" si="3"/>
        <v>39.583333333333336</v>
      </c>
      <c r="AD58" s="68">
        <f t="array" ref="AD58">IF(AB58=0,0,IF(AB58&gt;9,AVERAGE(LARGE(D58:Z58,{1,2,3,4,5,6,7,8,9,10})),0))</f>
        <v>40.6</v>
      </c>
      <c r="AE58" s="68">
        <f t="array" ref="AE58">IF(AB58=0,0,IF(AB58&gt;9,SUM(LARGE(D58:Z58,{1,2,3,4,5,6,7,8,9,10})),0))</f>
        <v>406</v>
      </c>
    </row>
    <row r="59" spans="1:31" ht="16" x14ac:dyDescent="0.2">
      <c r="A59" s="57" t="s">
        <v>122</v>
      </c>
      <c r="B59" s="58" t="s">
        <v>6</v>
      </c>
      <c r="C59" s="58" t="s">
        <v>54</v>
      </c>
      <c r="D59" s="60">
        <v>39</v>
      </c>
      <c r="E59" s="60">
        <v>41</v>
      </c>
      <c r="F59" s="60">
        <v>40</v>
      </c>
      <c r="G59" s="61">
        <v>40</v>
      </c>
      <c r="H59" s="64">
        <v>40</v>
      </c>
      <c r="I59" s="64"/>
      <c r="J59" s="61">
        <v>39</v>
      </c>
      <c r="K59" s="63"/>
      <c r="L59" s="64">
        <v>39</v>
      </c>
      <c r="M59" s="65"/>
      <c r="N59" s="235"/>
      <c r="O59" s="235">
        <v>39</v>
      </c>
      <c r="P59" s="64">
        <v>24</v>
      </c>
      <c r="Q59" s="64"/>
      <c r="R59" s="64">
        <v>36</v>
      </c>
      <c r="S59" s="64">
        <v>40</v>
      </c>
      <c r="T59" s="64">
        <v>44</v>
      </c>
      <c r="U59" s="64"/>
      <c r="V59" s="251">
        <v>43</v>
      </c>
      <c r="W59" s="64"/>
      <c r="X59" s="60"/>
      <c r="Y59" s="60"/>
      <c r="Z59" s="60"/>
      <c r="AA59" s="75"/>
      <c r="AB59" s="67">
        <f t="shared" si="2"/>
        <v>13</v>
      </c>
      <c r="AC59" s="68">
        <f t="shared" si="3"/>
        <v>38.769230769230766</v>
      </c>
      <c r="AD59" s="68">
        <f t="array" ref="AD59">IF(AB59=0,0,IF(AB59&gt;9,AVERAGE(LARGE(D59:Z59,{1,2,3,4,5,6,7,8,9,10})),0))</f>
        <v>40.5</v>
      </c>
      <c r="AE59" s="68">
        <f t="array" ref="AE59">IF(AB59=0,0,IF(AB59&gt;9,SUM(LARGE(D59:Z59,{1,2,3,4,5,6,7,8,9,10})),0))</f>
        <v>405</v>
      </c>
    </row>
    <row r="60" spans="1:31" ht="16" x14ac:dyDescent="0.2">
      <c r="A60" s="57" t="s">
        <v>202</v>
      </c>
      <c r="B60" s="58" t="s">
        <v>6</v>
      </c>
      <c r="C60" s="58" t="s">
        <v>54</v>
      </c>
      <c r="D60" s="60">
        <v>46</v>
      </c>
      <c r="E60" s="60">
        <v>43</v>
      </c>
      <c r="F60" s="60"/>
      <c r="G60" s="61">
        <v>41</v>
      </c>
      <c r="H60" s="64"/>
      <c r="I60" s="64">
        <v>39</v>
      </c>
      <c r="J60" s="61"/>
      <c r="K60" s="63"/>
      <c r="L60" s="64">
        <v>38</v>
      </c>
      <c r="M60" s="65">
        <v>35</v>
      </c>
      <c r="N60" s="235"/>
      <c r="O60" s="235"/>
      <c r="P60" s="64">
        <v>36</v>
      </c>
      <c r="Q60" s="64"/>
      <c r="R60" s="64">
        <v>37</v>
      </c>
      <c r="S60" s="64">
        <v>42</v>
      </c>
      <c r="T60" s="64"/>
      <c r="U60" s="64"/>
      <c r="V60" s="251"/>
      <c r="W60" s="64">
        <v>36</v>
      </c>
      <c r="X60" s="60">
        <v>41</v>
      </c>
      <c r="Y60" s="60">
        <v>41</v>
      </c>
      <c r="Z60" s="60"/>
      <c r="AA60" s="75"/>
      <c r="AB60" s="67">
        <f t="shared" si="2"/>
        <v>12</v>
      </c>
      <c r="AC60" s="68">
        <f t="shared" si="3"/>
        <v>39.583333333333336</v>
      </c>
      <c r="AD60" s="68">
        <f t="array" ref="AD60">IF(AB60=0,0,IF(AB60&gt;9,AVERAGE(LARGE(D60:Z60,{1,2,3,4,5,6,7,8,9,10})),0))</f>
        <v>40.4</v>
      </c>
      <c r="AE60" s="68">
        <f t="array" ref="AE60">IF(AB60=0,0,IF(AB60&gt;9,SUM(LARGE(D60:Z60,{1,2,3,4,5,6,7,8,9,10})),0))</f>
        <v>404</v>
      </c>
    </row>
    <row r="61" spans="1:31" ht="16" x14ac:dyDescent="0.2">
      <c r="A61" s="57" t="s">
        <v>222</v>
      </c>
      <c r="B61" s="58" t="s">
        <v>5</v>
      </c>
      <c r="C61" s="58" t="s">
        <v>54</v>
      </c>
      <c r="D61" s="60"/>
      <c r="E61" s="60"/>
      <c r="F61" s="60">
        <v>42</v>
      </c>
      <c r="G61" s="61"/>
      <c r="H61" s="64"/>
      <c r="I61" s="64"/>
      <c r="J61" s="61"/>
      <c r="K61" s="63">
        <v>38</v>
      </c>
      <c r="L61" s="64">
        <v>44</v>
      </c>
      <c r="M61" s="65">
        <v>40</v>
      </c>
      <c r="N61" s="235">
        <v>41</v>
      </c>
      <c r="O61" s="235"/>
      <c r="P61" s="64"/>
      <c r="Q61" s="64"/>
      <c r="R61" s="64">
        <v>36</v>
      </c>
      <c r="S61" s="64"/>
      <c r="T61" s="64">
        <v>39</v>
      </c>
      <c r="U61" s="64"/>
      <c r="V61" s="251"/>
      <c r="W61" s="64">
        <v>41</v>
      </c>
      <c r="X61" s="60">
        <v>38</v>
      </c>
      <c r="Y61" s="60">
        <v>40</v>
      </c>
      <c r="Z61" s="60">
        <v>41</v>
      </c>
      <c r="AA61" s="75"/>
      <c r="AB61" s="67">
        <f t="shared" si="2"/>
        <v>11</v>
      </c>
      <c r="AC61" s="68">
        <f t="shared" si="3"/>
        <v>40</v>
      </c>
      <c r="AD61" s="68">
        <f t="array" ref="AD61">IF(AB61=0,0,IF(AB61&gt;9,AVERAGE(LARGE(D61:Z61,{1,2,3,4,5,6,7,8,9,10})),0))</f>
        <v>40.4</v>
      </c>
      <c r="AE61" s="68">
        <f t="array" ref="AE61">IF(AB61=0,0,IF(AB61&gt;9,SUM(LARGE(D61:Z61,{1,2,3,4,5,6,7,8,9,10})),0))</f>
        <v>404</v>
      </c>
    </row>
    <row r="62" spans="1:31" ht="16" x14ac:dyDescent="0.2">
      <c r="A62" s="57" t="s">
        <v>82</v>
      </c>
      <c r="B62" s="58" t="s">
        <v>3</v>
      </c>
      <c r="C62" s="58" t="s">
        <v>54</v>
      </c>
      <c r="D62" s="60">
        <v>32</v>
      </c>
      <c r="E62" s="60">
        <v>43</v>
      </c>
      <c r="F62" s="60">
        <v>45</v>
      </c>
      <c r="G62" s="61">
        <v>36</v>
      </c>
      <c r="H62" s="64">
        <v>42</v>
      </c>
      <c r="I62" s="64">
        <v>27</v>
      </c>
      <c r="J62" s="61">
        <v>32</v>
      </c>
      <c r="K62" s="63">
        <v>35</v>
      </c>
      <c r="L62" s="64">
        <v>35</v>
      </c>
      <c r="M62" s="65">
        <v>38</v>
      </c>
      <c r="N62" s="235">
        <v>24</v>
      </c>
      <c r="O62" s="235">
        <v>24</v>
      </c>
      <c r="P62" s="64">
        <v>38</v>
      </c>
      <c r="Q62" s="64"/>
      <c r="R62" s="64">
        <v>28</v>
      </c>
      <c r="S62" s="64"/>
      <c r="T62" s="64">
        <v>35</v>
      </c>
      <c r="U62" s="64">
        <v>34</v>
      </c>
      <c r="V62" s="251">
        <v>37</v>
      </c>
      <c r="W62" s="64"/>
      <c r="X62" s="60">
        <v>40</v>
      </c>
      <c r="Y62" s="60">
        <v>42</v>
      </c>
      <c r="Z62" s="60">
        <v>41</v>
      </c>
      <c r="AA62" s="80"/>
      <c r="AB62" s="67">
        <f t="shared" si="2"/>
        <v>20</v>
      </c>
      <c r="AC62" s="68">
        <f t="shared" si="3"/>
        <v>35.4</v>
      </c>
      <c r="AD62" s="68">
        <f t="array" ref="AD62">IF(AB62=0,0,IF(AB62&gt;9,AVERAGE(LARGE(D62:Z62,{1,2,3,4,5,6,7,8,9,10})),0))</f>
        <v>40.200000000000003</v>
      </c>
      <c r="AE62" s="68">
        <f t="array" ref="AE62">IF(AB62=0,0,IF(AB62&gt;9,SUM(LARGE(D62:Z62,{1,2,3,4,5,6,7,8,9,10})),0))</f>
        <v>402</v>
      </c>
    </row>
    <row r="63" spans="1:31" ht="16" x14ac:dyDescent="0.2">
      <c r="A63" s="57" t="s">
        <v>265</v>
      </c>
      <c r="B63" s="58" t="s">
        <v>11</v>
      </c>
      <c r="C63" s="58" t="s">
        <v>54</v>
      </c>
      <c r="D63" s="86">
        <v>38</v>
      </c>
      <c r="E63" s="86">
        <v>36</v>
      </c>
      <c r="F63" s="86">
        <v>38</v>
      </c>
      <c r="G63" s="61">
        <v>37</v>
      </c>
      <c r="H63" s="64"/>
      <c r="I63" s="64">
        <v>42</v>
      </c>
      <c r="J63" s="61">
        <v>40</v>
      </c>
      <c r="K63" s="63"/>
      <c r="L63" s="64">
        <v>38</v>
      </c>
      <c r="M63" s="65">
        <v>31</v>
      </c>
      <c r="N63" s="235"/>
      <c r="O63" s="235"/>
      <c r="P63" s="64">
        <v>38</v>
      </c>
      <c r="Q63" s="64">
        <v>33</v>
      </c>
      <c r="R63" s="64">
        <v>36</v>
      </c>
      <c r="S63" s="64"/>
      <c r="T63" s="64">
        <v>42</v>
      </c>
      <c r="U63" s="64">
        <v>43</v>
      </c>
      <c r="V63" s="251">
        <v>40</v>
      </c>
      <c r="W63" s="64">
        <v>33</v>
      </c>
      <c r="X63" s="86">
        <v>43</v>
      </c>
      <c r="Y63" s="86"/>
      <c r="Z63" s="86"/>
      <c r="AA63" s="75"/>
      <c r="AB63" s="67">
        <f t="shared" si="2"/>
        <v>16</v>
      </c>
      <c r="AC63" s="68">
        <f t="shared" si="3"/>
        <v>38</v>
      </c>
      <c r="AD63" s="68">
        <f t="array" ref="AD63">IF(AB63=0,0,IF(AB63&gt;9,AVERAGE(LARGE(D63:Z63,{1,2,3,4,5,6,7,8,9,10})),0))</f>
        <v>40.200000000000003</v>
      </c>
      <c r="AE63" s="68">
        <f t="array" ref="AE63">IF(AB63=0,0,IF(AB63&gt;9,SUM(LARGE(D63:Z63,{1,2,3,4,5,6,7,8,9,10})),0))</f>
        <v>402</v>
      </c>
    </row>
    <row r="64" spans="1:31" ht="16" x14ac:dyDescent="0.2">
      <c r="A64" s="57" t="s">
        <v>257</v>
      </c>
      <c r="B64" s="58" t="s">
        <v>8</v>
      </c>
      <c r="C64" s="58" t="s">
        <v>54</v>
      </c>
      <c r="D64" s="60"/>
      <c r="E64" s="60"/>
      <c r="F64" s="60"/>
      <c r="G64" s="61"/>
      <c r="H64" s="64"/>
      <c r="I64" s="64">
        <v>39</v>
      </c>
      <c r="J64" s="61">
        <v>43</v>
      </c>
      <c r="K64" s="63"/>
      <c r="L64" s="64">
        <v>41</v>
      </c>
      <c r="M64" s="65">
        <v>42</v>
      </c>
      <c r="N64" s="235">
        <v>25</v>
      </c>
      <c r="O64" s="235">
        <v>38</v>
      </c>
      <c r="P64" s="64"/>
      <c r="Q64" s="64">
        <v>39</v>
      </c>
      <c r="R64" s="64">
        <v>42</v>
      </c>
      <c r="S64" s="64">
        <v>41</v>
      </c>
      <c r="T64" s="64">
        <v>38</v>
      </c>
      <c r="U64" s="64"/>
      <c r="V64" s="251"/>
      <c r="W64" s="64">
        <v>36</v>
      </c>
      <c r="X64" s="60">
        <v>37</v>
      </c>
      <c r="Y64" s="60">
        <v>39</v>
      </c>
      <c r="Z64" s="60">
        <v>36</v>
      </c>
      <c r="AA64" s="80"/>
      <c r="AB64" s="67">
        <f t="shared" si="2"/>
        <v>14</v>
      </c>
      <c r="AC64" s="68">
        <f t="shared" si="3"/>
        <v>38.285714285714285</v>
      </c>
      <c r="AD64" s="68">
        <f t="array" ref="AD64">IF(AB64=0,0,IF(AB64&gt;9,AVERAGE(LARGE(D64:Z64,{1,2,3,4,5,6,7,8,9,10})),0))</f>
        <v>40.200000000000003</v>
      </c>
      <c r="AE64" s="68">
        <f t="array" ref="AE64">IF(AB64=0,0,IF(AB64&gt;9,SUM(LARGE(D64:Z64,{1,2,3,4,5,6,7,8,9,10})),0))</f>
        <v>402</v>
      </c>
    </row>
    <row r="65" spans="1:31" ht="16" x14ac:dyDescent="0.2">
      <c r="A65" s="57" t="s">
        <v>240</v>
      </c>
      <c r="B65" s="58" t="s">
        <v>8</v>
      </c>
      <c r="C65" s="58" t="s">
        <v>54</v>
      </c>
      <c r="D65" s="86"/>
      <c r="E65" s="86"/>
      <c r="F65" s="86">
        <v>33</v>
      </c>
      <c r="G65" s="61">
        <v>37</v>
      </c>
      <c r="H65" s="64">
        <v>43</v>
      </c>
      <c r="I65" s="64"/>
      <c r="J65" s="61">
        <v>37</v>
      </c>
      <c r="K65" s="63"/>
      <c r="L65" s="64">
        <v>33</v>
      </c>
      <c r="M65" s="65">
        <v>41</v>
      </c>
      <c r="N65" s="235"/>
      <c r="O65" s="235"/>
      <c r="P65" s="64"/>
      <c r="Q65" s="64"/>
      <c r="R65" s="64"/>
      <c r="S65" s="64">
        <v>41</v>
      </c>
      <c r="T65" s="64">
        <v>42</v>
      </c>
      <c r="U65" s="64">
        <v>42</v>
      </c>
      <c r="V65" s="251">
        <v>42</v>
      </c>
      <c r="W65" s="64"/>
      <c r="X65" s="101">
        <v>42</v>
      </c>
      <c r="Y65" s="86"/>
      <c r="Z65" s="86"/>
      <c r="AA65" s="75"/>
      <c r="AB65" s="67">
        <f t="shared" si="2"/>
        <v>11</v>
      </c>
      <c r="AC65" s="68">
        <f t="shared" si="3"/>
        <v>39.363636363636367</v>
      </c>
      <c r="AD65" s="68">
        <f t="array" ref="AD65">IF(AB65=0,0,IF(AB65&gt;9,AVERAGE(LARGE(D65:Z65,{1,2,3,4,5,6,7,8,9,10})),0))</f>
        <v>40</v>
      </c>
      <c r="AE65" s="68">
        <f t="array" ref="AE65">IF(AB65=0,0,IF(AB65&gt;9,SUM(LARGE(D65:Z65,{1,2,3,4,5,6,7,8,9,10})),0))</f>
        <v>400</v>
      </c>
    </row>
    <row r="66" spans="1:31" ht="16" x14ac:dyDescent="0.2">
      <c r="A66" s="57" t="s">
        <v>180</v>
      </c>
      <c r="B66" s="58" t="s">
        <v>8</v>
      </c>
      <c r="C66" s="58" t="s">
        <v>54</v>
      </c>
      <c r="D66" s="86"/>
      <c r="E66" s="86"/>
      <c r="F66" s="86">
        <v>34</v>
      </c>
      <c r="G66" s="61">
        <v>23</v>
      </c>
      <c r="H66" s="64"/>
      <c r="I66" s="64">
        <v>39</v>
      </c>
      <c r="J66" s="61"/>
      <c r="K66" s="63">
        <v>42</v>
      </c>
      <c r="L66" s="64">
        <v>38</v>
      </c>
      <c r="M66" s="65">
        <v>38</v>
      </c>
      <c r="N66" s="235">
        <v>38</v>
      </c>
      <c r="O66" s="235">
        <v>41</v>
      </c>
      <c r="P66" s="64">
        <v>32</v>
      </c>
      <c r="Q66" s="64">
        <v>32</v>
      </c>
      <c r="R66" s="64">
        <v>38</v>
      </c>
      <c r="S66" s="64">
        <v>41</v>
      </c>
      <c r="T66" s="64">
        <v>36</v>
      </c>
      <c r="U66" s="64">
        <v>42</v>
      </c>
      <c r="V66" s="251"/>
      <c r="W66" s="64">
        <v>41</v>
      </c>
      <c r="X66" s="101"/>
      <c r="Y66" s="86"/>
      <c r="Z66" s="86"/>
      <c r="AA66" s="75"/>
      <c r="AB66" s="67">
        <f t="shared" si="2"/>
        <v>15</v>
      </c>
      <c r="AC66" s="68">
        <f t="shared" si="3"/>
        <v>37</v>
      </c>
      <c r="AD66" s="68">
        <f t="array" ref="AD66">IF(AB66=0,0,IF(AB66&gt;9,AVERAGE(LARGE(D66:Z66,{1,2,3,4,5,6,7,8,9,10})),0))</f>
        <v>39.799999999999997</v>
      </c>
      <c r="AE66" s="68">
        <f t="array" ref="AE66">IF(AB66=0,0,IF(AB66&gt;9,SUM(LARGE(D66:Z66,{1,2,3,4,5,6,7,8,9,10})),0))</f>
        <v>398</v>
      </c>
    </row>
    <row r="67" spans="1:31" ht="16" x14ac:dyDescent="0.2">
      <c r="A67" s="82" t="s">
        <v>114</v>
      </c>
      <c r="B67" s="83" t="s">
        <v>7</v>
      </c>
      <c r="C67" s="83" t="s">
        <v>54</v>
      </c>
      <c r="D67" s="60"/>
      <c r="E67" s="60"/>
      <c r="F67" s="60"/>
      <c r="G67" s="61"/>
      <c r="H67" s="64"/>
      <c r="I67" s="64">
        <v>42</v>
      </c>
      <c r="J67" s="61">
        <v>42</v>
      </c>
      <c r="K67" s="63">
        <v>36</v>
      </c>
      <c r="L67" s="64"/>
      <c r="M67" s="65"/>
      <c r="N67" s="235">
        <v>34</v>
      </c>
      <c r="O67" s="235"/>
      <c r="P67" s="64">
        <v>38</v>
      </c>
      <c r="Q67" s="64"/>
      <c r="R67" s="64"/>
      <c r="S67" s="64">
        <v>38</v>
      </c>
      <c r="T67" s="64">
        <v>43</v>
      </c>
      <c r="U67" s="64"/>
      <c r="V67" s="251">
        <v>39</v>
      </c>
      <c r="W67" s="64">
        <v>34</v>
      </c>
      <c r="X67" s="60">
        <v>38</v>
      </c>
      <c r="Y67" s="60">
        <v>38</v>
      </c>
      <c r="Z67" s="60">
        <v>44</v>
      </c>
      <c r="AA67" s="75"/>
      <c r="AB67" s="67">
        <f t="shared" si="2"/>
        <v>12</v>
      </c>
      <c r="AC67" s="68">
        <f t="shared" si="3"/>
        <v>38.833333333333336</v>
      </c>
      <c r="AD67" s="68">
        <f t="array" ref="AD67">IF(AB67=0,0,IF(AB67&gt;9,AVERAGE(LARGE(D67:Z67,{1,2,3,4,5,6,7,8,9,10})),0))</f>
        <v>39.799999999999997</v>
      </c>
      <c r="AE67" s="68">
        <f t="array" ref="AE67">IF(AB67=0,0,IF(AB67&gt;9,SUM(LARGE(D67:Z67,{1,2,3,4,5,6,7,8,9,10})),0))</f>
        <v>398</v>
      </c>
    </row>
    <row r="68" spans="1:31" ht="16" x14ac:dyDescent="0.2">
      <c r="A68" s="57" t="s">
        <v>208</v>
      </c>
      <c r="B68" s="58" t="s">
        <v>5</v>
      </c>
      <c r="C68" s="58" t="s">
        <v>54</v>
      </c>
      <c r="D68" s="60">
        <v>41</v>
      </c>
      <c r="E68" s="60">
        <v>46</v>
      </c>
      <c r="F68" s="60">
        <v>46</v>
      </c>
      <c r="G68" s="61"/>
      <c r="H68" s="64"/>
      <c r="I68" s="64"/>
      <c r="J68" s="61"/>
      <c r="K68" s="63">
        <v>36</v>
      </c>
      <c r="L68" s="64">
        <v>30</v>
      </c>
      <c r="M68" s="65">
        <v>44</v>
      </c>
      <c r="N68" s="235"/>
      <c r="O68" s="235"/>
      <c r="P68" s="64">
        <v>30</v>
      </c>
      <c r="Q68" s="64"/>
      <c r="R68" s="64">
        <v>41</v>
      </c>
      <c r="S68" s="64"/>
      <c r="T68" s="64"/>
      <c r="U68" s="64"/>
      <c r="V68" s="251">
        <v>37</v>
      </c>
      <c r="W68" s="64"/>
      <c r="X68" s="60">
        <v>43</v>
      </c>
      <c r="Y68" s="60">
        <v>34</v>
      </c>
      <c r="Z68" s="60"/>
      <c r="AA68" s="75"/>
      <c r="AB68" s="67">
        <f t="shared" si="2"/>
        <v>11</v>
      </c>
      <c r="AC68" s="68">
        <f t="shared" si="3"/>
        <v>38.909090909090907</v>
      </c>
      <c r="AD68" s="68">
        <f t="array" ref="AD68">IF(AB68=0,0,IF(AB68&gt;9,AVERAGE(LARGE(D68:Z68,{1,2,3,4,5,6,7,8,9,10})),0))</f>
        <v>39.799999999999997</v>
      </c>
      <c r="AE68" s="68">
        <f t="array" ref="AE68">IF(AB68=0,0,IF(AB68&gt;9,SUM(LARGE(D68:Z68,{1,2,3,4,5,6,7,8,9,10})),0))</f>
        <v>398</v>
      </c>
    </row>
    <row r="69" spans="1:31" ht="16" x14ac:dyDescent="0.2">
      <c r="A69" s="57" t="s">
        <v>99</v>
      </c>
      <c r="B69" s="58" t="s">
        <v>6</v>
      </c>
      <c r="C69" s="58" t="s">
        <v>54</v>
      </c>
      <c r="D69" s="86">
        <v>47</v>
      </c>
      <c r="E69" s="86">
        <v>44</v>
      </c>
      <c r="F69" s="86">
        <v>39</v>
      </c>
      <c r="G69" s="61">
        <v>38</v>
      </c>
      <c r="H69" s="64"/>
      <c r="I69" s="64">
        <v>39</v>
      </c>
      <c r="J69" s="61"/>
      <c r="K69" s="63"/>
      <c r="L69" s="64">
        <v>35</v>
      </c>
      <c r="M69" s="65">
        <v>38</v>
      </c>
      <c r="N69" s="235">
        <v>34</v>
      </c>
      <c r="O69" s="235"/>
      <c r="P69" s="64">
        <v>33</v>
      </c>
      <c r="Q69" s="64"/>
      <c r="R69" s="64">
        <v>36</v>
      </c>
      <c r="S69" s="64">
        <v>43</v>
      </c>
      <c r="T69" s="64"/>
      <c r="U69" s="64"/>
      <c r="V69" s="251"/>
      <c r="W69" s="64">
        <v>34</v>
      </c>
      <c r="X69" s="86">
        <v>38</v>
      </c>
      <c r="Y69" s="86">
        <v>32</v>
      </c>
      <c r="Z69" s="86">
        <v>34</v>
      </c>
      <c r="AA69" s="75"/>
      <c r="AB69" s="67">
        <f t="shared" si="2"/>
        <v>15</v>
      </c>
      <c r="AC69" s="68">
        <f t="shared" si="3"/>
        <v>37.6</v>
      </c>
      <c r="AD69" s="68">
        <f t="array" ref="AD69">IF(AB69=0,0,IF(AB69&gt;9,AVERAGE(LARGE(D69:Z69,{1,2,3,4,5,6,7,8,9,10})),0))</f>
        <v>39.700000000000003</v>
      </c>
      <c r="AE69" s="68">
        <f t="array" ref="AE69">IF(AB69=0,0,IF(AB69&gt;9,SUM(LARGE(D69:Z69,{1,2,3,4,5,6,7,8,9,10})),0))</f>
        <v>397</v>
      </c>
    </row>
    <row r="70" spans="1:31" ht="16" x14ac:dyDescent="0.2">
      <c r="A70" s="57" t="s">
        <v>225</v>
      </c>
      <c r="B70" s="58" t="s">
        <v>9</v>
      </c>
      <c r="C70" s="58" t="s">
        <v>54</v>
      </c>
      <c r="D70" s="86">
        <v>39</v>
      </c>
      <c r="E70" s="86"/>
      <c r="F70" s="86"/>
      <c r="G70" s="61"/>
      <c r="H70" s="64"/>
      <c r="I70" s="64"/>
      <c r="J70" s="61">
        <v>40</v>
      </c>
      <c r="K70" s="63"/>
      <c r="L70" s="64"/>
      <c r="M70" s="65">
        <v>39</v>
      </c>
      <c r="N70" s="235"/>
      <c r="O70" s="235">
        <v>38</v>
      </c>
      <c r="P70" s="64">
        <v>37</v>
      </c>
      <c r="Q70" s="64"/>
      <c r="R70" s="64"/>
      <c r="S70" s="64">
        <v>46</v>
      </c>
      <c r="T70" s="64">
        <v>44</v>
      </c>
      <c r="U70" s="64"/>
      <c r="V70" s="251"/>
      <c r="W70" s="64"/>
      <c r="X70" s="101">
        <v>36</v>
      </c>
      <c r="Y70" s="86">
        <v>39</v>
      </c>
      <c r="Z70" s="86">
        <v>38</v>
      </c>
      <c r="AA70" s="75"/>
      <c r="AB70" s="67">
        <f t="shared" si="2"/>
        <v>10</v>
      </c>
      <c r="AC70" s="68">
        <f t="shared" si="3"/>
        <v>39.6</v>
      </c>
      <c r="AD70" s="68">
        <f t="array" ref="AD70">IF(AB70=0,0,IF(AB70&gt;9,AVERAGE(LARGE(D70:Z70,{1,2,3,4,5,6,7,8,9,10})),0))</f>
        <v>39.6</v>
      </c>
      <c r="AE70" s="68">
        <f t="array" ref="AE70">IF(AB70=0,0,IF(AB70&gt;9,SUM(LARGE(D70:Z70,{1,2,3,4,5,6,7,8,9,10})),0))</f>
        <v>396</v>
      </c>
    </row>
    <row r="71" spans="1:31" ht="16" x14ac:dyDescent="0.2">
      <c r="A71" s="99" t="s">
        <v>74</v>
      </c>
      <c r="B71" s="58" t="s">
        <v>10</v>
      </c>
      <c r="C71" s="58" t="s">
        <v>54</v>
      </c>
      <c r="D71" s="60"/>
      <c r="E71" s="60"/>
      <c r="F71" s="60">
        <v>41</v>
      </c>
      <c r="G71" s="61">
        <v>36</v>
      </c>
      <c r="H71" s="64"/>
      <c r="I71" s="64">
        <v>41</v>
      </c>
      <c r="J71" s="61">
        <v>37</v>
      </c>
      <c r="K71" s="63">
        <v>46</v>
      </c>
      <c r="L71" s="64">
        <v>36</v>
      </c>
      <c r="M71" s="65">
        <v>36</v>
      </c>
      <c r="N71" s="235">
        <v>34</v>
      </c>
      <c r="O71" s="235"/>
      <c r="P71" s="64"/>
      <c r="Q71" s="64">
        <v>35</v>
      </c>
      <c r="R71" s="64">
        <v>33</v>
      </c>
      <c r="S71" s="64"/>
      <c r="T71" s="64">
        <v>37</v>
      </c>
      <c r="U71" s="64"/>
      <c r="V71" s="251"/>
      <c r="W71" s="64">
        <v>37</v>
      </c>
      <c r="X71" s="60">
        <v>36</v>
      </c>
      <c r="Y71" s="60">
        <v>45</v>
      </c>
      <c r="Z71" s="60">
        <v>38</v>
      </c>
      <c r="AA71" s="75"/>
      <c r="AB71" s="67">
        <f t="shared" si="2"/>
        <v>15</v>
      </c>
      <c r="AC71" s="68">
        <f t="shared" si="3"/>
        <v>37.866666666666667</v>
      </c>
      <c r="AD71" s="68">
        <f t="array" ref="AD71">IF(AB71=0,0,IF(AB71&gt;9,AVERAGE(LARGE(D71:Z71,{1,2,3,4,5,6,7,8,9,10})),0))</f>
        <v>39.4</v>
      </c>
      <c r="AE71" s="68">
        <f t="array" ref="AE71">IF(AB71=0,0,IF(AB71&gt;9,SUM(LARGE(D71:Z71,{1,2,3,4,5,6,7,8,9,10})),0))</f>
        <v>394</v>
      </c>
    </row>
    <row r="72" spans="1:31" ht="16" x14ac:dyDescent="0.2">
      <c r="A72" s="57" t="s">
        <v>273</v>
      </c>
      <c r="B72" s="58" t="s">
        <v>6</v>
      </c>
      <c r="C72" s="93" t="s">
        <v>54</v>
      </c>
      <c r="D72" s="60">
        <v>34</v>
      </c>
      <c r="E72" s="60">
        <v>30</v>
      </c>
      <c r="F72" s="60">
        <v>40</v>
      </c>
      <c r="G72" s="61">
        <v>33</v>
      </c>
      <c r="H72" s="64">
        <v>35</v>
      </c>
      <c r="I72" s="64"/>
      <c r="J72" s="61"/>
      <c r="K72" s="63"/>
      <c r="L72" s="64"/>
      <c r="M72" s="65">
        <v>40</v>
      </c>
      <c r="N72" s="235"/>
      <c r="O72" s="235"/>
      <c r="P72" s="64">
        <v>37</v>
      </c>
      <c r="Q72" s="64"/>
      <c r="R72" s="64">
        <v>32</v>
      </c>
      <c r="S72" s="64">
        <v>39</v>
      </c>
      <c r="T72" s="64">
        <v>43</v>
      </c>
      <c r="U72" s="64">
        <v>39</v>
      </c>
      <c r="V72" s="251">
        <v>41</v>
      </c>
      <c r="W72" s="64">
        <v>33</v>
      </c>
      <c r="X72" s="60">
        <v>43</v>
      </c>
      <c r="Y72" s="60"/>
      <c r="Z72" s="60"/>
      <c r="AA72" s="75"/>
      <c r="AB72" s="67">
        <f t="shared" si="2"/>
        <v>14</v>
      </c>
      <c r="AC72" s="68">
        <f t="shared" si="3"/>
        <v>37.071428571428569</v>
      </c>
      <c r="AD72" s="68">
        <f t="array" ref="AD72">IF(AB72=0,0,IF(AB72&gt;9,AVERAGE(LARGE(D72:Z72,{1,2,3,4,5,6,7,8,9,10})),0))</f>
        <v>39.1</v>
      </c>
      <c r="AE72" s="68">
        <f t="array" ref="AE72">IF(AB72=0,0,IF(AB72&gt;9,SUM(LARGE(D72:Z72,{1,2,3,4,5,6,7,8,9,10})),0))</f>
        <v>391</v>
      </c>
    </row>
    <row r="73" spans="1:31" ht="16" x14ac:dyDescent="0.2">
      <c r="A73" s="57" t="s">
        <v>233</v>
      </c>
      <c r="B73" s="58" t="s">
        <v>5</v>
      </c>
      <c r="C73" s="58" t="s">
        <v>54</v>
      </c>
      <c r="D73" s="60">
        <v>39</v>
      </c>
      <c r="E73" s="60"/>
      <c r="F73" s="60">
        <v>43</v>
      </c>
      <c r="G73" s="61">
        <v>39</v>
      </c>
      <c r="H73" s="64"/>
      <c r="I73" s="64">
        <v>34</v>
      </c>
      <c r="J73" s="61"/>
      <c r="K73" s="63">
        <v>32</v>
      </c>
      <c r="L73" s="64"/>
      <c r="M73" s="65">
        <v>41</v>
      </c>
      <c r="N73" s="235">
        <v>35</v>
      </c>
      <c r="O73" s="235"/>
      <c r="P73" s="64"/>
      <c r="Q73" s="64"/>
      <c r="R73" s="64">
        <v>36</v>
      </c>
      <c r="S73" s="64"/>
      <c r="T73" s="64">
        <v>38</v>
      </c>
      <c r="U73" s="64"/>
      <c r="V73" s="251"/>
      <c r="W73" s="64"/>
      <c r="X73" s="60">
        <v>45</v>
      </c>
      <c r="Y73" s="60">
        <v>36</v>
      </c>
      <c r="Z73" s="60">
        <v>39</v>
      </c>
      <c r="AA73" s="75"/>
      <c r="AB73" s="67">
        <f t="shared" si="2"/>
        <v>12</v>
      </c>
      <c r="AC73" s="68">
        <f t="shared" si="3"/>
        <v>38.083333333333336</v>
      </c>
      <c r="AD73" s="68">
        <f t="array" ref="AD73">IF(AB73=0,0,IF(AB73&gt;9,AVERAGE(LARGE(D73:Z73,{1,2,3,4,5,6,7,8,9,10})),0))</f>
        <v>39.1</v>
      </c>
      <c r="AE73" s="68">
        <f t="array" ref="AE73">IF(AB73=0,0,IF(AB73&gt;9,SUM(LARGE(D73:Z73,{1,2,3,4,5,6,7,8,9,10})),0))</f>
        <v>391</v>
      </c>
    </row>
    <row r="74" spans="1:31" ht="16" x14ac:dyDescent="0.2">
      <c r="A74" s="57" t="s">
        <v>70</v>
      </c>
      <c r="B74" s="58" t="s">
        <v>5</v>
      </c>
      <c r="C74" s="58" t="s">
        <v>54</v>
      </c>
      <c r="D74" s="60"/>
      <c r="E74" s="60">
        <v>45</v>
      </c>
      <c r="F74" s="60">
        <v>41</v>
      </c>
      <c r="G74" s="61"/>
      <c r="H74" s="64"/>
      <c r="I74" s="64"/>
      <c r="J74" s="61"/>
      <c r="K74" s="63"/>
      <c r="L74" s="64">
        <v>39</v>
      </c>
      <c r="M74" s="65">
        <v>35</v>
      </c>
      <c r="N74" s="235"/>
      <c r="O74" s="235"/>
      <c r="P74" s="64"/>
      <c r="Q74" s="64">
        <v>35</v>
      </c>
      <c r="R74" s="64">
        <v>42</v>
      </c>
      <c r="S74" s="64"/>
      <c r="T74" s="89">
        <v>39</v>
      </c>
      <c r="U74" s="64">
        <v>39</v>
      </c>
      <c r="V74" s="251">
        <v>36</v>
      </c>
      <c r="W74" s="64"/>
      <c r="X74" s="60">
        <v>38</v>
      </c>
      <c r="Y74" s="60"/>
      <c r="Z74" s="60"/>
      <c r="AA74" s="80"/>
      <c r="AB74" s="67">
        <f t="shared" si="2"/>
        <v>10</v>
      </c>
      <c r="AC74" s="68">
        <f t="shared" si="3"/>
        <v>38.9</v>
      </c>
      <c r="AD74" s="68">
        <f t="array" ref="AD74">IF(AB74=0,0,IF(AB74&gt;9,AVERAGE(LARGE(D74:Z74,{1,2,3,4,5,6,7,8,9,10})),0))</f>
        <v>38.9</v>
      </c>
      <c r="AE74" s="68">
        <f t="array" ref="AE74">IF(AB74=0,0,IF(AB74&gt;9,SUM(LARGE(D74:Z74,{1,2,3,4,5,6,7,8,9,10})),0))</f>
        <v>389</v>
      </c>
    </row>
    <row r="75" spans="1:31" ht="16" x14ac:dyDescent="0.2">
      <c r="A75" s="57" t="s">
        <v>190</v>
      </c>
      <c r="B75" s="58" t="s">
        <v>10</v>
      </c>
      <c r="C75" s="58" t="s">
        <v>54</v>
      </c>
      <c r="D75" s="86"/>
      <c r="E75" s="86"/>
      <c r="F75" s="86">
        <v>40</v>
      </c>
      <c r="G75" s="61"/>
      <c r="H75" s="64"/>
      <c r="I75" s="64"/>
      <c r="J75" s="61"/>
      <c r="K75" s="63">
        <v>39</v>
      </c>
      <c r="L75" s="64">
        <v>33</v>
      </c>
      <c r="M75" s="65"/>
      <c r="N75" s="235">
        <v>36</v>
      </c>
      <c r="O75" s="235"/>
      <c r="P75" s="64"/>
      <c r="Q75" s="64"/>
      <c r="R75" s="64"/>
      <c r="S75" s="64"/>
      <c r="T75" s="64">
        <v>38</v>
      </c>
      <c r="U75" s="64"/>
      <c r="V75" s="251">
        <v>37</v>
      </c>
      <c r="W75" s="64">
        <v>37</v>
      </c>
      <c r="X75" s="101">
        <v>42</v>
      </c>
      <c r="Y75" s="86">
        <v>45</v>
      </c>
      <c r="Z75" s="86">
        <v>42</v>
      </c>
      <c r="AA75" s="75"/>
      <c r="AB75" s="67">
        <f t="shared" si="2"/>
        <v>10</v>
      </c>
      <c r="AC75" s="68">
        <f t="shared" si="3"/>
        <v>38.9</v>
      </c>
      <c r="AD75" s="68">
        <f t="array" ref="AD75">IF(AB75=0,0,IF(AB75&gt;9,AVERAGE(LARGE(D75:Z75,{1,2,3,4,5,6,7,8,9,10})),0))</f>
        <v>38.9</v>
      </c>
      <c r="AE75" s="68">
        <f t="array" ref="AE75">IF(AB75=0,0,IF(AB75&gt;9,SUM(LARGE(D75:Z75,{1,2,3,4,5,6,7,8,9,10})),0))</f>
        <v>389</v>
      </c>
    </row>
    <row r="76" spans="1:31" ht="16" x14ac:dyDescent="0.2">
      <c r="A76" s="57" t="s">
        <v>266</v>
      </c>
      <c r="B76" s="58" t="s">
        <v>11</v>
      </c>
      <c r="C76" s="58" t="s">
        <v>54</v>
      </c>
      <c r="D76" s="60">
        <v>40</v>
      </c>
      <c r="E76" s="60">
        <v>42</v>
      </c>
      <c r="F76" s="60">
        <v>37</v>
      </c>
      <c r="G76" s="61">
        <v>39</v>
      </c>
      <c r="H76" s="64"/>
      <c r="I76" s="64">
        <v>38</v>
      </c>
      <c r="J76" s="61">
        <v>35</v>
      </c>
      <c r="K76" s="63"/>
      <c r="L76" s="64">
        <v>35</v>
      </c>
      <c r="M76" s="65"/>
      <c r="N76" s="235"/>
      <c r="O76" s="235"/>
      <c r="P76" s="64"/>
      <c r="Q76" s="64">
        <v>31</v>
      </c>
      <c r="R76" s="64">
        <v>36</v>
      </c>
      <c r="S76" s="64"/>
      <c r="T76" s="64">
        <v>39</v>
      </c>
      <c r="U76" s="64">
        <v>40</v>
      </c>
      <c r="V76" s="251">
        <v>35</v>
      </c>
      <c r="W76" s="64">
        <v>38</v>
      </c>
      <c r="X76" s="60">
        <v>39</v>
      </c>
      <c r="Y76" s="60"/>
      <c r="Z76" s="60"/>
      <c r="AA76" s="75"/>
      <c r="AB76" s="67">
        <f t="shared" si="2"/>
        <v>14</v>
      </c>
      <c r="AC76" s="68">
        <f t="shared" si="3"/>
        <v>37.428571428571431</v>
      </c>
      <c r="AD76" s="68">
        <f t="array" ref="AD76">IF(AB76=0,0,IF(AB76&gt;9,AVERAGE(LARGE(D76:Z76,{1,2,3,4,5,6,7,8,9,10})),0))</f>
        <v>38.799999999999997</v>
      </c>
      <c r="AE76" s="68">
        <f t="array" ref="AE76">IF(AB76=0,0,IF(AB76&gt;9,SUM(LARGE(D76:Z76,{1,2,3,4,5,6,7,8,9,10})),0))</f>
        <v>388</v>
      </c>
    </row>
    <row r="77" spans="1:31" ht="16" x14ac:dyDescent="0.2">
      <c r="A77" s="57" t="s">
        <v>113</v>
      </c>
      <c r="B77" s="58" t="s">
        <v>12</v>
      </c>
      <c r="C77" s="58" t="s">
        <v>54</v>
      </c>
      <c r="D77" s="60">
        <v>34</v>
      </c>
      <c r="E77" s="60"/>
      <c r="F77" s="60">
        <v>38</v>
      </c>
      <c r="G77" s="61">
        <v>40</v>
      </c>
      <c r="H77" s="64">
        <v>38</v>
      </c>
      <c r="I77" s="64"/>
      <c r="J77" s="61">
        <v>38</v>
      </c>
      <c r="K77" s="63">
        <v>38</v>
      </c>
      <c r="L77" s="64"/>
      <c r="M77" s="65">
        <v>40</v>
      </c>
      <c r="N77" s="235"/>
      <c r="O77" s="235"/>
      <c r="P77" s="64">
        <v>39</v>
      </c>
      <c r="Q77" s="64">
        <v>32</v>
      </c>
      <c r="R77" s="64"/>
      <c r="S77" s="64">
        <v>38</v>
      </c>
      <c r="T77" s="64">
        <v>35</v>
      </c>
      <c r="U77" s="64"/>
      <c r="V77" s="251">
        <v>41</v>
      </c>
      <c r="W77" s="64"/>
      <c r="X77" s="60"/>
      <c r="Y77" s="60"/>
      <c r="Z77" s="60"/>
      <c r="AA77" s="75"/>
      <c r="AB77" s="67">
        <f t="shared" si="2"/>
        <v>12</v>
      </c>
      <c r="AC77" s="68">
        <f t="shared" si="3"/>
        <v>37.583333333333336</v>
      </c>
      <c r="AD77" s="68">
        <f t="array" ref="AD77">IF(AB77=0,0,IF(AB77&gt;9,AVERAGE(LARGE(D77:Z77,{1,2,3,4,5,6,7,8,9,10})),0))</f>
        <v>38.5</v>
      </c>
      <c r="AE77" s="68">
        <f t="array" ref="AE77">IF(AB77=0,0,IF(AB77&gt;9,SUM(LARGE(D77:Z77,{1,2,3,4,5,6,7,8,9,10})),0))</f>
        <v>385</v>
      </c>
    </row>
    <row r="78" spans="1:31" ht="16" x14ac:dyDescent="0.2">
      <c r="A78" s="57" t="s">
        <v>272</v>
      </c>
      <c r="B78" s="58" t="s">
        <v>10</v>
      </c>
      <c r="C78" s="58" t="s">
        <v>54</v>
      </c>
      <c r="D78" s="60"/>
      <c r="E78" s="60"/>
      <c r="F78" s="60">
        <v>41</v>
      </c>
      <c r="G78" s="61">
        <v>39</v>
      </c>
      <c r="H78" s="64"/>
      <c r="I78" s="64">
        <v>38</v>
      </c>
      <c r="J78" s="61"/>
      <c r="K78" s="63">
        <v>39</v>
      </c>
      <c r="L78" s="64">
        <v>29</v>
      </c>
      <c r="M78" s="65">
        <v>36</v>
      </c>
      <c r="N78" s="235">
        <v>29</v>
      </c>
      <c r="O78" s="235"/>
      <c r="P78" s="64"/>
      <c r="Q78" s="64"/>
      <c r="R78" s="64"/>
      <c r="S78" s="64"/>
      <c r="T78" s="64">
        <v>35</v>
      </c>
      <c r="U78" s="64"/>
      <c r="V78" s="251">
        <v>37</v>
      </c>
      <c r="W78" s="64">
        <v>33</v>
      </c>
      <c r="X78" s="60">
        <v>41</v>
      </c>
      <c r="Y78" s="60">
        <v>40</v>
      </c>
      <c r="Z78" s="60">
        <v>38</v>
      </c>
      <c r="AA78" s="75"/>
      <c r="AB78" s="67">
        <f t="shared" si="2"/>
        <v>13</v>
      </c>
      <c r="AC78" s="68">
        <f t="shared" si="3"/>
        <v>36.53846153846154</v>
      </c>
      <c r="AD78" s="68">
        <f t="array" ref="AD78">IF(AB78=0,0,IF(AB78&gt;9,AVERAGE(LARGE(D78:Z78,{1,2,3,4,5,6,7,8,9,10})),0))</f>
        <v>38.4</v>
      </c>
      <c r="AE78" s="68">
        <f t="array" ref="AE78">IF(AB78=0,0,IF(AB78&gt;9,SUM(LARGE(D78:Z78,{1,2,3,4,5,6,7,8,9,10})),0))</f>
        <v>384</v>
      </c>
    </row>
    <row r="79" spans="1:31" ht="16" x14ac:dyDescent="0.2">
      <c r="A79" s="57" t="s">
        <v>204</v>
      </c>
      <c r="B79" s="58" t="s">
        <v>12</v>
      </c>
      <c r="C79" s="58" t="s">
        <v>54</v>
      </c>
      <c r="D79" s="60">
        <v>33</v>
      </c>
      <c r="E79" s="60">
        <v>40</v>
      </c>
      <c r="F79" s="60">
        <v>41</v>
      </c>
      <c r="G79" s="61">
        <v>34</v>
      </c>
      <c r="H79" s="64"/>
      <c r="I79" s="64">
        <v>40</v>
      </c>
      <c r="J79" s="61">
        <v>35</v>
      </c>
      <c r="K79" s="63">
        <v>34</v>
      </c>
      <c r="L79" s="64">
        <v>29</v>
      </c>
      <c r="M79" s="65">
        <v>36</v>
      </c>
      <c r="N79" s="235">
        <v>30</v>
      </c>
      <c r="O79" s="235">
        <v>29</v>
      </c>
      <c r="P79" s="64">
        <v>31</v>
      </c>
      <c r="Q79" s="64">
        <v>38</v>
      </c>
      <c r="R79" s="64">
        <v>29</v>
      </c>
      <c r="S79" s="64">
        <v>33</v>
      </c>
      <c r="T79" s="64">
        <v>41</v>
      </c>
      <c r="U79" s="64">
        <v>27</v>
      </c>
      <c r="V79" s="251">
        <v>28</v>
      </c>
      <c r="W79" s="64">
        <v>39</v>
      </c>
      <c r="X79" s="60">
        <v>39</v>
      </c>
      <c r="Y79" s="60">
        <v>33</v>
      </c>
      <c r="Z79" s="60"/>
      <c r="AA79" s="75"/>
      <c r="AB79" s="67">
        <f t="shared" si="2"/>
        <v>21</v>
      </c>
      <c r="AC79" s="68">
        <f t="shared" si="3"/>
        <v>34.238095238095241</v>
      </c>
      <c r="AD79" s="68">
        <f t="array" ref="AD79">IF(AB79=0,0,IF(AB79&gt;9,AVERAGE(LARGE(D79:Z79,{1,2,3,4,5,6,7,8,9,10})),0))</f>
        <v>38.299999999999997</v>
      </c>
      <c r="AE79" s="68">
        <f t="array" ref="AE79">IF(AB79=0,0,IF(AB79&gt;9,SUM(LARGE(D79:Z79,{1,2,3,4,5,6,7,8,9,10})),0))</f>
        <v>383</v>
      </c>
    </row>
    <row r="80" spans="1:31" ht="16" x14ac:dyDescent="0.2">
      <c r="A80" s="57" t="s">
        <v>109</v>
      </c>
      <c r="B80" s="58" t="s">
        <v>4</v>
      </c>
      <c r="C80" s="58" t="s">
        <v>54</v>
      </c>
      <c r="D80" s="60">
        <v>38</v>
      </c>
      <c r="E80" s="60"/>
      <c r="F80" s="60">
        <v>37</v>
      </c>
      <c r="G80" s="61"/>
      <c r="H80" s="64">
        <v>37</v>
      </c>
      <c r="I80" s="64">
        <v>43</v>
      </c>
      <c r="J80" s="61">
        <v>32</v>
      </c>
      <c r="K80" s="63"/>
      <c r="L80" s="64"/>
      <c r="M80" s="65">
        <v>37</v>
      </c>
      <c r="N80" s="235"/>
      <c r="O80" s="235">
        <v>33</v>
      </c>
      <c r="P80" s="64">
        <v>34</v>
      </c>
      <c r="Q80" s="64"/>
      <c r="R80" s="64">
        <v>37</v>
      </c>
      <c r="S80" s="64">
        <v>45</v>
      </c>
      <c r="T80" s="64">
        <v>40</v>
      </c>
      <c r="U80" s="64">
        <v>34</v>
      </c>
      <c r="V80" s="251"/>
      <c r="W80" s="64"/>
      <c r="X80" s="60"/>
      <c r="Y80" s="60"/>
      <c r="Z80" s="60"/>
      <c r="AA80" s="75"/>
      <c r="AB80" s="67">
        <f t="shared" si="2"/>
        <v>12</v>
      </c>
      <c r="AC80" s="68">
        <f t="shared" si="3"/>
        <v>37.25</v>
      </c>
      <c r="AD80" s="68">
        <f t="array" ref="AD80">IF(AB80=0,0,IF(AB80&gt;9,AVERAGE(LARGE(D80:Z80,{1,2,3,4,5,6,7,8,9,10})),0))</f>
        <v>38.200000000000003</v>
      </c>
      <c r="AE80" s="68">
        <f t="array" ref="AE80">IF(AB80=0,0,IF(AB80&gt;9,SUM(LARGE(D80:Z80,{1,2,3,4,5,6,7,8,9,10})),0))</f>
        <v>382</v>
      </c>
    </row>
    <row r="81" spans="1:31" ht="16" x14ac:dyDescent="0.2">
      <c r="A81" s="99" t="s">
        <v>164</v>
      </c>
      <c r="B81" s="58" t="s">
        <v>6</v>
      </c>
      <c r="C81" s="58" t="s">
        <v>54</v>
      </c>
      <c r="D81" s="60">
        <v>37</v>
      </c>
      <c r="E81" s="60">
        <v>43</v>
      </c>
      <c r="F81" s="60">
        <v>36</v>
      </c>
      <c r="G81" s="61"/>
      <c r="H81" s="64"/>
      <c r="I81" s="64">
        <v>29</v>
      </c>
      <c r="J81" s="61"/>
      <c r="K81" s="63">
        <v>40</v>
      </c>
      <c r="L81" s="64">
        <v>34</v>
      </c>
      <c r="M81" s="65">
        <v>35</v>
      </c>
      <c r="N81" s="235">
        <v>34</v>
      </c>
      <c r="O81" s="235">
        <v>40</v>
      </c>
      <c r="P81" s="64"/>
      <c r="Q81" s="64"/>
      <c r="R81" s="64">
        <v>34</v>
      </c>
      <c r="S81" s="64">
        <v>38</v>
      </c>
      <c r="T81" s="89">
        <v>35</v>
      </c>
      <c r="U81" s="64">
        <v>38</v>
      </c>
      <c r="V81" s="251"/>
      <c r="W81" s="64"/>
      <c r="X81" s="60">
        <v>38</v>
      </c>
      <c r="Y81" s="60"/>
      <c r="Z81" s="60"/>
      <c r="AA81" s="75"/>
      <c r="AB81" s="67">
        <f t="shared" si="2"/>
        <v>14</v>
      </c>
      <c r="AC81" s="68">
        <f t="shared" si="3"/>
        <v>36.5</v>
      </c>
      <c r="AD81" s="68">
        <f t="array" ref="AD81">IF(AB81=0,0,IF(AB81&gt;9,AVERAGE(LARGE(D81:Z81,{1,2,3,4,5,6,7,8,9,10})),0))</f>
        <v>38</v>
      </c>
      <c r="AE81" s="68">
        <f t="array" ref="AE81">IF(AB81=0,0,IF(AB81&gt;9,SUM(LARGE(D81:Z81,{1,2,3,4,5,6,7,8,9,10})),0))</f>
        <v>380</v>
      </c>
    </row>
    <row r="82" spans="1:31" ht="16" x14ac:dyDescent="0.2">
      <c r="A82" s="57" t="s">
        <v>210</v>
      </c>
      <c r="B82" s="58" t="s">
        <v>5</v>
      </c>
      <c r="C82" s="93" t="s">
        <v>54</v>
      </c>
      <c r="D82" s="60">
        <v>33</v>
      </c>
      <c r="E82" s="60"/>
      <c r="F82" s="60">
        <v>42</v>
      </c>
      <c r="G82" s="61">
        <v>37</v>
      </c>
      <c r="H82" s="64"/>
      <c r="I82" s="64">
        <v>37</v>
      </c>
      <c r="J82" s="61"/>
      <c r="K82" s="63"/>
      <c r="L82" s="64"/>
      <c r="M82" s="65">
        <v>38</v>
      </c>
      <c r="N82" s="235">
        <v>30</v>
      </c>
      <c r="O82" s="235"/>
      <c r="P82" s="64"/>
      <c r="Q82" s="64"/>
      <c r="R82" s="64">
        <v>32</v>
      </c>
      <c r="S82" s="64"/>
      <c r="T82" s="64">
        <v>40</v>
      </c>
      <c r="U82" s="64">
        <v>40</v>
      </c>
      <c r="V82" s="251"/>
      <c r="W82" s="64"/>
      <c r="X82" s="60">
        <v>39</v>
      </c>
      <c r="Y82" s="60">
        <v>39</v>
      </c>
      <c r="Z82" s="60">
        <v>30</v>
      </c>
      <c r="AA82" s="75"/>
      <c r="AB82" s="67">
        <f t="shared" si="2"/>
        <v>12</v>
      </c>
      <c r="AC82" s="68">
        <f t="shared" si="3"/>
        <v>36.416666666666664</v>
      </c>
      <c r="AD82" s="68">
        <f t="array" ref="AD82">IF(AB82=0,0,IF(AB82&gt;9,AVERAGE(LARGE(D82:Z82,{1,2,3,4,5,6,7,8,9,10})),0))</f>
        <v>37.700000000000003</v>
      </c>
      <c r="AE82" s="68">
        <f t="array" ref="AE82">IF(AB82=0,0,IF(AB82&gt;9,SUM(LARGE(D82:Z82,{1,2,3,4,5,6,7,8,9,10})),0))</f>
        <v>377</v>
      </c>
    </row>
    <row r="83" spans="1:31" ht="16" x14ac:dyDescent="0.2">
      <c r="A83" s="57" t="s">
        <v>360</v>
      </c>
      <c r="B83" s="58" t="s">
        <v>12</v>
      </c>
      <c r="C83" s="58" t="s">
        <v>54</v>
      </c>
      <c r="D83" s="60"/>
      <c r="E83" s="60">
        <v>39</v>
      </c>
      <c r="F83" s="60">
        <v>37</v>
      </c>
      <c r="G83" s="61"/>
      <c r="H83" s="64">
        <v>39</v>
      </c>
      <c r="I83" s="64">
        <v>33</v>
      </c>
      <c r="J83" s="61"/>
      <c r="K83" s="63">
        <v>35</v>
      </c>
      <c r="L83" s="64">
        <v>40</v>
      </c>
      <c r="M83" s="65"/>
      <c r="N83" s="235">
        <v>28</v>
      </c>
      <c r="O83" s="235">
        <v>35</v>
      </c>
      <c r="P83" s="64"/>
      <c r="Q83" s="64"/>
      <c r="R83" s="64">
        <v>29</v>
      </c>
      <c r="S83" s="64">
        <v>41</v>
      </c>
      <c r="T83" s="64">
        <v>39</v>
      </c>
      <c r="U83" s="64"/>
      <c r="V83" s="251"/>
      <c r="W83" s="64"/>
      <c r="X83" s="60">
        <v>38</v>
      </c>
      <c r="Y83" s="60"/>
      <c r="Z83" s="60"/>
      <c r="AA83" s="75"/>
      <c r="AB83" s="67">
        <f t="shared" si="2"/>
        <v>12</v>
      </c>
      <c r="AC83" s="68">
        <f t="shared" si="3"/>
        <v>36.083333333333336</v>
      </c>
      <c r="AD83" s="68">
        <f t="array" ref="AD83">IF(AB83=0,0,IF(AB83&gt;9,AVERAGE(LARGE(D83:Z83,{1,2,3,4,5,6,7,8,9,10})),0))</f>
        <v>37.6</v>
      </c>
      <c r="AE83" s="68">
        <f t="array" ref="AE83">IF(AB83=0,0,IF(AB83&gt;9,SUM(LARGE(D83:Z83,{1,2,3,4,5,6,7,8,9,10})),0))</f>
        <v>376</v>
      </c>
    </row>
    <row r="84" spans="1:31" ht="16" x14ac:dyDescent="0.2">
      <c r="A84" s="57" t="s">
        <v>212</v>
      </c>
      <c r="B84" s="58" t="s">
        <v>6</v>
      </c>
      <c r="C84" s="58" t="s">
        <v>54</v>
      </c>
      <c r="D84" s="60">
        <v>39</v>
      </c>
      <c r="E84" s="60">
        <v>45</v>
      </c>
      <c r="F84" s="60">
        <v>30</v>
      </c>
      <c r="G84" s="61"/>
      <c r="H84" s="64"/>
      <c r="I84" s="64">
        <v>33</v>
      </c>
      <c r="J84" s="61"/>
      <c r="K84" s="63">
        <v>35</v>
      </c>
      <c r="L84" s="64">
        <v>34</v>
      </c>
      <c r="M84" s="65">
        <v>35</v>
      </c>
      <c r="N84" s="235">
        <v>31</v>
      </c>
      <c r="O84" s="235">
        <v>35</v>
      </c>
      <c r="P84" s="64"/>
      <c r="Q84" s="64"/>
      <c r="R84" s="64">
        <v>36</v>
      </c>
      <c r="S84" s="64">
        <v>38</v>
      </c>
      <c r="T84" s="64">
        <v>31</v>
      </c>
      <c r="U84" s="64">
        <v>39</v>
      </c>
      <c r="V84" s="251"/>
      <c r="W84" s="64"/>
      <c r="X84" s="60">
        <v>36</v>
      </c>
      <c r="Y84" s="60"/>
      <c r="Z84" s="60"/>
      <c r="AA84" s="75"/>
      <c r="AB84" s="67">
        <f t="shared" si="2"/>
        <v>14</v>
      </c>
      <c r="AC84" s="68">
        <f t="shared" si="3"/>
        <v>35.5</v>
      </c>
      <c r="AD84" s="68">
        <f t="array" ref="AD84">IF(AB84=0,0,IF(AB84&gt;9,AVERAGE(LARGE(D84:Z84,{1,2,3,4,5,6,7,8,9,10})),0))</f>
        <v>37.200000000000003</v>
      </c>
      <c r="AE84" s="68">
        <f t="array" ref="AE84">IF(AB84=0,0,IF(AB84&gt;9,SUM(LARGE(D84:Z84,{1,2,3,4,5,6,7,8,9,10})),0))</f>
        <v>372</v>
      </c>
    </row>
    <row r="85" spans="1:31" ht="16" x14ac:dyDescent="0.2">
      <c r="A85" s="57" t="s">
        <v>193</v>
      </c>
      <c r="B85" s="58" t="s">
        <v>5</v>
      </c>
      <c r="C85" s="58" t="s">
        <v>54</v>
      </c>
      <c r="D85" s="60">
        <v>30</v>
      </c>
      <c r="E85" s="60"/>
      <c r="F85" s="60">
        <v>19</v>
      </c>
      <c r="G85" s="61">
        <v>15</v>
      </c>
      <c r="H85" s="64">
        <v>38</v>
      </c>
      <c r="I85" s="64"/>
      <c r="J85" s="61">
        <v>30</v>
      </c>
      <c r="K85" s="63">
        <v>35</v>
      </c>
      <c r="L85" s="64"/>
      <c r="M85" s="65">
        <v>34</v>
      </c>
      <c r="N85" s="235">
        <v>30</v>
      </c>
      <c r="O85" s="235"/>
      <c r="P85" s="64">
        <v>27</v>
      </c>
      <c r="Q85" s="64"/>
      <c r="R85" s="64"/>
      <c r="S85" s="64">
        <v>41</v>
      </c>
      <c r="T85" s="64">
        <v>36</v>
      </c>
      <c r="U85" s="64">
        <v>41</v>
      </c>
      <c r="V85" s="251">
        <v>41</v>
      </c>
      <c r="W85" s="64"/>
      <c r="X85" s="60">
        <v>33</v>
      </c>
      <c r="Y85" s="60">
        <v>29</v>
      </c>
      <c r="Z85" s="60">
        <v>42</v>
      </c>
      <c r="AA85" s="75"/>
      <c r="AB85" s="67">
        <f t="shared" si="2"/>
        <v>16</v>
      </c>
      <c r="AC85" s="68">
        <f t="shared" si="3"/>
        <v>32.5625</v>
      </c>
      <c r="AD85" s="68">
        <f t="array" ref="AD85">IF(AB85=0,0,IF(AB85&gt;9,AVERAGE(LARGE(D85:Z85,{1,2,3,4,5,6,7,8,9,10})),0))</f>
        <v>37.1</v>
      </c>
      <c r="AE85" s="68">
        <f t="array" ref="AE85">IF(AB85=0,0,IF(AB85&gt;9,SUM(LARGE(D85:Z85,{1,2,3,4,5,6,7,8,9,10})),0))</f>
        <v>371</v>
      </c>
    </row>
    <row r="86" spans="1:31" ht="16" x14ac:dyDescent="0.2">
      <c r="A86" s="99" t="s">
        <v>76</v>
      </c>
      <c r="B86" s="58" t="s">
        <v>10</v>
      </c>
      <c r="C86" s="58" t="s">
        <v>54</v>
      </c>
      <c r="D86" s="86"/>
      <c r="E86" s="86"/>
      <c r="F86" s="86"/>
      <c r="G86" s="61"/>
      <c r="H86" s="64"/>
      <c r="I86" s="64"/>
      <c r="J86" s="61"/>
      <c r="K86" s="63"/>
      <c r="L86" s="64"/>
      <c r="M86" s="65">
        <v>37</v>
      </c>
      <c r="N86" s="235">
        <v>37</v>
      </c>
      <c r="O86" s="235"/>
      <c r="P86" s="64"/>
      <c r="Q86" s="64"/>
      <c r="R86" s="64">
        <v>35</v>
      </c>
      <c r="S86" s="64"/>
      <c r="T86" s="64">
        <v>41</v>
      </c>
      <c r="U86" s="64">
        <v>27</v>
      </c>
      <c r="V86" s="251">
        <v>40</v>
      </c>
      <c r="W86" s="64">
        <v>36</v>
      </c>
      <c r="X86" s="101">
        <v>39</v>
      </c>
      <c r="Y86" s="86">
        <v>40</v>
      </c>
      <c r="Z86" s="86">
        <v>38</v>
      </c>
      <c r="AA86" s="75"/>
      <c r="AB86" s="67">
        <f t="shared" ref="AB86:AB149" si="4">COUNT(D86:Z86)</f>
        <v>10</v>
      </c>
      <c r="AC86" s="68">
        <f t="shared" ref="AC86:AC149" si="5">IF(AB86=0,0,AVERAGE(D86:Z86))</f>
        <v>37</v>
      </c>
      <c r="AD86" s="68">
        <f t="array" ref="AD86">IF(AB86=0,0,IF(AB86&gt;9,AVERAGE(LARGE(D86:Z86,{1,2,3,4,5,6,7,8,9,10})),0))</f>
        <v>37</v>
      </c>
      <c r="AE86" s="68">
        <f t="array" ref="AE86">IF(AB86=0,0,IF(AB86&gt;9,SUM(LARGE(D86:Z86,{1,2,3,4,5,6,7,8,9,10})),0))</f>
        <v>370</v>
      </c>
    </row>
    <row r="87" spans="1:31" ht="16" x14ac:dyDescent="0.2">
      <c r="A87" s="57" t="s">
        <v>141</v>
      </c>
      <c r="B87" s="58" t="s">
        <v>12</v>
      </c>
      <c r="C87" s="58" t="s">
        <v>54</v>
      </c>
      <c r="D87" s="86"/>
      <c r="E87" s="86"/>
      <c r="F87" s="86"/>
      <c r="G87" s="61"/>
      <c r="H87" s="64"/>
      <c r="I87" s="64">
        <v>41</v>
      </c>
      <c r="J87" s="61">
        <v>33</v>
      </c>
      <c r="K87" s="63">
        <v>38</v>
      </c>
      <c r="L87" s="64">
        <v>38</v>
      </c>
      <c r="M87" s="61">
        <v>36</v>
      </c>
      <c r="N87" s="235">
        <v>34</v>
      </c>
      <c r="O87" s="235"/>
      <c r="P87" s="64">
        <v>31</v>
      </c>
      <c r="Q87" s="64">
        <v>38</v>
      </c>
      <c r="R87" s="64">
        <v>35</v>
      </c>
      <c r="S87" s="92">
        <v>37</v>
      </c>
      <c r="T87" s="64">
        <v>38</v>
      </c>
      <c r="U87" s="64"/>
      <c r="V87" s="251"/>
      <c r="W87" s="64"/>
      <c r="X87" s="86">
        <v>33</v>
      </c>
      <c r="Y87" s="86"/>
      <c r="Z87" s="86"/>
      <c r="AA87" s="75"/>
      <c r="AB87" s="67">
        <f t="shared" si="4"/>
        <v>12</v>
      </c>
      <c r="AC87" s="68">
        <f t="shared" si="5"/>
        <v>36</v>
      </c>
      <c r="AD87" s="68">
        <f t="array" ref="AD87">IF(AB87=0,0,IF(AB87&gt;9,AVERAGE(LARGE(D87:Z87,{1,2,3,4,5,6,7,8,9,10})),0))</f>
        <v>36.799999999999997</v>
      </c>
      <c r="AE87" s="68">
        <f t="array" ref="AE87">IF(AB87=0,0,IF(AB87&gt;9,SUM(LARGE(D87:Z87,{1,2,3,4,5,6,7,8,9,10})),0))</f>
        <v>368</v>
      </c>
    </row>
    <row r="88" spans="1:31" ht="16" x14ac:dyDescent="0.2">
      <c r="A88" s="99" t="s">
        <v>282</v>
      </c>
      <c r="B88" s="58" t="s">
        <v>12</v>
      </c>
      <c r="C88" s="58" t="s">
        <v>54</v>
      </c>
      <c r="D88" s="60"/>
      <c r="E88" s="60"/>
      <c r="F88" s="60">
        <v>37</v>
      </c>
      <c r="G88" s="61">
        <v>29</v>
      </c>
      <c r="H88" s="64"/>
      <c r="I88" s="64">
        <v>40</v>
      </c>
      <c r="J88" s="61">
        <v>35</v>
      </c>
      <c r="K88" s="63">
        <v>34</v>
      </c>
      <c r="L88" s="64">
        <v>33</v>
      </c>
      <c r="M88" s="65">
        <v>31</v>
      </c>
      <c r="N88" s="235">
        <v>22</v>
      </c>
      <c r="O88" s="235">
        <v>28</v>
      </c>
      <c r="P88" s="64">
        <v>22</v>
      </c>
      <c r="Q88" s="64">
        <v>38</v>
      </c>
      <c r="R88" s="64">
        <v>38</v>
      </c>
      <c r="S88" s="64">
        <v>36</v>
      </c>
      <c r="T88" s="64">
        <v>34</v>
      </c>
      <c r="U88" s="64">
        <v>33</v>
      </c>
      <c r="V88" s="251">
        <v>31</v>
      </c>
      <c r="W88" s="64">
        <v>38</v>
      </c>
      <c r="X88" s="60">
        <v>37</v>
      </c>
      <c r="Y88" s="60">
        <v>26</v>
      </c>
      <c r="Z88" s="60">
        <v>28</v>
      </c>
      <c r="AA88" s="75"/>
      <c r="AB88" s="67">
        <f t="shared" si="4"/>
        <v>20</v>
      </c>
      <c r="AC88" s="68">
        <f t="shared" si="5"/>
        <v>32.5</v>
      </c>
      <c r="AD88" s="68">
        <f t="array" ref="AD88">IF(AB88=0,0,IF(AB88&gt;9,AVERAGE(LARGE(D88:Z88,{1,2,3,4,5,6,7,8,9,10})),0))</f>
        <v>36.700000000000003</v>
      </c>
      <c r="AE88" s="68">
        <f t="array" ref="AE88">IF(AB88=0,0,IF(AB88&gt;9,SUM(LARGE(D88:Z88,{1,2,3,4,5,6,7,8,9,10})),0))</f>
        <v>367</v>
      </c>
    </row>
    <row r="89" spans="1:31" ht="16" x14ac:dyDescent="0.2">
      <c r="A89" s="57" t="s">
        <v>89</v>
      </c>
      <c r="B89" s="58" t="s">
        <v>10</v>
      </c>
      <c r="C89" s="58" t="s">
        <v>54</v>
      </c>
      <c r="D89" s="60"/>
      <c r="E89" s="60"/>
      <c r="F89" s="60">
        <v>41</v>
      </c>
      <c r="G89" s="61">
        <v>35</v>
      </c>
      <c r="H89" s="64"/>
      <c r="I89" s="64">
        <v>33</v>
      </c>
      <c r="J89" s="61">
        <v>40</v>
      </c>
      <c r="K89" s="63">
        <v>33</v>
      </c>
      <c r="L89" s="64">
        <v>30</v>
      </c>
      <c r="M89" s="65"/>
      <c r="N89" s="235"/>
      <c r="O89" s="235"/>
      <c r="P89" s="64"/>
      <c r="Q89" s="64">
        <v>32</v>
      </c>
      <c r="R89" s="64">
        <v>17</v>
      </c>
      <c r="S89" s="64">
        <v>40</v>
      </c>
      <c r="T89" s="64">
        <v>36</v>
      </c>
      <c r="U89" s="64"/>
      <c r="V89" s="251">
        <v>38</v>
      </c>
      <c r="W89" s="64"/>
      <c r="X89" s="60">
        <v>37</v>
      </c>
      <c r="Y89" s="60">
        <v>33</v>
      </c>
      <c r="Z89" s="60">
        <v>32</v>
      </c>
      <c r="AA89" s="75"/>
      <c r="AB89" s="67">
        <f t="shared" si="4"/>
        <v>14</v>
      </c>
      <c r="AC89" s="68">
        <f t="shared" si="5"/>
        <v>34.071428571428569</v>
      </c>
      <c r="AD89" s="68">
        <f t="array" ref="AD89">IF(AB89=0,0,IF(AB89&gt;9,AVERAGE(LARGE(D89:Z89,{1,2,3,4,5,6,7,8,9,10})),0))</f>
        <v>36.6</v>
      </c>
      <c r="AE89" s="68">
        <f t="array" ref="AE89">IF(AB89=0,0,IF(AB89&gt;9,SUM(LARGE(D89:Z89,{1,2,3,4,5,6,7,8,9,10})),0))</f>
        <v>366</v>
      </c>
    </row>
    <row r="90" spans="1:31" ht="16" x14ac:dyDescent="0.2">
      <c r="A90" s="57" t="s">
        <v>352</v>
      </c>
      <c r="B90" s="58" t="s">
        <v>4</v>
      </c>
      <c r="C90" s="58" t="s">
        <v>54</v>
      </c>
      <c r="D90" s="60">
        <v>41</v>
      </c>
      <c r="E90" s="60"/>
      <c r="F90" s="60">
        <v>36</v>
      </c>
      <c r="G90" s="61"/>
      <c r="H90" s="64">
        <v>35</v>
      </c>
      <c r="I90" s="64"/>
      <c r="J90" s="61"/>
      <c r="K90" s="63"/>
      <c r="L90" s="64"/>
      <c r="M90" s="65">
        <v>36</v>
      </c>
      <c r="N90" s="235"/>
      <c r="O90" s="235">
        <v>28</v>
      </c>
      <c r="P90" s="64">
        <v>24</v>
      </c>
      <c r="Q90" s="64"/>
      <c r="R90" s="64">
        <v>36</v>
      </c>
      <c r="S90" s="64">
        <v>39</v>
      </c>
      <c r="T90" s="64">
        <v>36</v>
      </c>
      <c r="U90" s="64">
        <v>41</v>
      </c>
      <c r="V90" s="251"/>
      <c r="W90" s="64"/>
      <c r="X90" s="60">
        <v>38</v>
      </c>
      <c r="Y90" s="60"/>
      <c r="Z90" s="60"/>
      <c r="AA90" s="75"/>
      <c r="AB90" s="67">
        <f t="shared" si="4"/>
        <v>11</v>
      </c>
      <c r="AC90" s="68">
        <f t="shared" si="5"/>
        <v>35.454545454545453</v>
      </c>
      <c r="AD90" s="68">
        <f t="array" ref="AD90">IF(AB90=0,0,IF(AB90&gt;9,AVERAGE(LARGE(D90:Z90,{1,2,3,4,5,6,7,8,9,10})),0))</f>
        <v>36.6</v>
      </c>
      <c r="AE90" s="68">
        <f t="array" ref="AE90">IF(AB90=0,0,IF(AB90&gt;9,SUM(LARGE(D90:Z90,{1,2,3,4,5,6,7,8,9,10})),0))</f>
        <v>366</v>
      </c>
    </row>
    <row r="91" spans="1:31" ht="16" x14ac:dyDescent="0.2">
      <c r="A91" s="57" t="s">
        <v>215</v>
      </c>
      <c r="B91" s="58" t="s">
        <v>8</v>
      </c>
      <c r="C91" s="58" t="s">
        <v>54</v>
      </c>
      <c r="D91" s="60"/>
      <c r="E91" s="60">
        <v>34</v>
      </c>
      <c r="F91" s="60">
        <v>37</v>
      </c>
      <c r="G91" s="61">
        <v>25</v>
      </c>
      <c r="H91" s="64">
        <v>36</v>
      </c>
      <c r="I91" s="64">
        <v>34</v>
      </c>
      <c r="J91" s="61">
        <v>30</v>
      </c>
      <c r="K91" s="63"/>
      <c r="L91" s="64">
        <v>39</v>
      </c>
      <c r="M91" s="65">
        <v>28</v>
      </c>
      <c r="N91" s="235"/>
      <c r="O91" s="235"/>
      <c r="P91" s="64"/>
      <c r="Q91" s="64"/>
      <c r="R91" s="64">
        <v>28</v>
      </c>
      <c r="S91" s="64">
        <v>29</v>
      </c>
      <c r="T91" s="64">
        <v>34</v>
      </c>
      <c r="U91" s="64">
        <v>38</v>
      </c>
      <c r="V91" s="251">
        <v>41</v>
      </c>
      <c r="W91" s="64">
        <v>32</v>
      </c>
      <c r="X91" s="60">
        <v>17</v>
      </c>
      <c r="Y91" s="60">
        <v>34</v>
      </c>
      <c r="Z91" s="60"/>
      <c r="AA91" s="75"/>
      <c r="AB91" s="67">
        <f t="shared" si="4"/>
        <v>16</v>
      </c>
      <c r="AC91" s="68">
        <f t="shared" si="5"/>
        <v>32.25</v>
      </c>
      <c r="AD91" s="68">
        <f t="array" ref="AD91">IF(AB91=0,0,IF(AB91&gt;9,AVERAGE(LARGE(D91:Z91,{1,2,3,4,5,6,7,8,9,10})),0))</f>
        <v>35.9</v>
      </c>
      <c r="AE91" s="68">
        <f t="array" ref="AE91">IF(AB91=0,0,IF(AB91&gt;9,SUM(LARGE(D91:Z91,{1,2,3,4,5,6,7,8,9,10})),0))</f>
        <v>359</v>
      </c>
    </row>
    <row r="92" spans="1:31" ht="16" x14ac:dyDescent="0.2">
      <c r="A92" s="57" t="s">
        <v>262</v>
      </c>
      <c r="B92" s="58" t="s">
        <v>11</v>
      </c>
      <c r="C92" s="58" t="s">
        <v>54</v>
      </c>
      <c r="D92" s="60">
        <v>38</v>
      </c>
      <c r="E92" s="60"/>
      <c r="F92" s="60">
        <v>36</v>
      </c>
      <c r="G92" s="61">
        <v>32</v>
      </c>
      <c r="H92" s="64">
        <v>33</v>
      </c>
      <c r="I92" s="64">
        <v>34</v>
      </c>
      <c r="J92" s="61">
        <v>36</v>
      </c>
      <c r="K92" s="63">
        <v>32</v>
      </c>
      <c r="L92" s="64">
        <v>32</v>
      </c>
      <c r="M92" s="65"/>
      <c r="N92" s="235">
        <v>33</v>
      </c>
      <c r="O92" s="235"/>
      <c r="P92" s="64">
        <v>30</v>
      </c>
      <c r="Q92" s="64">
        <v>31</v>
      </c>
      <c r="R92" s="64">
        <v>35</v>
      </c>
      <c r="S92" s="64"/>
      <c r="T92" s="64">
        <v>36</v>
      </c>
      <c r="U92" s="64"/>
      <c r="V92" s="251">
        <v>37</v>
      </c>
      <c r="W92" s="64">
        <v>38</v>
      </c>
      <c r="X92" s="60"/>
      <c r="Y92" s="60"/>
      <c r="Z92" s="60"/>
      <c r="AA92" s="75"/>
      <c r="AB92" s="67">
        <f t="shared" si="4"/>
        <v>15</v>
      </c>
      <c r="AC92" s="68">
        <f t="shared" si="5"/>
        <v>34.200000000000003</v>
      </c>
      <c r="AD92" s="68">
        <f t="array" ref="AD92">IF(AB92=0,0,IF(AB92&gt;9,AVERAGE(LARGE(D92:Z92,{1,2,3,4,5,6,7,8,9,10})),0))</f>
        <v>35.6</v>
      </c>
      <c r="AE92" s="68">
        <f t="array" ref="AE92">IF(AB92=0,0,IF(AB92&gt;9,SUM(LARGE(D92:Z92,{1,2,3,4,5,6,7,8,9,10})),0))</f>
        <v>356</v>
      </c>
    </row>
    <row r="93" spans="1:31" ht="16" x14ac:dyDescent="0.2">
      <c r="A93" s="57" t="s">
        <v>150</v>
      </c>
      <c r="B93" s="58" t="s">
        <v>3</v>
      </c>
      <c r="C93" s="58" t="s">
        <v>54</v>
      </c>
      <c r="D93" s="60">
        <v>37</v>
      </c>
      <c r="E93" s="60"/>
      <c r="F93" s="60"/>
      <c r="G93" s="61"/>
      <c r="H93" s="64">
        <v>29</v>
      </c>
      <c r="I93" s="64">
        <v>41</v>
      </c>
      <c r="J93" s="61">
        <v>29</v>
      </c>
      <c r="K93" s="63"/>
      <c r="L93" s="64"/>
      <c r="M93" s="65">
        <v>28</v>
      </c>
      <c r="N93" s="235"/>
      <c r="O93" s="235">
        <v>38</v>
      </c>
      <c r="P93" s="64">
        <v>35</v>
      </c>
      <c r="Q93" s="64"/>
      <c r="R93" s="64">
        <v>27</v>
      </c>
      <c r="S93" s="64">
        <v>38</v>
      </c>
      <c r="T93" s="64"/>
      <c r="U93" s="64">
        <v>41</v>
      </c>
      <c r="V93" s="251"/>
      <c r="W93" s="64"/>
      <c r="X93" s="60">
        <v>32</v>
      </c>
      <c r="Y93" s="60">
        <v>28</v>
      </c>
      <c r="Z93" s="60">
        <v>36</v>
      </c>
      <c r="AA93" s="75"/>
      <c r="AB93" s="67">
        <f t="shared" si="4"/>
        <v>13</v>
      </c>
      <c r="AC93" s="68">
        <f t="shared" si="5"/>
        <v>33.769230769230766</v>
      </c>
      <c r="AD93" s="68">
        <f t="array" ref="AD93">IF(AB93=0,0,IF(AB93&gt;9,AVERAGE(LARGE(D93:Z93,{1,2,3,4,5,6,7,8,9,10})),0))</f>
        <v>35.6</v>
      </c>
      <c r="AE93" s="68">
        <f t="array" ref="AE93">IF(AB93=0,0,IF(AB93&gt;9,SUM(LARGE(D93:Z93,{1,2,3,4,5,6,7,8,9,10})),0))</f>
        <v>356</v>
      </c>
    </row>
    <row r="94" spans="1:31" ht="16" x14ac:dyDescent="0.2">
      <c r="A94" s="57" t="s">
        <v>162</v>
      </c>
      <c r="B94" s="58" t="s">
        <v>6</v>
      </c>
      <c r="C94" s="58" t="s">
        <v>54</v>
      </c>
      <c r="D94" s="60">
        <v>35</v>
      </c>
      <c r="E94" s="60"/>
      <c r="F94" s="60">
        <v>39</v>
      </c>
      <c r="G94" s="61">
        <v>40</v>
      </c>
      <c r="H94" s="64"/>
      <c r="I94" s="64">
        <v>42</v>
      </c>
      <c r="J94" s="61">
        <v>32</v>
      </c>
      <c r="K94" s="63">
        <v>33</v>
      </c>
      <c r="L94" s="64">
        <v>32</v>
      </c>
      <c r="M94" s="65">
        <v>36</v>
      </c>
      <c r="N94" s="235">
        <v>28</v>
      </c>
      <c r="O94" s="235"/>
      <c r="P94" s="64"/>
      <c r="Q94" s="64"/>
      <c r="R94" s="64"/>
      <c r="S94" s="64"/>
      <c r="T94" s="64"/>
      <c r="U94" s="64"/>
      <c r="V94" s="251"/>
      <c r="W94" s="64">
        <v>29</v>
      </c>
      <c r="X94" s="60">
        <v>36</v>
      </c>
      <c r="Y94" s="60">
        <v>31</v>
      </c>
      <c r="Z94" s="60"/>
      <c r="AA94" s="80"/>
      <c r="AB94" s="67">
        <f t="shared" si="4"/>
        <v>12</v>
      </c>
      <c r="AC94" s="68">
        <f t="shared" si="5"/>
        <v>34.416666666666664</v>
      </c>
      <c r="AD94" s="68">
        <f t="array" ref="AD94">IF(AB94=0,0,IF(AB94&gt;9,AVERAGE(LARGE(D94:Z94,{1,2,3,4,5,6,7,8,9,10})),0))</f>
        <v>35.6</v>
      </c>
      <c r="AE94" s="68">
        <f t="array" ref="AE94">IF(AB94=0,0,IF(AB94&gt;9,SUM(LARGE(D94:Z94,{1,2,3,4,5,6,7,8,9,10})),0))</f>
        <v>356</v>
      </c>
    </row>
    <row r="95" spans="1:31" ht="16" x14ac:dyDescent="0.2">
      <c r="A95" s="57" t="s">
        <v>269</v>
      </c>
      <c r="B95" s="58" t="s">
        <v>6</v>
      </c>
      <c r="C95" s="58" t="s">
        <v>54</v>
      </c>
      <c r="D95" s="60">
        <v>40</v>
      </c>
      <c r="E95" s="60"/>
      <c r="F95" s="60">
        <v>37</v>
      </c>
      <c r="G95" s="61">
        <v>32</v>
      </c>
      <c r="H95" s="64">
        <v>40</v>
      </c>
      <c r="I95" s="64">
        <v>34</v>
      </c>
      <c r="J95" s="61">
        <v>35</v>
      </c>
      <c r="K95" s="63"/>
      <c r="L95" s="64">
        <v>35</v>
      </c>
      <c r="M95" s="65">
        <v>34</v>
      </c>
      <c r="N95" s="235">
        <v>31</v>
      </c>
      <c r="O95" s="235"/>
      <c r="P95" s="64"/>
      <c r="Q95" s="64"/>
      <c r="R95" s="64"/>
      <c r="S95" s="64"/>
      <c r="T95" s="64"/>
      <c r="U95" s="64">
        <v>38</v>
      </c>
      <c r="V95" s="251"/>
      <c r="W95" s="64"/>
      <c r="X95" s="60"/>
      <c r="Y95" s="60"/>
      <c r="Z95" s="60"/>
      <c r="AA95" s="75"/>
      <c r="AB95" s="67">
        <f t="shared" si="4"/>
        <v>10</v>
      </c>
      <c r="AC95" s="68">
        <f t="shared" si="5"/>
        <v>35.6</v>
      </c>
      <c r="AD95" s="68">
        <f t="array" ref="AD95">IF(AB95=0,0,IF(AB95&gt;9,AVERAGE(LARGE(D95:Z95,{1,2,3,4,5,6,7,8,9,10})),0))</f>
        <v>35.6</v>
      </c>
      <c r="AE95" s="68">
        <f t="array" ref="AE95">IF(AB95=0,0,IF(AB95&gt;9,SUM(LARGE(D95:Z95,{1,2,3,4,5,6,7,8,9,10})),0))</f>
        <v>356</v>
      </c>
    </row>
    <row r="96" spans="1:31" ht="16" x14ac:dyDescent="0.2">
      <c r="A96" s="57" t="s">
        <v>293</v>
      </c>
      <c r="B96" s="58" t="s">
        <v>6</v>
      </c>
      <c r="C96" s="58" t="s">
        <v>54</v>
      </c>
      <c r="D96" s="60">
        <v>31</v>
      </c>
      <c r="E96" s="60">
        <v>31</v>
      </c>
      <c r="F96" s="60">
        <v>37</v>
      </c>
      <c r="G96" s="61">
        <v>36</v>
      </c>
      <c r="H96" s="64">
        <v>37</v>
      </c>
      <c r="I96" s="64">
        <v>30</v>
      </c>
      <c r="J96" s="61">
        <v>28</v>
      </c>
      <c r="K96" s="63">
        <v>30</v>
      </c>
      <c r="L96" s="64">
        <v>23</v>
      </c>
      <c r="M96" s="65">
        <v>37</v>
      </c>
      <c r="N96" s="235">
        <v>27</v>
      </c>
      <c r="O96" s="235">
        <v>36</v>
      </c>
      <c r="P96" s="64">
        <v>28</v>
      </c>
      <c r="Q96" s="64">
        <v>32</v>
      </c>
      <c r="R96" s="64">
        <v>29</v>
      </c>
      <c r="S96" s="64">
        <v>40</v>
      </c>
      <c r="T96" s="64">
        <v>34</v>
      </c>
      <c r="U96" s="64">
        <v>29</v>
      </c>
      <c r="V96" s="251">
        <v>33</v>
      </c>
      <c r="W96" s="64">
        <v>30</v>
      </c>
      <c r="X96" s="60">
        <v>33</v>
      </c>
      <c r="Y96" s="60">
        <v>26</v>
      </c>
      <c r="Z96" s="60"/>
      <c r="AA96" s="75"/>
      <c r="AB96" s="67">
        <f t="shared" si="4"/>
        <v>22</v>
      </c>
      <c r="AC96" s="68">
        <f t="shared" si="5"/>
        <v>31.681818181818183</v>
      </c>
      <c r="AD96" s="68">
        <f t="array" ref="AD96">IF(AB96=0,0,IF(AB96&gt;9,AVERAGE(LARGE(D96:Z96,{1,2,3,4,5,6,7,8,9,10})),0))</f>
        <v>35.5</v>
      </c>
      <c r="AE96" s="68">
        <f t="array" ref="AE96">IF(AB96=0,0,IF(AB96&gt;9,SUM(LARGE(D96:Z96,{1,2,3,4,5,6,7,8,9,10})),0))</f>
        <v>355</v>
      </c>
    </row>
    <row r="97" spans="1:31" ht="16" x14ac:dyDescent="0.2">
      <c r="A97" s="57" t="s">
        <v>271</v>
      </c>
      <c r="B97" s="58" t="s">
        <v>12</v>
      </c>
      <c r="C97" s="58" t="s">
        <v>54</v>
      </c>
      <c r="D97" s="60"/>
      <c r="E97" s="60"/>
      <c r="F97" s="60">
        <v>40</v>
      </c>
      <c r="G97" s="61">
        <v>21</v>
      </c>
      <c r="H97" s="64">
        <v>33</v>
      </c>
      <c r="I97" s="64">
        <v>30</v>
      </c>
      <c r="J97" s="61">
        <v>30</v>
      </c>
      <c r="K97" s="63"/>
      <c r="L97" s="64">
        <v>33</v>
      </c>
      <c r="M97" s="65"/>
      <c r="N97" s="235">
        <v>31</v>
      </c>
      <c r="O97" s="235"/>
      <c r="P97" s="64"/>
      <c r="Q97" s="64"/>
      <c r="R97" s="64"/>
      <c r="S97" s="64">
        <v>41</v>
      </c>
      <c r="T97" s="64">
        <v>37</v>
      </c>
      <c r="U97" s="64">
        <v>37</v>
      </c>
      <c r="V97" s="251">
        <v>34</v>
      </c>
      <c r="W97" s="64"/>
      <c r="X97" s="60">
        <v>39</v>
      </c>
      <c r="Y97" s="60"/>
      <c r="Z97" s="60"/>
      <c r="AA97" s="75"/>
      <c r="AB97" s="67">
        <f t="shared" si="4"/>
        <v>12</v>
      </c>
      <c r="AC97" s="68">
        <f t="shared" si="5"/>
        <v>33.833333333333336</v>
      </c>
      <c r="AD97" s="68">
        <f t="array" ref="AD97">IF(AB97=0,0,IF(AB97&gt;9,AVERAGE(LARGE(D97:Z97,{1,2,3,4,5,6,7,8,9,10})),0))</f>
        <v>35.5</v>
      </c>
      <c r="AE97" s="68">
        <f t="array" ref="AE97">IF(AB97=0,0,IF(AB97&gt;9,SUM(LARGE(D97:Z97,{1,2,3,4,5,6,7,8,9,10})),0))</f>
        <v>355</v>
      </c>
    </row>
    <row r="98" spans="1:31" ht="16" x14ac:dyDescent="0.2">
      <c r="A98" s="57" t="s">
        <v>283</v>
      </c>
      <c r="B98" s="58" t="s">
        <v>4</v>
      </c>
      <c r="C98" s="58" t="s">
        <v>54</v>
      </c>
      <c r="D98" s="60">
        <v>32</v>
      </c>
      <c r="E98" s="60">
        <v>38</v>
      </c>
      <c r="F98" s="60">
        <v>31</v>
      </c>
      <c r="G98" s="61">
        <v>34</v>
      </c>
      <c r="H98" s="64">
        <v>33</v>
      </c>
      <c r="I98" s="64"/>
      <c r="J98" s="61"/>
      <c r="K98" s="63"/>
      <c r="L98" s="64"/>
      <c r="M98" s="65">
        <v>30</v>
      </c>
      <c r="N98" s="235">
        <v>32</v>
      </c>
      <c r="O98" s="235">
        <v>25</v>
      </c>
      <c r="P98" s="64"/>
      <c r="Q98" s="64"/>
      <c r="R98" s="64">
        <v>26</v>
      </c>
      <c r="S98" s="64">
        <v>31</v>
      </c>
      <c r="T98" s="64">
        <v>36</v>
      </c>
      <c r="U98" s="64">
        <v>34</v>
      </c>
      <c r="V98" s="251"/>
      <c r="W98" s="64">
        <v>33</v>
      </c>
      <c r="X98" s="60">
        <v>38</v>
      </c>
      <c r="Y98" s="60">
        <v>43</v>
      </c>
      <c r="Z98" s="60">
        <v>28</v>
      </c>
      <c r="AA98" s="75"/>
      <c r="AB98" s="67">
        <f t="shared" si="4"/>
        <v>16</v>
      </c>
      <c r="AC98" s="68">
        <f t="shared" si="5"/>
        <v>32.75</v>
      </c>
      <c r="AD98" s="68">
        <f t="array" ref="AD98">IF(AB98=0,0,IF(AB98&gt;9,AVERAGE(LARGE(D98:Z98,{1,2,3,4,5,6,7,8,9,10})),0))</f>
        <v>35.299999999999997</v>
      </c>
      <c r="AE98" s="68">
        <f t="array" ref="AE98">IF(AB98=0,0,IF(AB98&gt;9,SUM(LARGE(D98:Z98,{1,2,3,4,5,6,7,8,9,10})),0))</f>
        <v>353</v>
      </c>
    </row>
    <row r="99" spans="1:31" ht="16" x14ac:dyDescent="0.2">
      <c r="A99" s="85" t="s">
        <v>129</v>
      </c>
      <c r="B99" s="75" t="s">
        <v>12</v>
      </c>
      <c r="C99" s="74" t="s">
        <v>54</v>
      </c>
      <c r="D99" s="60">
        <v>34</v>
      </c>
      <c r="E99" s="60"/>
      <c r="F99" s="60">
        <v>38</v>
      </c>
      <c r="G99" s="61">
        <v>36</v>
      </c>
      <c r="H99" s="64"/>
      <c r="I99" s="64"/>
      <c r="J99" s="61"/>
      <c r="K99" s="63"/>
      <c r="L99" s="64">
        <v>33</v>
      </c>
      <c r="M99" s="65">
        <v>40</v>
      </c>
      <c r="N99" s="235">
        <v>30</v>
      </c>
      <c r="O99" s="235"/>
      <c r="P99" s="64"/>
      <c r="Q99" s="64">
        <v>34</v>
      </c>
      <c r="R99" s="64"/>
      <c r="S99" s="64"/>
      <c r="T99" s="64">
        <v>38</v>
      </c>
      <c r="U99" s="64"/>
      <c r="V99" s="251"/>
      <c r="W99" s="64">
        <v>37</v>
      </c>
      <c r="X99" s="60">
        <v>33</v>
      </c>
      <c r="Y99" s="60"/>
      <c r="Z99" s="60"/>
      <c r="AA99" s="75"/>
      <c r="AB99" s="67">
        <f t="shared" si="4"/>
        <v>10</v>
      </c>
      <c r="AC99" s="68">
        <f t="shared" si="5"/>
        <v>35.299999999999997</v>
      </c>
      <c r="AD99" s="68">
        <f t="array" ref="AD99">IF(AB99=0,0,IF(AB99&gt;9,AVERAGE(LARGE(D99:Z99,{1,2,3,4,5,6,7,8,9,10})),0))</f>
        <v>35.299999999999997</v>
      </c>
      <c r="AE99" s="68">
        <f t="array" ref="AE99">IF(AB99=0,0,IF(AB99&gt;9,SUM(LARGE(D99:Z99,{1,2,3,4,5,6,7,8,9,10})),0))</f>
        <v>353</v>
      </c>
    </row>
    <row r="100" spans="1:31" ht="16" x14ac:dyDescent="0.2">
      <c r="A100" s="57" t="s">
        <v>53</v>
      </c>
      <c r="B100" s="58" t="s">
        <v>5</v>
      </c>
      <c r="C100" s="58" t="s">
        <v>54</v>
      </c>
      <c r="D100" s="60">
        <v>31</v>
      </c>
      <c r="E100" s="60"/>
      <c r="F100" s="60">
        <v>39</v>
      </c>
      <c r="G100" s="61">
        <v>36</v>
      </c>
      <c r="H100" s="64">
        <v>33</v>
      </c>
      <c r="I100" s="64">
        <v>37</v>
      </c>
      <c r="J100" s="61">
        <v>34</v>
      </c>
      <c r="K100" s="63">
        <v>36</v>
      </c>
      <c r="L100" s="64">
        <v>30</v>
      </c>
      <c r="M100" s="65">
        <v>26</v>
      </c>
      <c r="N100" s="235">
        <v>29</v>
      </c>
      <c r="O100" s="235">
        <v>23</v>
      </c>
      <c r="P100" s="64"/>
      <c r="Q100" s="64"/>
      <c r="R100" s="64">
        <v>30</v>
      </c>
      <c r="S100" s="64"/>
      <c r="T100" s="64">
        <v>37</v>
      </c>
      <c r="U100" s="64">
        <v>39</v>
      </c>
      <c r="V100" s="251"/>
      <c r="W100" s="64"/>
      <c r="X100" s="60">
        <v>28</v>
      </c>
      <c r="Y100" s="60"/>
      <c r="Z100" s="60"/>
      <c r="AA100" s="75"/>
      <c r="AB100" s="67">
        <f t="shared" si="4"/>
        <v>15</v>
      </c>
      <c r="AC100" s="68">
        <f t="shared" si="5"/>
        <v>32.533333333333331</v>
      </c>
      <c r="AD100" s="68">
        <f t="array" ref="AD100">IF(AB100=0,0,IF(AB100&gt;9,AVERAGE(LARGE(D100:Z100,{1,2,3,4,5,6,7,8,9,10})),0))</f>
        <v>35.200000000000003</v>
      </c>
      <c r="AE100" s="68">
        <f t="array" ref="AE100">IF(AB100=0,0,IF(AB100&gt;9,SUM(LARGE(D100:Z100,{1,2,3,4,5,6,7,8,9,10})),0))</f>
        <v>352</v>
      </c>
    </row>
    <row r="101" spans="1:31" ht="16" x14ac:dyDescent="0.2">
      <c r="A101" s="57" t="s">
        <v>57</v>
      </c>
      <c r="B101" s="58" t="s">
        <v>11</v>
      </c>
      <c r="C101" s="58" t="s">
        <v>54</v>
      </c>
      <c r="D101" s="60">
        <v>34</v>
      </c>
      <c r="E101" s="60"/>
      <c r="F101" s="60">
        <v>32</v>
      </c>
      <c r="G101" s="61"/>
      <c r="H101" s="64"/>
      <c r="I101" s="64">
        <v>31</v>
      </c>
      <c r="J101" s="61">
        <v>29</v>
      </c>
      <c r="K101" s="63"/>
      <c r="L101" s="64">
        <v>35</v>
      </c>
      <c r="M101" s="65">
        <v>33</v>
      </c>
      <c r="N101" s="235">
        <v>28</v>
      </c>
      <c r="O101" s="235"/>
      <c r="P101" s="64">
        <v>27</v>
      </c>
      <c r="Q101" s="64">
        <v>21</v>
      </c>
      <c r="R101" s="64">
        <v>26</v>
      </c>
      <c r="S101" s="64"/>
      <c r="T101" s="64">
        <v>41</v>
      </c>
      <c r="U101" s="64"/>
      <c r="V101" s="251">
        <v>37</v>
      </c>
      <c r="W101" s="64">
        <v>28</v>
      </c>
      <c r="X101" s="60">
        <v>32</v>
      </c>
      <c r="Y101" s="60">
        <v>35</v>
      </c>
      <c r="Z101" s="60">
        <v>40</v>
      </c>
      <c r="AA101" s="75"/>
      <c r="AB101" s="67">
        <f t="shared" si="4"/>
        <v>16</v>
      </c>
      <c r="AC101" s="68">
        <f t="shared" si="5"/>
        <v>31.8125</v>
      </c>
      <c r="AD101" s="68">
        <f t="array" ref="AD101">IF(AB101=0,0,IF(AB101&gt;9,AVERAGE(LARGE(D101:Z101,{1,2,3,4,5,6,7,8,9,10})),0))</f>
        <v>35</v>
      </c>
      <c r="AE101" s="68">
        <f t="array" ref="AE101">IF(AB101=0,0,IF(AB101&gt;9,SUM(LARGE(D101:Z101,{1,2,3,4,5,6,7,8,9,10})),0))</f>
        <v>350</v>
      </c>
    </row>
    <row r="102" spans="1:31" ht="16" x14ac:dyDescent="0.2">
      <c r="A102" s="57" t="s">
        <v>203</v>
      </c>
      <c r="B102" s="58" t="s">
        <v>3</v>
      </c>
      <c r="C102" s="58" t="s">
        <v>54</v>
      </c>
      <c r="D102" s="75">
        <v>37</v>
      </c>
      <c r="E102" s="75">
        <v>31</v>
      </c>
      <c r="F102" s="75"/>
      <c r="G102" s="76">
        <v>33</v>
      </c>
      <c r="H102" s="77">
        <v>35</v>
      </c>
      <c r="I102" s="77">
        <v>26</v>
      </c>
      <c r="J102" s="76">
        <v>30</v>
      </c>
      <c r="K102" s="63"/>
      <c r="L102" s="77">
        <v>29</v>
      </c>
      <c r="M102" s="78">
        <v>35</v>
      </c>
      <c r="N102" s="236">
        <v>31</v>
      </c>
      <c r="O102" s="236">
        <v>27</v>
      </c>
      <c r="P102" s="77">
        <v>25</v>
      </c>
      <c r="Q102" s="77">
        <v>28</v>
      </c>
      <c r="R102" s="77">
        <v>32</v>
      </c>
      <c r="S102" s="77"/>
      <c r="T102" s="77">
        <v>34</v>
      </c>
      <c r="U102" s="77">
        <v>35</v>
      </c>
      <c r="V102" s="252">
        <v>30</v>
      </c>
      <c r="W102" s="77">
        <v>34</v>
      </c>
      <c r="X102" s="79">
        <v>40</v>
      </c>
      <c r="Y102" s="75">
        <v>34</v>
      </c>
      <c r="Z102" s="75"/>
      <c r="AA102" s="80"/>
      <c r="AB102" s="67">
        <f t="shared" si="4"/>
        <v>19</v>
      </c>
      <c r="AC102" s="68">
        <f t="shared" si="5"/>
        <v>31.894736842105264</v>
      </c>
      <c r="AD102" s="68">
        <f t="array" ref="AD102">IF(AB102=0,0,IF(AB102&gt;9,AVERAGE(LARGE(D102:Z102,{1,2,3,4,5,6,7,8,9,10})),0))</f>
        <v>34.9</v>
      </c>
      <c r="AE102" s="68">
        <f t="array" ref="AE102">IF(AB102=0,0,IF(AB102&gt;9,SUM(LARGE(D102:Z102,{1,2,3,4,5,6,7,8,9,10})),0))</f>
        <v>349</v>
      </c>
    </row>
    <row r="103" spans="1:31" ht="16" x14ac:dyDescent="0.2">
      <c r="A103" s="85" t="s">
        <v>143</v>
      </c>
      <c r="B103" s="75" t="s">
        <v>10</v>
      </c>
      <c r="C103" s="58" t="s">
        <v>54</v>
      </c>
      <c r="D103" s="75"/>
      <c r="E103" s="75"/>
      <c r="F103" s="75">
        <v>28</v>
      </c>
      <c r="G103" s="76">
        <v>34</v>
      </c>
      <c r="H103" s="77"/>
      <c r="I103" s="77"/>
      <c r="J103" s="76"/>
      <c r="K103" s="63">
        <v>43</v>
      </c>
      <c r="L103" s="77"/>
      <c r="M103" s="78"/>
      <c r="N103" s="236">
        <v>30</v>
      </c>
      <c r="O103" s="236"/>
      <c r="P103" s="77"/>
      <c r="Q103" s="77"/>
      <c r="R103" s="77"/>
      <c r="S103" s="77"/>
      <c r="T103" s="77">
        <v>33</v>
      </c>
      <c r="U103" s="77"/>
      <c r="V103" s="252">
        <v>38</v>
      </c>
      <c r="W103" s="77">
        <v>30</v>
      </c>
      <c r="X103" s="79">
        <v>42</v>
      </c>
      <c r="Y103" s="75">
        <v>33</v>
      </c>
      <c r="Z103" s="75">
        <v>36</v>
      </c>
      <c r="AA103" s="80"/>
      <c r="AB103" s="67">
        <f t="shared" si="4"/>
        <v>10</v>
      </c>
      <c r="AC103" s="68">
        <f t="shared" si="5"/>
        <v>34.700000000000003</v>
      </c>
      <c r="AD103" s="68">
        <f t="array" ref="AD103">IF(AB103=0,0,IF(AB103&gt;9,AVERAGE(LARGE(D103:Z103,{1,2,3,4,5,6,7,8,9,10})),0))</f>
        <v>34.700000000000003</v>
      </c>
      <c r="AE103" s="68">
        <f t="array" ref="AE103">IF(AB103=0,0,IF(AB103&gt;9,SUM(LARGE(D103:Z103,{1,2,3,4,5,6,7,8,9,10})),0))</f>
        <v>347</v>
      </c>
    </row>
    <row r="104" spans="1:31" ht="16" x14ac:dyDescent="0.2">
      <c r="A104" s="57" t="s">
        <v>160</v>
      </c>
      <c r="B104" s="58" t="s">
        <v>5</v>
      </c>
      <c r="C104" s="58" t="s">
        <v>54</v>
      </c>
      <c r="D104" s="60">
        <v>34</v>
      </c>
      <c r="E104" s="60">
        <v>35</v>
      </c>
      <c r="F104" s="60">
        <v>29</v>
      </c>
      <c r="G104" s="61"/>
      <c r="H104" s="64"/>
      <c r="I104" s="64"/>
      <c r="J104" s="61"/>
      <c r="K104" s="63"/>
      <c r="L104" s="64">
        <v>34</v>
      </c>
      <c r="M104" s="65">
        <v>35</v>
      </c>
      <c r="N104" s="235"/>
      <c r="O104" s="235"/>
      <c r="P104" s="64"/>
      <c r="Q104" s="64">
        <v>29</v>
      </c>
      <c r="R104" s="64">
        <v>39</v>
      </c>
      <c r="S104" s="64"/>
      <c r="T104" s="64">
        <v>34</v>
      </c>
      <c r="U104" s="64">
        <v>39</v>
      </c>
      <c r="V104" s="251">
        <v>35</v>
      </c>
      <c r="W104" s="64"/>
      <c r="X104" s="60">
        <v>28</v>
      </c>
      <c r="Y104" s="60">
        <v>30</v>
      </c>
      <c r="Z104" s="60"/>
      <c r="AA104" s="75"/>
      <c r="AB104" s="67">
        <f t="shared" si="4"/>
        <v>12</v>
      </c>
      <c r="AC104" s="68">
        <f t="shared" si="5"/>
        <v>33.416666666666664</v>
      </c>
      <c r="AD104" s="68">
        <f t="array" ref="AD104">IF(AB104=0,0,IF(AB104&gt;9,AVERAGE(LARGE(D104:Z104,{1,2,3,4,5,6,7,8,9,10})),0))</f>
        <v>34.4</v>
      </c>
      <c r="AE104" s="68">
        <f t="array" ref="AE104">IF(AB104=0,0,IF(AB104&gt;9,SUM(LARGE(D104:Z104,{1,2,3,4,5,6,7,8,9,10})),0))</f>
        <v>344</v>
      </c>
    </row>
    <row r="105" spans="1:31" ht="16" x14ac:dyDescent="0.2">
      <c r="A105" s="99" t="s">
        <v>165</v>
      </c>
      <c r="B105" s="58" t="s">
        <v>12</v>
      </c>
      <c r="C105" s="58" t="s">
        <v>54</v>
      </c>
      <c r="D105" s="86">
        <v>32</v>
      </c>
      <c r="E105" s="86"/>
      <c r="F105" s="86">
        <v>35</v>
      </c>
      <c r="G105" s="61"/>
      <c r="H105" s="64">
        <v>35</v>
      </c>
      <c r="I105" s="64">
        <v>33</v>
      </c>
      <c r="J105" s="61">
        <v>38</v>
      </c>
      <c r="K105" s="63"/>
      <c r="L105" s="64">
        <v>29</v>
      </c>
      <c r="M105" s="65">
        <v>31</v>
      </c>
      <c r="N105" s="235">
        <v>27</v>
      </c>
      <c r="O105" s="235"/>
      <c r="P105" s="64"/>
      <c r="Q105" s="64"/>
      <c r="R105" s="64">
        <v>30</v>
      </c>
      <c r="S105" s="64"/>
      <c r="T105" s="64">
        <v>34</v>
      </c>
      <c r="U105" s="64"/>
      <c r="V105" s="251">
        <v>33</v>
      </c>
      <c r="W105" s="64">
        <v>36</v>
      </c>
      <c r="X105" s="101">
        <v>31</v>
      </c>
      <c r="Y105" s="86">
        <v>36</v>
      </c>
      <c r="Z105" s="86"/>
      <c r="AA105" s="75"/>
      <c r="AB105" s="67">
        <f t="shared" si="4"/>
        <v>14</v>
      </c>
      <c r="AC105" s="68">
        <f t="shared" si="5"/>
        <v>32.857142857142854</v>
      </c>
      <c r="AD105" s="68">
        <f t="array" ref="AD105">IF(AB105=0,0,IF(AB105&gt;9,AVERAGE(LARGE(D105:Z105,{1,2,3,4,5,6,7,8,9,10})),0))</f>
        <v>34.299999999999997</v>
      </c>
      <c r="AE105" s="68">
        <f t="array" ref="AE105">IF(AB105=0,0,IF(AB105&gt;9,SUM(LARGE(D105:Z105,{1,2,3,4,5,6,7,8,9,10})),0))</f>
        <v>343</v>
      </c>
    </row>
    <row r="106" spans="1:31" ht="16" x14ac:dyDescent="0.2">
      <c r="A106" s="57" t="s">
        <v>63</v>
      </c>
      <c r="B106" s="58" t="s">
        <v>7</v>
      </c>
      <c r="C106" s="58" t="s">
        <v>54</v>
      </c>
      <c r="D106" s="60">
        <v>37</v>
      </c>
      <c r="E106" s="60"/>
      <c r="F106" s="60"/>
      <c r="G106" s="61"/>
      <c r="H106" s="64">
        <v>33</v>
      </c>
      <c r="I106" s="64">
        <v>18</v>
      </c>
      <c r="J106" s="61"/>
      <c r="K106" s="63"/>
      <c r="L106" s="64"/>
      <c r="M106" s="65">
        <v>31</v>
      </c>
      <c r="N106" s="235"/>
      <c r="O106" s="235">
        <v>28</v>
      </c>
      <c r="P106" s="64">
        <v>38</v>
      </c>
      <c r="Q106" s="64">
        <v>35</v>
      </c>
      <c r="R106" s="64">
        <v>33</v>
      </c>
      <c r="S106" s="64">
        <v>39</v>
      </c>
      <c r="T106" s="64">
        <v>36</v>
      </c>
      <c r="U106" s="64">
        <v>30</v>
      </c>
      <c r="V106" s="251"/>
      <c r="W106" s="64"/>
      <c r="X106" s="60"/>
      <c r="Y106" s="60"/>
      <c r="Z106" s="60"/>
      <c r="AA106" s="75"/>
      <c r="AB106" s="67">
        <f t="shared" si="4"/>
        <v>11</v>
      </c>
      <c r="AC106" s="68">
        <f t="shared" si="5"/>
        <v>32.545454545454547</v>
      </c>
      <c r="AD106" s="68">
        <f t="array" ref="AD106">IF(AB106=0,0,IF(AB106&gt;9,AVERAGE(LARGE(D106:Z106,{1,2,3,4,5,6,7,8,9,10})),0))</f>
        <v>34</v>
      </c>
      <c r="AE106" s="68">
        <f t="array" ref="AE106">IF(AB106=0,0,IF(AB106&gt;9,SUM(LARGE(D106:Z106,{1,2,3,4,5,6,7,8,9,10})),0))</f>
        <v>340</v>
      </c>
    </row>
    <row r="107" spans="1:31" ht="16" x14ac:dyDescent="0.2">
      <c r="A107" s="57" t="s">
        <v>73</v>
      </c>
      <c r="B107" s="58" t="s">
        <v>5</v>
      </c>
      <c r="C107" s="58" t="s">
        <v>54</v>
      </c>
      <c r="D107" s="60">
        <v>38</v>
      </c>
      <c r="E107" s="60">
        <v>33</v>
      </c>
      <c r="F107" s="60"/>
      <c r="G107" s="61">
        <v>38</v>
      </c>
      <c r="H107" s="64">
        <v>32</v>
      </c>
      <c r="I107" s="64"/>
      <c r="J107" s="61"/>
      <c r="K107" s="63"/>
      <c r="L107" s="64"/>
      <c r="M107" s="65"/>
      <c r="N107" s="235"/>
      <c r="O107" s="235">
        <v>29</v>
      </c>
      <c r="P107" s="64">
        <v>27</v>
      </c>
      <c r="Q107" s="64">
        <v>29</v>
      </c>
      <c r="R107" s="64">
        <v>31</v>
      </c>
      <c r="S107" s="64"/>
      <c r="T107" s="64">
        <v>38</v>
      </c>
      <c r="U107" s="64">
        <v>40</v>
      </c>
      <c r="V107" s="251">
        <v>31</v>
      </c>
      <c r="W107" s="64"/>
      <c r="X107" s="60">
        <v>28</v>
      </c>
      <c r="Y107" s="60"/>
      <c r="Z107" s="60"/>
      <c r="AA107" s="75"/>
      <c r="AB107" s="67">
        <f t="shared" si="4"/>
        <v>12</v>
      </c>
      <c r="AC107" s="68">
        <f t="shared" si="5"/>
        <v>32.833333333333336</v>
      </c>
      <c r="AD107" s="68">
        <f t="array" ref="AD107">IF(AB107=0,0,IF(AB107&gt;9,AVERAGE(LARGE(D107:Z107,{1,2,3,4,5,6,7,8,9,10})),0))</f>
        <v>33.9</v>
      </c>
      <c r="AE107" s="68">
        <f t="array" ref="AE107">IF(AB107=0,0,IF(AB107&gt;9,SUM(LARGE(D107:Z107,{1,2,3,4,5,6,7,8,9,10})),0))</f>
        <v>339</v>
      </c>
    </row>
    <row r="108" spans="1:31" ht="16" x14ac:dyDescent="0.2">
      <c r="A108" s="57" t="s">
        <v>128</v>
      </c>
      <c r="B108" s="58" t="s">
        <v>6</v>
      </c>
      <c r="C108" s="58" t="s">
        <v>54</v>
      </c>
      <c r="D108" s="60">
        <v>31</v>
      </c>
      <c r="E108" s="60">
        <v>35</v>
      </c>
      <c r="F108" s="60">
        <v>33</v>
      </c>
      <c r="G108" s="61">
        <v>28</v>
      </c>
      <c r="H108" s="64">
        <v>32</v>
      </c>
      <c r="I108" s="64"/>
      <c r="J108" s="61"/>
      <c r="K108" s="63">
        <v>25</v>
      </c>
      <c r="L108" s="64"/>
      <c r="M108" s="65">
        <v>33</v>
      </c>
      <c r="N108" s="235">
        <v>33</v>
      </c>
      <c r="O108" s="235">
        <v>30</v>
      </c>
      <c r="P108" s="64">
        <v>25</v>
      </c>
      <c r="Q108" s="64">
        <v>28</v>
      </c>
      <c r="R108" s="64">
        <v>30</v>
      </c>
      <c r="S108" s="64">
        <v>28</v>
      </c>
      <c r="T108" s="64">
        <v>31</v>
      </c>
      <c r="U108" s="64">
        <v>31</v>
      </c>
      <c r="V108" s="251">
        <v>37</v>
      </c>
      <c r="W108" s="64">
        <v>42</v>
      </c>
      <c r="X108" s="60">
        <v>29</v>
      </c>
      <c r="Y108" s="60"/>
      <c r="Z108" s="60"/>
      <c r="AA108" s="75"/>
      <c r="AB108" s="67">
        <f t="shared" si="4"/>
        <v>18</v>
      </c>
      <c r="AC108" s="68">
        <f t="shared" si="5"/>
        <v>31.166666666666668</v>
      </c>
      <c r="AD108" s="68">
        <f t="array" ref="AD108">IF(AB108=0,0,IF(AB108&gt;9,AVERAGE(LARGE(D108:Z108,{1,2,3,4,5,6,7,8,9,10})),0))</f>
        <v>33.799999999999997</v>
      </c>
      <c r="AE108" s="68">
        <f t="array" ref="AE108">IF(AB108=0,0,IF(AB108&gt;9,SUM(LARGE(D108:Z108,{1,2,3,4,5,6,7,8,9,10})),0))</f>
        <v>338</v>
      </c>
    </row>
    <row r="109" spans="1:31" ht="16" x14ac:dyDescent="0.2">
      <c r="A109" s="57" t="s">
        <v>259</v>
      </c>
      <c r="B109" s="58" t="s">
        <v>3</v>
      </c>
      <c r="C109" s="58" t="s">
        <v>54</v>
      </c>
      <c r="D109" s="86">
        <v>36</v>
      </c>
      <c r="E109" s="86"/>
      <c r="F109" s="86">
        <v>35</v>
      </c>
      <c r="G109" s="61">
        <v>28</v>
      </c>
      <c r="H109" s="64"/>
      <c r="I109" s="64">
        <v>32</v>
      </c>
      <c r="J109" s="61"/>
      <c r="K109" s="63">
        <v>29</v>
      </c>
      <c r="L109" s="64">
        <v>28</v>
      </c>
      <c r="M109" s="61"/>
      <c r="N109" s="235">
        <v>28</v>
      </c>
      <c r="O109" s="235"/>
      <c r="P109" s="64"/>
      <c r="Q109" s="64">
        <v>31</v>
      </c>
      <c r="R109" s="64">
        <v>37</v>
      </c>
      <c r="S109" s="64"/>
      <c r="T109" s="64"/>
      <c r="U109" s="64">
        <v>36</v>
      </c>
      <c r="V109" s="251">
        <v>31</v>
      </c>
      <c r="W109" s="64"/>
      <c r="X109" s="101">
        <v>26</v>
      </c>
      <c r="Y109" s="86">
        <v>36</v>
      </c>
      <c r="Z109" s="86">
        <v>30</v>
      </c>
      <c r="AA109" s="75"/>
      <c r="AB109" s="67">
        <f t="shared" si="4"/>
        <v>14</v>
      </c>
      <c r="AC109" s="68">
        <f t="shared" si="5"/>
        <v>31.642857142857142</v>
      </c>
      <c r="AD109" s="68">
        <f t="array" ref="AD109">IF(AB109=0,0,IF(AB109&gt;9,AVERAGE(LARGE(D109:Z109,{1,2,3,4,5,6,7,8,9,10})),0))</f>
        <v>33.299999999999997</v>
      </c>
      <c r="AE109" s="68">
        <f t="array" ref="AE109">IF(AB109=0,0,IF(AB109&gt;9,SUM(LARGE(D109:Z109,{1,2,3,4,5,6,7,8,9,10})),0))</f>
        <v>333</v>
      </c>
    </row>
    <row r="110" spans="1:31" ht="16" x14ac:dyDescent="0.2">
      <c r="A110" s="57" t="s">
        <v>115</v>
      </c>
      <c r="B110" s="58" t="s">
        <v>7</v>
      </c>
      <c r="C110" s="58" t="s">
        <v>54</v>
      </c>
      <c r="D110" s="86"/>
      <c r="E110" s="86"/>
      <c r="F110" s="86"/>
      <c r="G110" s="61"/>
      <c r="H110" s="64"/>
      <c r="I110" s="64">
        <v>29</v>
      </c>
      <c r="J110" s="61">
        <v>25</v>
      </c>
      <c r="K110" s="63"/>
      <c r="L110" s="64">
        <v>24</v>
      </c>
      <c r="M110" s="61">
        <v>33</v>
      </c>
      <c r="N110" s="235">
        <v>28</v>
      </c>
      <c r="O110" s="235"/>
      <c r="P110" s="64"/>
      <c r="Q110" s="64"/>
      <c r="R110" s="64"/>
      <c r="S110" s="92">
        <v>39</v>
      </c>
      <c r="T110" s="64">
        <v>43</v>
      </c>
      <c r="U110" s="64"/>
      <c r="V110" s="251"/>
      <c r="W110" s="64">
        <v>31</v>
      </c>
      <c r="X110" s="86">
        <v>25</v>
      </c>
      <c r="Y110" s="86">
        <v>39</v>
      </c>
      <c r="Z110" s="86">
        <v>40</v>
      </c>
      <c r="AA110" s="75"/>
      <c r="AB110" s="67">
        <f t="shared" si="4"/>
        <v>11</v>
      </c>
      <c r="AC110" s="68">
        <f t="shared" si="5"/>
        <v>32.363636363636367</v>
      </c>
      <c r="AD110" s="68">
        <f t="array" ref="AD110">IF(AB110=0,0,IF(AB110&gt;9,AVERAGE(LARGE(D110:Z110,{1,2,3,4,5,6,7,8,9,10})),0))</f>
        <v>33.200000000000003</v>
      </c>
      <c r="AE110" s="68">
        <f t="array" ref="AE110">IF(AB110=0,0,IF(AB110&gt;9,SUM(LARGE(D110:Z110,{1,2,3,4,5,6,7,8,9,10})),0))</f>
        <v>332</v>
      </c>
    </row>
    <row r="111" spans="1:31" ht="16" x14ac:dyDescent="0.2">
      <c r="A111" s="57" t="s">
        <v>62</v>
      </c>
      <c r="B111" s="58" t="s">
        <v>7</v>
      </c>
      <c r="C111" s="58" t="s">
        <v>54</v>
      </c>
      <c r="D111" s="60">
        <v>34</v>
      </c>
      <c r="E111" s="60"/>
      <c r="F111" s="60"/>
      <c r="G111" s="61"/>
      <c r="H111" s="64">
        <v>34</v>
      </c>
      <c r="I111" s="64">
        <v>31</v>
      </c>
      <c r="J111" s="61"/>
      <c r="K111" s="63"/>
      <c r="L111" s="64"/>
      <c r="M111" s="65">
        <v>38</v>
      </c>
      <c r="N111" s="235"/>
      <c r="O111" s="235">
        <v>35</v>
      </c>
      <c r="P111" s="64">
        <v>28</v>
      </c>
      <c r="Q111" s="64">
        <v>25</v>
      </c>
      <c r="R111" s="64">
        <v>30</v>
      </c>
      <c r="S111" s="64">
        <v>33</v>
      </c>
      <c r="T111" s="64">
        <v>32</v>
      </c>
      <c r="U111" s="64">
        <v>36</v>
      </c>
      <c r="V111" s="251"/>
      <c r="W111" s="64"/>
      <c r="X111" s="60"/>
      <c r="Y111" s="60"/>
      <c r="Z111" s="60"/>
      <c r="AA111" s="75"/>
      <c r="AB111" s="67">
        <f t="shared" si="4"/>
        <v>11</v>
      </c>
      <c r="AC111" s="68">
        <f t="shared" si="5"/>
        <v>32.363636363636367</v>
      </c>
      <c r="AD111" s="68">
        <f t="array" ref="AD111">IF(AB111=0,0,IF(AB111&gt;9,AVERAGE(LARGE(D111:Z111,{1,2,3,4,5,6,7,8,9,10})),0))</f>
        <v>33.1</v>
      </c>
      <c r="AE111" s="68">
        <f t="array" ref="AE111">IF(AB111=0,0,IF(AB111&gt;9,SUM(LARGE(D111:Z111,{1,2,3,4,5,6,7,8,9,10})),0))</f>
        <v>331</v>
      </c>
    </row>
    <row r="112" spans="1:31" ht="16" x14ac:dyDescent="0.2">
      <c r="A112" s="57" t="s">
        <v>142</v>
      </c>
      <c r="B112" s="58" t="s">
        <v>12</v>
      </c>
      <c r="C112" s="58" t="s">
        <v>54</v>
      </c>
      <c r="D112" s="86"/>
      <c r="E112" s="86"/>
      <c r="F112" s="86"/>
      <c r="G112" s="61"/>
      <c r="H112" s="64"/>
      <c r="I112" s="64">
        <v>31</v>
      </c>
      <c r="J112" s="61">
        <v>31</v>
      </c>
      <c r="K112" s="63">
        <v>32</v>
      </c>
      <c r="L112" s="64">
        <v>26</v>
      </c>
      <c r="M112" s="61">
        <v>31</v>
      </c>
      <c r="N112" s="235">
        <v>33</v>
      </c>
      <c r="O112" s="235"/>
      <c r="P112" s="64">
        <v>33</v>
      </c>
      <c r="Q112" s="64">
        <v>32</v>
      </c>
      <c r="R112" s="64"/>
      <c r="S112" s="92">
        <v>36</v>
      </c>
      <c r="T112" s="64">
        <v>35</v>
      </c>
      <c r="U112" s="64"/>
      <c r="V112" s="251"/>
      <c r="W112" s="64"/>
      <c r="X112" s="86">
        <v>36</v>
      </c>
      <c r="Y112" s="86"/>
      <c r="Z112" s="86"/>
      <c r="AA112" s="75"/>
      <c r="AB112" s="67">
        <f t="shared" si="4"/>
        <v>11</v>
      </c>
      <c r="AC112" s="68">
        <f t="shared" si="5"/>
        <v>32.363636363636367</v>
      </c>
      <c r="AD112" s="68">
        <f t="array" ref="AD112">IF(AB112=0,0,IF(AB112&gt;9,AVERAGE(LARGE(D112:Z112,{1,2,3,4,5,6,7,8,9,10})),0))</f>
        <v>33</v>
      </c>
      <c r="AE112" s="68">
        <f t="array" ref="AE112">IF(AB112=0,0,IF(AB112&gt;9,SUM(LARGE(D112:Z112,{1,2,3,4,5,6,7,8,9,10})),0))</f>
        <v>330</v>
      </c>
    </row>
    <row r="113" spans="1:31" ht="16" x14ac:dyDescent="0.2">
      <c r="A113" s="57" t="s">
        <v>173</v>
      </c>
      <c r="B113" s="83" t="s">
        <v>8</v>
      </c>
      <c r="C113" s="83" t="s">
        <v>54</v>
      </c>
      <c r="D113" s="60">
        <v>34</v>
      </c>
      <c r="E113" s="60">
        <v>29</v>
      </c>
      <c r="F113" s="60"/>
      <c r="G113" s="61">
        <v>39</v>
      </c>
      <c r="H113" s="64">
        <v>35</v>
      </c>
      <c r="I113" s="64"/>
      <c r="J113" s="61"/>
      <c r="K113" s="63"/>
      <c r="L113" s="64">
        <v>40</v>
      </c>
      <c r="M113" s="65"/>
      <c r="N113" s="235">
        <v>30</v>
      </c>
      <c r="O113" s="235">
        <v>28</v>
      </c>
      <c r="P113" s="64"/>
      <c r="Q113" s="64"/>
      <c r="R113" s="64"/>
      <c r="S113" s="64"/>
      <c r="T113" s="64"/>
      <c r="U113" s="64">
        <v>30</v>
      </c>
      <c r="V113" s="251">
        <v>17</v>
      </c>
      <c r="W113" s="64"/>
      <c r="X113" s="60">
        <v>35</v>
      </c>
      <c r="Y113" s="60"/>
      <c r="Z113" s="60"/>
      <c r="AA113" s="75"/>
      <c r="AB113" s="67">
        <f t="shared" si="4"/>
        <v>10</v>
      </c>
      <c r="AC113" s="68">
        <f t="shared" si="5"/>
        <v>31.7</v>
      </c>
      <c r="AD113" s="68">
        <f t="array" ref="AD113">IF(AB113=0,0,IF(AB113&gt;9,AVERAGE(LARGE(D113:Z113,{1,2,3,4,5,6,7,8,9,10})),0))</f>
        <v>31.7</v>
      </c>
      <c r="AE113" s="68">
        <f t="array" ref="AE113">IF(AB113=0,0,IF(AB113&gt;9,SUM(LARGE(D113:Z113,{1,2,3,4,5,6,7,8,9,10})),0))</f>
        <v>317</v>
      </c>
    </row>
    <row r="114" spans="1:31" ht="16" x14ac:dyDescent="0.2">
      <c r="A114" s="82" t="s">
        <v>110</v>
      </c>
      <c r="B114" s="83" t="s">
        <v>5</v>
      </c>
      <c r="C114" s="83" t="s">
        <v>54</v>
      </c>
      <c r="D114" s="60"/>
      <c r="E114" s="60"/>
      <c r="F114" s="60">
        <v>33</v>
      </c>
      <c r="G114" s="61">
        <v>34</v>
      </c>
      <c r="H114" s="64"/>
      <c r="I114" s="64">
        <v>34</v>
      </c>
      <c r="J114" s="61"/>
      <c r="K114" s="63">
        <v>30</v>
      </c>
      <c r="L114" s="64">
        <v>30</v>
      </c>
      <c r="M114" s="65"/>
      <c r="N114" s="235"/>
      <c r="O114" s="235"/>
      <c r="P114" s="64"/>
      <c r="Q114" s="64">
        <v>28</v>
      </c>
      <c r="R114" s="64"/>
      <c r="S114" s="64">
        <v>28</v>
      </c>
      <c r="T114" s="64">
        <v>34</v>
      </c>
      <c r="U114" s="64">
        <v>29</v>
      </c>
      <c r="V114" s="251">
        <v>35</v>
      </c>
      <c r="W114" s="64"/>
      <c r="X114" s="60"/>
      <c r="Y114" s="60"/>
      <c r="Z114" s="60"/>
      <c r="AA114" s="75"/>
      <c r="AB114" s="67">
        <f t="shared" si="4"/>
        <v>10</v>
      </c>
      <c r="AC114" s="68">
        <f t="shared" si="5"/>
        <v>31.5</v>
      </c>
      <c r="AD114" s="68">
        <f t="array" ref="AD114">IF(AB114=0,0,IF(AB114&gt;9,AVERAGE(LARGE(D114:Z114,{1,2,3,4,5,6,7,8,9,10})),0))</f>
        <v>31.5</v>
      </c>
      <c r="AE114" s="68">
        <f t="array" ref="AE114">IF(AB114=0,0,IF(AB114&gt;9,SUM(LARGE(D114:Z114,{1,2,3,4,5,6,7,8,9,10})),0))</f>
        <v>315</v>
      </c>
    </row>
    <row r="115" spans="1:31" ht="16" x14ac:dyDescent="0.2">
      <c r="A115" s="57" t="s">
        <v>247</v>
      </c>
      <c r="B115" s="58" t="s">
        <v>10</v>
      </c>
      <c r="C115" s="58" t="s">
        <v>54</v>
      </c>
      <c r="D115" s="60"/>
      <c r="E115" s="60"/>
      <c r="F115" s="60">
        <v>27</v>
      </c>
      <c r="G115" s="61">
        <v>30</v>
      </c>
      <c r="H115" s="64"/>
      <c r="I115" s="64">
        <v>26</v>
      </c>
      <c r="J115" s="61"/>
      <c r="K115" s="63">
        <v>34</v>
      </c>
      <c r="L115" s="64">
        <v>37</v>
      </c>
      <c r="M115" s="65">
        <v>28</v>
      </c>
      <c r="N115" s="235">
        <v>31</v>
      </c>
      <c r="O115" s="235"/>
      <c r="P115" s="64"/>
      <c r="Q115" s="64"/>
      <c r="R115" s="64"/>
      <c r="S115" s="64"/>
      <c r="T115" s="64"/>
      <c r="U115" s="64"/>
      <c r="V115" s="251"/>
      <c r="W115" s="64"/>
      <c r="X115" s="60">
        <v>36</v>
      </c>
      <c r="Y115" s="60">
        <v>31</v>
      </c>
      <c r="Z115" s="60">
        <v>34</v>
      </c>
      <c r="AA115" s="75"/>
      <c r="AB115" s="67">
        <f t="shared" si="4"/>
        <v>10</v>
      </c>
      <c r="AC115" s="68">
        <f t="shared" si="5"/>
        <v>31.4</v>
      </c>
      <c r="AD115" s="68">
        <f t="array" ref="AD115">IF(AB115=0,0,IF(AB115&gt;9,AVERAGE(LARGE(D115:Z115,{1,2,3,4,5,6,7,8,9,10})),0))</f>
        <v>31.4</v>
      </c>
      <c r="AE115" s="68">
        <f t="array" ref="AE115">IF(AB115=0,0,IF(AB115&gt;9,SUM(LARGE(D115:Z115,{1,2,3,4,5,6,7,8,9,10})),0))</f>
        <v>314</v>
      </c>
    </row>
    <row r="116" spans="1:31" ht="16" x14ac:dyDescent="0.2">
      <c r="A116" s="57" t="s">
        <v>248</v>
      </c>
      <c r="B116" s="58" t="s">
        <v>12</v>
      </c>
      <c r="C116" s="58" t="s">
        <v>54</v>
      </c>
      <c r="D116" s="60">
        <v>33</v>
      </c>
      <c r="E116" s="60"/>
      <c r="F116" s="60">
        <v>37</v>
      </c>
      <c r="G116" s="61">
        <v>29</v>
      </c>
      <c r="H116" s="64"/>
      <c r="I116" s="64">
        <v>32</v>
      </c>
      <c r="J116" s="61"/>
      <c r="K116" s="63"/>
      <c r="L116" s="64"/>
      <c r="M116" s="65">
        <v>29</v>
      </c>
      <c r="N116" s="235">
        <v>28</v>
      </c>
      <c r="O116" s="235">
        <v>25</v>
      </c>
      <c r="P116" s="64"/>
      <c r="Q116" s="64">
        <v>25</v>
      </c>
      <c r="R116" s="64">
        <v>27</v>
      </c>
      <c r="S116" s="64"/>
      <c r="T116" s="64">
        <v>34</v>
      </c>
      <c r="U116" s="64">
        <v>29</v>
      </c>
      <c r="V116" s="251"/>
      <c r="W116" s="64"/>
      <c r="X116" s="60">
        <v>26</v>
      </c>
      <c r="Y116" s="60">
        <v>33</v>
      </c>
      <c r="Z116" s="60">
        <v>28</v>
      </c>
      <c r="AA116" s="80"/>
      <c r="AB116" s="67">
        <f t="shared" si="4"/>
        <v>14</v>
      </c>
      <c r="AC116" s="68">
        <f t="shared" si="5"/>
        <v>29.642857142857142</v>
      </c>
      <c r="AD116" s="68">
        <f t="array" ref="AD116">IF(AB116=0,0,IF(AB116&gt;9,AVERAGE(LARGE(D116:Z116,{1,2,3,4,5,6,7,8,9,10})),0))</f>
        <v>31.2</v>
      </c>
      <c r="AE116" s="68">
        <f t="array" ref="AE116">IF(AB116=0,0,IF(AB116&gt;9,SUM(LARGE(D116:Z116,{1,2,3,4,5,6,7,8,9,10})),0))</f>
        <v>312</v>
      </c>
    </row>
    <row r="117" spans="1:31" ht="16" x14ac:dyDescent="0.2">
      <c r="A117" s="57" t="s">
        <v>207</v>
      </c>
      <c r="B117" s="58" t="s">
        <v>5</v>
      </c>
      <c r="C117" s="58" t="s">
        <v>54</v>
      </c>
      <c r="D117" s="60"/>
      <c r="E117" s="60"/>
      <c r="F117" s="60">
        <v>25</v>
      </c>
      <c r="G117" s="61"/>
      <c r="H117" s="64"/>
      <c r="I117" s="64"/>
      <c r="J117" s="61">
        <v>31</v>
      </c>
      <c r="K117" s="63">
        <v>30</v>
      </c>
      <c r="L117" s="64"/>
      <c r="M117" s="65"/>
      <c r="N117" s="235"/>
      <c r="O117" s="235"/>
      <c r="P117" s="64"/>
      <c r="Q117" s="64"/>
      <c r="R117" s="64">
        <v>26</v>
      </c>
      <c r="S117" s="64">
        <v>30</v>
      </c>
      <c r="T117" s="64">
        <v>31</v>
      </c>
      <c r="U117" s="64">
        <v>40</v>
      </c>
      <c r="V117" s="251"/>
      <c r="W117" s="64"/>
      <c r="X117" s="60">
        <v>30</v>
      </c>
      <c r="Y117" s="60">
        <v>34</v>
      </c>
      <c r="Z117" s="60">
        <v>30</v>
      </c>
      <c r="AA117" s="75"/>
      <c r="AB117" s="67">
        <f t="shared" si="4"/>
        <v>10</v>
      </c>
      <c r="AC117" s="68">
        <f t="shared" si="5"/>
        <v>30.7</v>
      </c>
      <c r="AD117" s="68">
        <f t="array" ref="AD117">IF(AB117=0,0,IF(AB117&gt;9,AVERAGE(LARGE(D117:Z117,{1,2,3,4,5,6,7,8,9,10})),0))</f>
        <v>30.7</v>
      </c>
      <c r="AE117" s="68">
        <f t="array" ref="AE117">IF(AB117=0,0,IF(AB117&gt;9,SUM(LARGE(D117:Z117,{1,2,3,4,5,6,7,8,9,10})),0))</f>
        <v>307</v>
      </c>
    </row>
    <row r="118" spans="1:31" ht="16" x14ac:dyDescent="0.2">
      <c r="A118" s="57" t="s">
        <v>205</v>
      </c>
      <c r="B118" s="58" t="s">
        <v>5</v>
      </c>
      <c r="C118" s="58" t="s">
        <v>54</v>
      </c>
      <c r="D118" s="60"/>
      <c r="E118" s="60"/>
      <c r="F118" s="60">
        <v>34</v>
      </c>
      <c r="G118" s="61"/>
      <c r="H118" s="64"/>
      <c r="I118" s="64"/>
      <c r="J118" s="61">
        <v>30</v>
      </c>
      <c r="K118" s="63">
        <v>31</v>
      </c>
      <c r="L118" s="64"/>
      <c r="M118" s="65"/>
      <c r="N118" s="235"/>
      <c r="O118" s="235"/>
      <c r="P118" s="64"/>
      <c r="Q118" s="64"/>
      <c r="R118" s="64">
        <v>27</v>
      </c>
      <c r="S118" s="64">
        <v>33</v>
      </c>
      <c r="T118" s="64">
        <v>29</v>
      </c>
      <c r="U118" s="64">
        <v>36</v>
      </c>
      <c r="V118" s="251"/>
      <c r="W118" s="64"/>
      <c r="X118" s="60">
        <v>34</v>
      </c>
      <c r="Y118" s="60">
        <v>21</v>
      </c>
      <c r="Z118" s="60">
        <v>30</v>
      </c>
      <c r="AA118" s="75"/>
      <c r="AB118" s="67">
        <f t="shared" si="4"/>
        <v>10</v>
      </c>
      <c r="AC118" s="68">
        <f t="shared" si="5"/>
        <v>30.5</v>
      </c>
      <c r="AD118" s="68">
        <f t="array" ref="AD118">IF(AB118=0,0,IF(AB118&gt;9,AVERAGE(LARGE(D118:Z118,{1,2,3,4,5,6,7,8,9,10})),0))</f>
        <v>30.5</v>
      </c>
      <c r="AE118" s="68">
        <f t="array" ref="AE118">IF(AB118=0,0,IF(AB118&gt;9,SUM(LARGE(D118:Z118,{1,2,3,4,5,6,7,8,9,10})),0))</f>
        <v>305</v>
      </c>
    </row>
    <row r="119" spans="1:31" ht="16" x14ac:dyDescent="0.2">
      <c r="A119" s="57" t="s">
        <v>243</v>
      </c>
      <c r="B119" s="58" t="s">
        <v>6</v>
      </c>
      <c r="C119" s="58" t="s">
        <v>54</v>
      </c>
      <c r="D119" s="60">
        <v>29</v>
      </c>
      <c r="E119" s="60"/>
      <c r="F119" s="60">
        <v>29</v>
      </c>
      <c r="G119" s="61">
        <v>31</v>
      </c>
      <c r="H119" s="64"/>
      <c r="I119" s="64"/>
      <c r="J119" s="61"/>
      <c r="K119" s="63">
        <v>30</v>
      </c>
      <c r="L119" s="64">
        <v>23</v>
      </c>
      <c r="M119" s="65"/>
      <c r="N119" s="235">
        <v>20</v>
      </c>
      <c r="O119" s="235"/>
      <c r="P119" s="64"/>
      <c r="Q119" s="64"/>
      <c r="R119" s="64">
        <v>21</v>
      </c>
      <c r="S119" s="64"/>
      <c r="T119" s="64">
        <v>29</v>
      </c>
      <c r="U119" s="64">
        <v>31</v>
      </c>
      <c r="V119" s="251">
        <v>37</v>
      </c>
      <c r="W119" s="64"/>
      <c r="X119" s="60">
        <v>31</v>
      </c>
      <c r="Y119" s="60">
        <v>32</v>
      </c>
      <c r="Z119" s="60"/>
      <c r="AA119" s="75"/>
      <c r="AB119" s="67">
        <f t="shared" si="4"/>
        <v>12</v>
      </c>
      <c r="AC119" s="68">
        <f t="shared" si="5"/>
        <v>28.583333333333332</v>
      </c>
      <c r="AD119" s="68">
        <f t="array" ref="AD119">IF(AB119=0,0,IF(AB119&gt;9,AVERAGE(LARGE(D119:Z119,{1,2,3,4,5,6,7,8,9,10})),0))</f>
        <v>30.2</v>
      </c>
      <c r="AE119" s="68">
        <f t="array" ref="AE119">IF(AB119=0,0,IF(AB119&gt;9,SUM(LARGE(D119:Z119,{1,2,3,4,5,6,7,8,9,10})),0))</f>
        <v>302</v>
      </c>
    </row>
    <row r="120" spans="1:31" ht="16" x14ac:dyDescent="0.2">
      <c r="A120" s="57" t="s">
        <v>232</v>
      </c>
      <c r="B120" s="58" t="s">
        <v>6</v>
      </c>
      <c r="C120" s="58" t="s">
        <v>54</v>
      </c>
      <c r="D120" s="60">
        <v>29</v>
      </c>
      <c r="E120" s="60"/>
      <c r="F120" s="60">
        <v>30</v>
      </c>
      <c r="G120" s="61">
        <v>28</v>
      </c>
      <c r="H120" s="64"/>
      <c r="I120" s="64">
        <v>27</v>
      </c>
      <c r="J120" s="61"/>
      <c r="K120" s="63"/>
      <c r="L120" s="64"/>
      <c r="M120" s="65"/>
      <c r="N120" s="235">
        <v>25</v>
      </c>
      <c r="O120" s="235">
        <v>27</v>
      </c>
      <c r="P120" s="64"/>
      <c r="Q120" s="64">
        <v>23</v>
      </c>
      <c r="R120" s="64"/>
      <c r="S120" s="64">
        <v>33</v>
      </c>
      <c r="T120" s="64">
        <v>28</v>
      </c>
      <c r="U120" s="64">
        <v>30</v>
      </c>
      <c r="V120" s="251"/>
      <c r="W120" s="64"/>
      <c r="X120" s="60">
        <v>18</v>
      </c>
      <c r="Y120" s="60">
        <v>28</v>
      </c>
      <c r="Z120" s="60">
        <v>35</v>
      </c>
      <c r="AA120" s="75"/>
      <c r="AB120" s="67">
        <f t="shared" si="4"/>
        <v>13</v>
      </c>
      <c r="AC120" s="68">
        <f t="shared" si="5"/>
        <v>27.76923076923077</v>
      </c>
      <c r="AD120" s="68">
        <f t="array" ref="AD120">IF(AB120=0,0,IF(AB120&gt;9,AVERAGE(LARGE(D120:Z120,{1,2,3,4,5,6,7,8,9,10})),0))</f>
        <v>29.5</v>
      </c>
      <c r="AE120" s="68">
        <f t="array" ref="AE120">IF(AB120=0,0,IF(AB120&gt;9,SUM(LARGE(D120:Z120,{1,2,3,4,5,6,7,8,9,10})),0))</f>
        <v>295</v>
      </c>
    </row>
    <row r="121" spans="1:31" ht="16" x14ac:dyDescent="0.2">
      <c r="A121" s="57" t="s">
        <v>219</v>
      </c>
      <c r="B121" s="58" t="s">
        <v>6</v>
      </c>
      <c r="C121" s="58" t="s">
        <v>54</v>
      </c>
      <c r="D121" s="60">
        <v>33</v>
      </c>
      <c r="E121" s="60"/>
      <c r="F121" s="60">
        <v>28</v>
      </c>
      <c r="G121" s="61">
        <v>17</v>
      </c>
      <c r="H121" s="64"/>
      <c r="I121" s="64">
        <v>29</v>
      </c>
      <c r="J121" s="61"/>
      <c r="K121" s="63"/>
      <c r="L121" s="64">
        <v>26</v>
      </c>
      <c r="M121" s="65">
        <v>32</v>
      </c>
      <c r="N121" s="235">
        <v>16</v>
      </c>
      <c r="O121" s="235"/>
      <c r="P121" s="64"/>
      <c r="Q121" s="64"/>
      <c r="R121" s="64"/>
      <c r="S121" s="64"/>
      <c r="T121" s="64">
        <v>27</v>
      </c>
      <c r="U121" s="64">
        <v>31</v>
      </c>
      <c r="V121" s="251">
        <v>32</v>
      </c>
      <c r="W121" s="64"/>
      <c r="X121" s="60">
        <v>21</v>
      </c>
      <c r="Y121" s="60">
        <v>28</v>
      </c>
      <c r="Z121" s="60">
        <v>28</v>
      </c>
      <c r="AA121" s="75"/>
      <c r="AB121" s="67">
        <f t="shared" si="4"/>
        <v>13</v>
      </c>
      <c r="AC121" s="68">
        <f t="shared" si="5"/>
        <v>26.76923076923077</v>
      </c>
      <c r="AD121" s="68">
        <f t="array" ref="AD121">IF(AB121=0,0,IF(AB121&gt;9,AVERAGE(LARGE(D121:Z121,{1,2,3,4,5,6,7,8,9,10})),0))</f>
        <v>29.4</v>
      </c>
      <c r="AE121" s="68">
        <f t="array" ref="AE121">IF(AB121=0,0,IF(AB121&gt;9,SUM(LARGE(D121:Z121,{1,2,3,4,5,6,7,8,9,10})),0))</f>
        <v>294</v>
      </c>
    </row>
    <row r="122" spans="1:31" ht="16" x14ac:dyDescent="0.2">
      <c r="A122" s="57" t="s">
        <v>238</v>
      </c>
      <c r="B122" s="58" t="s">
        <v>8</v>
      </c>
      <c r="C122" s="58" t="s">
        <v>54</v>
      </c>
      <c r="D122" s="60">
        <v>33</v>
      </c>
      <c r="E122" s="60"/>
      <c r="F122" s="60">
        <v>32</v>
      </c>
      <c r="G122" s="61"/>
      <c r="H122" s="64"/>
      <c r="I122" s="64">
        <v>33</v>
      </c>
      <c r="J122" s="61"/>
      <c r="K122" s="63"/>
      <c r="L122" s="64">
        <v>28</v>
      </c>
      <c r="M122" s="65"/>
      <c r="N122" s="235"/>
      <c r="O122" s="235"/>
      <c r="P122" s="64"/>
      <c r="Q122" s="64"/>
      <c r="R122" s="64"/>
      <c r="S122" s="64">
        <v>31</v>
      </c>
      <c r="T122" s="64"/>
      <c r="U122" s="64">
        <v>27</v>
      </c>
      <c r="V122" s="251"/>
      <c r="W122" s="64">
        <v>22</v>
      </c>
      <c r="X122" s="60">
        <v>31</v>
      </c>
      <c r="Y122" s="60">
        <v>28</v>
      </c>
      <c r="Z122" s="60">
        <v>19</v>
      </c>
      <c r="AA122" s="75"/>
      <c r="AB122" s="67">
        <f t="shared" si="4"/>
        <v>10</v>
      </c>
      <c r="AC122" s="68">
        <f t="shared" si="5"/>
        <v>28.4</v>
      </c>
      <c r="AD122" s="68">
        <f t="array" ref="AD122">IF(AB122=0,0,IF(AB122&gt;9,AVERAGE(LARGE(D122:Z122,{1,2,3,4,5,6,7,8,9,10})),0))</f>
        <v>28.4</v>
      </c>
      <c r="AE122" s="68">
        <f t="array" ref="AE122">IF(AB122=0,0,IF(AB122&gt;9,SUM(LARGE(D122:Z122,{1,2,3,4,5,6,7,8,9,10})),0))</f>
        <v>284</v>
      </c>
    </row>
    <row r="123" spans="1:31" ht="16" x14ac:dyDescent="0.2">
      <c r="A123" s="85" t="s">
        <v>126</v>
      </c>
      <c r="B123" s="75" t="s">
        <v>3</v>
      </c>
      <c r="C123" s="58" t="s">
        <v>54</v>
      </c>
      <c r="D123" s="86">
        <v>39</v>
      </c>
      <c r="E123" s="86">
        <v>29</v>
      </c>
      <c r="F123" s="86"/>
      <c r="G123" s="61"/>
      <c r="H123" s="64"/>
      <c r="I123" s="64">
        <v>24</v>
      </c>
      <c r="J123" s="61">
        <v>28</v>
      </c>
      <c r="K123" s="63"/>
      <c r="L123" s="64"/>
      <c r="M123" s="65"/>
      <c r="N123" s="235"/>
      <c r="O123" s="235"/>
      <c r="P123" s="64">
        <v>23</v>
      </c>
      <c r="Q123" s="64">
        <v>13</v>
      </c>
      <c r="R123" s="64">
        <v>24</v>
      </c>
      <c r="S123" s="64"/>
      <c r="T123" s="64">
        <v>29</v>
      </c>
      <c r="U123" s="64">
        <v>21</v>
      </c>
      <c r="V123" s="251"/>
      <c r="W123" s="64">
        <v>30</v>
      </c>
      <c r="X123" s="101">
        <v>29</v>
      </c>
      <c r="Y123" s="86">
        <v>24</v>
      </c>
      <c r="Z123" s="86">
        <v>27</v>
      </c>
      <c r="AA123" s="75"/>
      <c r="AB123" s="67">
        <f t="shared" si="4"/>
        <v>13</v>
      </c>
      <c r="AC123" s="68">
        <f t="shared" si="5"/>
        <v>26.153846153846153</v>
      </c>
      <c r="AD123" s="68">
        <f t="array" ref="AD123">IF(AB123=0,0,IF(AB123&gt;9,AVERAGE(LARGE(D123:Z123,{1,2,3,4,5,6,7,8,9,10})),0))</f>
        <v>28.3</v>
      </c>
      <c r="AE123" s="68">
        <f t="array" ref="AE123">IF(AB123=0,0,IF(AB123&gt;9,SUM(LARGE(D123:Z123,{1,2,3,4,5,6,7,8,9,10})),0))</f>
        <v>283</v>
      </c>
    </row>
    <row r="124" spans="1:31" ht="16" x14ac:dyDescent="0.2">
      <c r="A124" s="57" t="s">
        <v>263</v>
      </c>
      <c r="B124" s="58" t="s">
        <v>11</v>
      </c>
      <c r="C124" s="58" t="s">
        <v>54</v>
      </c>
      <c r="D124" s="60"/>
      <c r="E124" s="60"/>
      <c r="F124" s="60"/>
      <c r="G124" s="61"/>
      <c r="H124" s="64">
        <v>34</v>
      </c>
      <c r="I124" s="64"/>
      <c r="J124" s="61"/>
      <c r="K124" s="63"/>
      <c r="L124" s="64">
        <v>24</v>
      </c>
      <c r="M124" s="65"/>
      <c r="N124" s="235">
        <v>32</v>
      </c>
      <c r="O124" s="235"/>
      <c r="P124" s="64">
        <v>30</v>
      </c>
      <c r="Q124" s="64">
        <v>20</v>
      </c>
      <c r="R124" s="64">
        <v>28</v>
      </c>
      <c r="S124" s="64"/>
      <c r="T124" s="64">
        <v>31</v>
      </c>
      <c r="U124" s="64"/>
      <c r="V124" s="251">
        <v>28</v>
      </c>
      <c r="W124" s="64">
        <v>23</v>
      </c>
      <c r="X124" s="60">
        <v>30</v>
      </c>
      <c r="Y124" s="60">
        <v>17</v>
      </c>
      <c r="Z124" s="60"/>
      <c r="AA124" s="75"/>
      <c r="AB124" s="67">
        <f t="shared" si="4"/>
        <v>11</v>
      </c>
      <c r="AC124" s="68">
        <f t="shared" si="5"/>
        <v>27</v>
      </c>
      <c r="AD124" s="68">
        <f t="array" ref="AD124">IF(AB124=0,0,IF(AB124&gt;9,AVERAGE(LARGE(D124:Z124,{1,2,3,4,5,6,7,8,9,10})),0))</f>
        <v>28</v>
      </c>
      <c r="AE124" s="68">
        <f t="array" ref="AE124">IF(AB124=0,0,IF(AB124&gt;9,SUM(LARGE(D124:Z124,{1,2,3,4,5,6,7,8,9,10})),0))</f>
        <v>280</v>
      </c>
    </row>
    <row r="125" spans="1:31" ht="16" x14ac:dyDescent="0.2">
      <c r="A125" s="57" t="s">
        <v>105</v>
      </c>
      <c r="B125" s="58" t="s">
        <v>4</v>
      </c>
      <c r="C125" s="58" t="s">
        <v>54</v>
      </c>
      <c r="D125" s="60">
        <v>19</v>
      </c>
      <c r="E125" s="60"/>
      <c r="F125" s="60"/>
      <c r="G125" s="61"/>
      <c r="H125" s="64"/>
      <c r="I125" s="64">
        <v>28</v>
      </c>
      <c r="J125" s="61">
        <v>13</v>
      </c>
      <c r="K125" s="63"/>
      <c r="L125" s="64"/>
      <c r="M125" s="65">
        <v>26</v>
      </c>
      <c r="N125" s="235"/>
      <c r="O125" s="235">
        <v>23</v>
      </c>
      <c r="P125" s="64">
        <v>20</v>
      </c>
      <c r="Q125" s="64"/>
      <c r="R125" s="64">
        <v>28</v>
      </c>
      <c r="S125" s="64"/>
      <c r="T125" s="64">
        <v>30</v>
      </c>
      <c r="U125" s="64">
        <v>25</v>
      </c>
      <c r="V125" s="251"/>
      <c r="W125" s="64">
        <v>18</v>
      </c>
      <c r="X125" s="60"/>
      <c r="Y125" s="60"/>
      <c r="Z125" s="60"/>
      <c r="AA125" s="75"/>
      <c r="AB125" s="67">
        <f t="shared" si="4"/>
        <v>10</v>
      </c>
      <c r="AC125" s="68">
        <f t="shared" si="5"/>
        <v>23</v>
      </c>
      <c r="AD125" s="68">
        <f t="array" ref="AD125">IF(AB125=0,0,IF(AB125&gt;9,AVERAGE(LARGE(D125:Z125,{1,2,3,4,5,6,7,8,9,10})),0))</f>
        <v>23</v>
      </c>
      <c r="AE125" s="68">
        <f t="array" ref="AE125">IF(AB125=0,0,IF(AB125&gt;9,SUM(LARGE(D125:Z125,{1,2,3,4,5,6,7,8,9,10})),0))</f>
        <v>230</v>
      </c>
    </row>
    <row r="126" spans="1:31" ht="16" x14ac:dyDescent="0.2">
      <c r="A126" s="57" t="s">
        <v>125</v>
      </c>
      <c r="B126" s="58" t="s">
        <v>3</v>
      </c>
      <c r="C126" s="58" t="s">
        <v>54</v>
      </c>
      <c r="D126" s="60">
        <v>19</v>
      </c>
      <c r="E126" s="60">
        <v>24</v>
      </c>
      <c r="F126" s="60"/>
      <c r="G126" s="61"/>
      <c r="H126" s="64"/>
      <c r="I126" s="64">
        <v>19</v>
      </c>
      <c r="J126" s="61">
        <v>22</v>
      </c>
      <c r="K126" s="63"/>
      <c r="L126" s="64"/>
      <c r="M126" s="65">
        <v>21</v>
      </c>
      <c r="N126" s="235">
        <v>11</v>
      </c>
      <c r="O126" s="235">
        <v>11</v>
      </c>
      <c r="P126" s="64">
        <v>9</v>
      </c>
      <c r="Q126" s="64">
        <v>9</v>
      </c>
      <c r="R126" s="64">
        <v>14</v>
      </c>
      <c r="S126" s="64"/>
      <c r="T126" s="64">
        <v>17</v>
      </c>
      <c r="U126" s="64">
        <v>25</v>
      </c>
      <c r="V126" s="251"/>
      <c r="W126" s="64">
        <v>15</v>
      </c>
      <c r="X126" s="60">
        <v>16</v>
      </c>
      <c r="Y126" s="60">
        <v>28</v>
      </c>
      <c r="Z126" s="60"/>
      <c r="AA126" s="75"/>
      <c r="AB126" s="67">
        <f t="shared" si="4"/>
        <v>15</v>
      </c>
      <c r="AC126" s="68">
        <f t="shared" si="5"/>
        <v>17.333333333333332</v>
      </c>
      <c r="AD126" s="68">
        <f t="array" ref="AD126">IF(AB126=0,0,IF(AB126&gt;9,AVERAGE(LARGE(D126:Z126,{1,2,3,4,5,6,7,8,9,10})),0))</f>
        <v>20.6</v>
      </c>
      <c r="AE126" s="68">
        <f t="array" ref="AE126">IF(AB126=0,0,IF(AB126&gt;9,SUM(LARGE(D126:Z126,{1,2,3,4,5,6,7,8,9,10})),0))</f>
        <v>206</v>
      </c>
    </row>
    <row r="127" spans="1:31" ht="16" x14ac:dyDescent="0.2">
      <c r="A127" s="57" t="s">
        <v>77</v>
      </c>
      <c r="B127" s="58" t="s">
        <v>9</v>
      </c>
      <c r="C127" s="58" t="s">
        <v>54</v>
      </c>
      <c r="D127" s="60">
        <v>42</v>
      </c>
      <c r="E127" s="60"/>
      <c r="F127" s="60"/>
      <c r="G127" s="61"/>
      <c r="H127" s="64">
        <v>44</v>
      </c>
      <c r="I127" s="64">
        <v>37</v>
      </c>
      <c r="J127" s="61">
        <v>39</v>
      </c>
      <c r="K127" s="63"/>
      <c r="L127" s="64">
        <v>42</v>
      </c>
      <c r="M127" s="65">
        <v>37</v>
      </c>
      <c r="N127" s="235"/>
      <c r="O127" s="235"/>
      <c r="P127" s="64"/>
      <c r="Q127" s="64"/>
      <c r="R127" s="64"/>
      <c r="S127" s="64"/>
      <c r="T127" s="64">
        <v>40</v>
      </c>
      <c r="U127" s="64"/>
      <c r="V127" s="251"/>
      <c r="W127" s="64"/>
      <c r="X127" s="60">
        <v>34</v>
      </c>
      <c r="Y127" s="60">
        <v>41</v>
      </c>
      <c r="Z127" s="60"/>
      <c r="AA127" s="75"/>
      <c r="AB127" s="67">
        <f t="shared" si="4"/>
        <v>9</v>
      </c>
      <c r="AC127" s="68">
        <f t="shared" si="5"/>
        <v>39.555555555555557</v>
      </c>
      <c r="AD127" s="68">
        <f t="array" ref="AD127">IF(AB127=0,0,IF(AB127&gt;9,AVERAGE(LARGE(D127:Z127,{1,2,3,4,5,6,7,8,9,10})),0))</f>
        <v>0</v>
      </c>
      <c r="AE127" s="68">
        <f t="array" ref="AE127">IF(AB127=0,0,IF(AB127&gt;9,SUM(LARGE(D127:Z127,{1,2,3,4,5,6,7,8,9,10})),0))</f>
        <v>0</v>
      </c>
    </row>
    <row r="128" spans="1:31" ht="16" x14ac:dyDescent="0.2">
      <c r="A128" s="57" t="s">
        <v>104</v>
      </c>
      <c r="B128" s="58" t="s">
        <v>12</v>
      </c>
      <c r="C128" s="58" t="s">
        <v>54</v>
      </c>
      <c r="D128" s="86"/>
      <c r="E128" s="86"/>
      <c r="F128" s="86"/>
      <c r="G128" s="61"/>
      <c r="H128" s="64"/>
      <c r="I128" s="64">
        <v>37</v>
      </c>
      <c r="J128" s="61">
        <v>35</v>
      </c>
      <c r="K128" s="63"/>
      <c r="L128" s="64">
        <v>41</v>
      </c>
      <c r="M128" s="61">
        <v>36</v>
      </c>
      <c r="N128" s="235">
        <v>36</v>
      </c>
      <c r="O128" s="235"/>
      <c r="P128" s="64"/>
      <c r="Q128" s="64"/>
      <c r="R128" s="64">
        <v>34</v>
      </c>
      <c r="S128" s="92"/>
      <c r="T128" s="64">
        <v>42</v>
      </c>
      <c r="U128" s="64"/>
      <c r="V128" s="251"/>
      <c r="W128" s="64"/>
      <c r="X128" s="86">
        <v>42</v>
      </c>
      <c r="Y128" s="86">
        <v>36</v>
      </c>
      <c r="Z128" s="86"/>
      <c r="AA128" s="75"/>
      <c r="AB128" s="67">
        <f t="shared" si="4"/>
        <v>9</v>
      </c>
      <c r="AC128" s="68">
        <f t="shared" si="5"/>
        <v>37.666666666666664</v>
      </c>
      <c r="AD128" s="68">
        <f t="array" ref="AD128">IF(AB128=0,0,IF(AB128&gt;9,AVERAGE(LARGE(D128:Z128,{1,2,3,4,5,6,7,8,9,10})),0))</f>
        <v>0</v>
      </c>
      <c r="AE128" s="68">
        <f t="array" ref="AE128">IF(AB128=0,0,IF(AB128&gt;9,SUM(LARGE(D128:Z128,{1,2,3,4,5,6,7,8,9,10})),0))</f>
        <v>0</v>
      </c>
    </row>
    <row r="129" spans="1:31" ht="16" x14ac:dyDescent="0.2">
      <c r="A129" s="82" t="s">
        <v>65</v>
      </c>
      <c r="B129" s="83" t="s">
        <v>4</v>
      </c>
      <c r="C129" s="83" t="s">
        <v>54</v>
      </c>
      <c r="D129" s="60">
        <v>31</v>
      </c>
      <c r="E129" s="60"/>
      <c r="F129" s="60"/>
      <c r="G129" s="61"/>
      <c r="H129" s="64">
        <v>38</v>
      </c>
      <c r="I129" s="64">
        <v>38</v>
      </c>
      <c r="J129" s="61">
        <v>28</v>
      </c>
      <c r="K129" s="63"/>
      <c r="L129" s="64"/>
      <c r="M129" s="65">
        <v>36</v>
      </c>
      <c r="N129" s="235"/>
      <c r="O129" s="235"/>
      <c r="P129" s="64">
        <v>24</v>
      </c>
      <c r="Q129" s="64"/>
      <c r="R129" s="64">
        <v>31</v>
      </c>
      <c r="S129" s="64">
        <v>36</v>
      </c>
      <c r="T129" s="64"/>
      <c r="U129" s="64">
        <v>40</v>
      </c>
      <c r="V129" s="251"/>
      <c r="W129" s="64"/>
      <c r="X129" s="60"/>
      <c r="Y129" s="60"/>
      <c r="Z129" s="60"/>
      <c r="AA129" s="75"/>
      <c r="AB129" s="67">
        <f t="shared" si="4"/>
        <v>9</v>
      </c>
      <c r="AC129" s="68">
        <f t="shared" si="5"/>
        <v>33.555555555555557</v>
      </c>
      <c r="AD129" s="68">
        <f t="array" ref="AD129">IF(AB129=0,0,IF(AB129&gt;9,AVERAGE(LARGE(D129:Z129,{1,2,3,4,5,6,7,8,9,10})),0))</f>
        <v>0</v>
      </c>
      <c r="AE129" s="68">
        <f t="array" ref="AE129">IF(AB129=0,0,IF(AB129&gt;9,SUM(LARGE(D129:Z129,{1,2,3,4,5,6,7,8,9,10})),0))</f>
        <v>0</v>
      </c>
    </row>
    <row r="130" spans="1:31" ht="16" x14ac:dyDescent="0.2">
      <c r="A130" s="82" t="s">
        <v>275</v>
      </c>
      <c r="B130" s="83" t="s">
        <v>10</v>
      </c>
      <c r="C130" s="83" t="s">
        <v>54</v>
      </c>
      <c r="D130" s="60"/>
      <c r="E130" s="60"/>
      <c r="F130" s="60"/>
      <c r="G130" s="61"/>
      <c r="H130" s="64"/>
      <c r="I130" s="64"/>
      <c r="J130" s="61"/>
      <c r="K130" s="63">
        <v>37</v>
      </c>
      <c r="L130" s="64"/>
      <c r="M130" s="65"/>
      <c r="N130" s="235"/>
      <c r="O130" s="235"/>
      <c r="P130" s="64"/>
      <c r="Q130" s="64">
        <v>30</v>
      </c>
      <c r="R130" s="64">
        <v>36</v>
      </c>
      <c r="S130" s="64"/>
      <c r="T130" s="89">
        <v>27</v>
      </c>
      <c r="U130" s="64"/>
      <c r="V130" s="251">
        <v>35</v>
      </c>
      <c r="W130" s="64">
        <v>30</v>
      </c>
      <c r="X130" s="60">
        <v>34</v>
      </c>
      <c r="Y130" s="60">
        <v>39</v>
      </c>
      <c r="Z130" s="60">
        <v>30</v>
      </c>
      <c r="AA130" s="75"/>
      <c r="AB130" s="67">
        <f t="shared" si="4"/>
        <v>9</v>
      </c>
      <c r="AC130" s="68">
        <f t="shared" si="5"/>
        <v>33.111111111111114</v>
      </c>
      <c r="AD130" s="68">
        <f t="array" ref="AD130">IF(AB130=0,0,IF(AB130&gt;9,AVERAGE(LARGE(D130:Z130,{1,2,3,4,5,6,7,8,9,10})),0))</f>
        <v>0</v>
      </c>
      <c r="AE130" s="68">
        <f t="array" ref="AE130">IF(AB130=0,0,IF(AB130&gt;9,SUM(LARGE(D130:Z130,{1,2,3,4,5,6,7,8,9,10})),0))</f>
        <v>0</v>
      </c>
    </row>
    <row r="131" spans="1:31" ht="16" x14ac:dyDescent="0.2">
      <c r="A131" s="57" t="s">
        <v>228</v>
      </c>
      <c r="B131" s="58" t="s">
        <v>7</v>
      </c>
      <c r="C131" s="58" t="s">
        <v>54</v>
      </c>
      <c r="D131" s="86"/>
      <c r="E131" s="86"/>
      <c r="F131" s="86"/>
      <c r="G131" s="61"/>
      <c r="H131" s="64">
        <v>41</v>
      </c>
      <c r="I131" s="64">
        <v>34</v>
      </c>
      <c r="J131" s="61">
        <v>38</v>
      </c>
      <c r="K131" s="63"/>
      <c r="L131" s="64"/>
      <c r="M131" s="61"/>
      <c r="N131" s="235">
        <v>32</v>
      </c>
      <c r="O131" s="235"/>
      <c r="P131" s="64"/>
      <c r="Q131" s="64"/>
      <c r="R131" s="64"/>
      <c r="S131" s="92">
        <v>40</v>
      </c>
      <c r="T131" s="64"/>
      <c r="U131" s="64"/>
      <c r="V131" s="251"/>
      <c r="W131" s="64"/>
      <c r="X131" s="101">
        <v>41</v>
      </c>
      <c r="Y131" s="86">
        <v>43</v>
      </c>
      <c r="Z131" s="86">
        <v>37</v>
      </c>
      <c r="AA131" s="75"/>
      <c r="AB131" s="67">
        <f t="shared" si="4"/>
        <v>8</v>
      </c>
      <c r="AC131" s="68">
        <f t="shared" si="5"/>
        <v>38.25</v>
      </c>
      <c r="AD131" s="68">
        <f t="array" ref="AD131">IF(AB131=0,0,IF(AB131&gt;9,AVERAGE(LARGE(D131:Z131,{1,2,3,4,5,6,7,8,9,10})),0))</f>
        <v>0</v>
      </c>
      <c r="AE131" s="68">
        <f t="array" ref="AE131">IF(AB131=0,0,IF(AB131&gt;9,SUM(LARGE(D131:Z131,{1,2,3,4,5,6,7,8,9,10})),0))</f>
        <v>0</v>
      </c>
    </row>
    <row r="132" spans="1:31" ht="16" x14ac:dyDescent="0.2">
      <c r="A132" s="57" t="s">
        <v>200</v>
      </c>
      <c r="B132" s="58" t="s">
        <v>9</v>
      </c>
      <c r="C132" s="58" t="s">
        <v>54</v>
      </c>
      <c r="D132" s="60">
        <v>37</v>
      </c>
      <c r="E132" s="60"/>
      <c r="F132" s="60"/>
      <c r="G132" s="61"/>
      <c r="H132" s="64"/>
      <c r="I132" s="64"/>
      <c r="J132" s="61">
        <v>40</v>
      </c>
      <c r="K132" s="63"/>
      <c r="L132" s="64"/>
      <c r="M132" s="65"/>
      <c r="N132" s="235">
        <v>33</v>
      </c>
      <c r="O132" s="235"/>
      <c r="P132" s="64"/>
      <c r="Q132" s="64"/>
      <c r="R132" s="64"/>
      <c r="S132" s="64">
        <v>42</v>
      </c>
      <c r="T132" s="89">
        <v>41</v>
      </c>
      <c r="U132" s="64"/>
      <c r="V132" s="251"/>
      <c r="W132" s="64"/>
      <c r="X132" s="60">
        <v>39</v>
      </c>
      <c r="Y132" s="60">
        <v>37</v>
      </c>
      <c r="Z132" s="60">
        <v>27</v>
      </c>
      <c r="AA132" s="75"/>
      <c r="AB132" s="67">
        <f t="shared" si="4"/>
        <v>8</v>
      </c>
      <c r="AC132" s="68">
        <f t="shared" si="5"/>
        <v>37</v>
      </c>
      <c r="AD132" s="68">
        <f t="array" ref="AD132">IF(AB132=0,0,IF(AB132&gt;9,AVERAGE(LARGE(D132:Z132,{1,2,3,4,5,6,7,8,9,10})),0))</f>
        <v>0</v>
      </c>
      <c r="AE132" s="68">
        <f t="array" ref="AE132">IF(AB132=0,0,IF(AB132&gt;9,SUM(LARGE(D132:Z132,{1,2,3,4,5,6,7,8,9,10})),0))</f>
        <v>0</v>
      </c>
    </row>
    <row r="133" spans="1:31" ht="16" x14ac:dyDescent="0.2">
      <c r="A133" s="57" t="s">
        <v>260</v>
      </c>
      <c r="B133" s="58" t="s">
        <v>6</v>
      </c>
      <c r="C133" s="58" t="s">
        <v>54</v>
      </c>
      <c r="D133" s="60"/>
      <c r="E133" s="60"/>
      <c r="F133" s="60">
        <v>35</v>
      </c>
      <c r="G133" s="61">
        <v>31</v>
      </c>
      <c r="H133" s="64"/>
      <c r="I133" s="64">
        <v>34</v>
      </c>
      <c r="J133" s="61"/>
      <c r="K133" s="63"/>
      <c r="L133" s="64">
        <v>29</v>
      </c>
      <c r="M133" s="65"/>
      <c r="N133" s="235"/>
      <c r="O133" s="235"/>
      <c r="P133" s="64"/>
      <c r="Q133" s="64"/>
      <c r="R133" s="64"/>
      <c r="S133" s="64">
        <v>36</v>
      </c>
      <c r="T133" s="64">
        <v>39</v>
      </c>
      <c r="U133" s="64"/>
      <c r="V133" s="251"/>
      <c r="W133" s="64">
        <v>31</v>
      </c>
      <c r="X133" s="60">
        <v>32</v>
      </c>
      <c r="Y133" s="60"/>
      <c r="Z133" s="60"/>
      <c r="AA133" s="75"/>
      <c r="AB133" s="67">
        <f t="shared" si="4"/>
        <v>8</v>
      </c>
      <c r="AC133" s="68">
        <f t="shared" si="5"/>
        <v>33.375</v>
      </c>
      <c r="AD133" s="68">
        <f t="array" ref="AD133">IF(AB133=0,0,IF(AB133&gt;9,AVERAGE(LARGE(D133:Z133,{1,2,3,4,5,6,7,8,9,10})),0))</f>
        <v>0</v>
      </c>
      <c r="AE133" s="68">
        <f t="array" ref="AE133">IF(AB133=0,0,IF(AB133&gt;9,SUM(LARGE(D133:Z133,{1,2,3,4,5,6,7,8,9,10})),0))</f>
        <v>0</v>
      </c>
    </row>
    <row r="134" spans="1:31" ht="16" x14ac:dyDescent="0.2">
      <c r="A134" s="82" t="s">
        <v>56</v>
      </c>
      <c r="B134" s="83" t="s">
        <v>11</v>
      </c>
      <c r="C134" s="83" t="s">
        <v>54</v>
      </c>
      <c r="D134" s="60"/>
      <c r="E134" s="60"/>
      <c r="F134" s="60">
        <v>26</v>
      </c>
      <c r="G134" s="61">
        <v>30</v>
      </c>
      <c r="H134" s="64"/>
      <c r="I134" s="64">
        <v>26</v>
      </c>
      <c r="J134" s="61"/>
      <c r="K134" s="63"/>
      <c r="L134" s="64">
        <v>35</v>
      </c>
      <c r="M134" s="65">
        <v>32</v>
      </c>
      <c r="N134" s="235"/>
      <c r="O134" s="235"/>
      <c r="P134" s="64"/>
      <c r="Q134" s="64"/>
      <c r="R134" s="64"/>
      <c r="S134" s="64">
        <v>39</v>
      </c>
      <c r="T134" s="64">
        <v>30</v>
      </c>
      <c r="U134" s="64"/>
      <c r="V134" s="251"/>
      <c r="W134" s="64">
        <v>36</v>
      </c>
      <c r="X134" s="60"/>
      <c r="Y134" s="60"/>
      <c r="Z134" s="60"/>
      <c r="AA134" s="75"/>
      <c r="AB134" s="67">
        <f t="shared" si="4"/>
        <v>8</v>
      </c>
      <c r="AC134" s="68">
        <f t="shared" si="5"/>
        <v>31.75</v>
      </c>
      <c r="AD134" s="68">
        <f t="array" ref="AD134">IF(AB134=0,0,IF(AB134&gt;9,AVERAGE(LARGE(D134:Z134,{1,2,3,4,5,6,7,8,9,10})),0))</f>
        <v>0</v>
      </c>
      <c r="AE134" s="68">
        <f t="array" ref="AE134">IF(AB134=0,0,IF(AB134&gt;9,SUM(LARGE(D134:Z134,{1,2,3,4,5,6,7,8,9,10})),0))</f>
        <v>0</v>
      </c>
    </row>
    <row r="135" spans="1:31" ht="16" x14ac:dyDescent="0.2">
      <c r="A135" s="57" t="s">
        <v>294</v>
      </c>
      <c r="B135" s="58" t="s">
        <v>6</v>
      </c>
      <c r="C135" s="58" t="s">
        <v>54</v>
      </c>
      <c r="D135" s="86"/>
      <c r="E135" s="86"/>
      <c r="F135" s="86"/>
      <c r="G135" s="61"/>
      <c r="H135" s="64"/>
      <c r="I135" s="64"/>
      <c r="J135" s="61"/>
      <c r="K135" s="63"/>
      <c r="L135" s="64">
        <v>23</v>
      </c>
      <c r="M135" s="61">
        <v>26</v>
      </c>
      <c r="N135" s="235">
        <v>16</v>
      </c>
      <c r="O135" s="235"/>
      <c r="P135" s="64">
        <v>20</v>
      </c>
      <c r="Q135" s="64"/>
      <c r="R135" s="64">
        <v>23</v>
      </c>
      <c r="S135" s="92">
        <v>30</v>
      </c>
      <c r="T135" s="64">
        <v>26</v>
      </c>
      <c r="U135" s="64"/>
      <c r="V135" s="251"/>
      <c r="W135" s="64"/>
      <c r="X135" s="101">
        <v>30</v>
      </c>
      <c r="Y135" s="86"/>
      <c r="Z135" s="86"/>
      <c r="AA135" s="75"/>
      <c r="AB135" s="67">
        <f t="shared" si="4"/>
        <v>8</v>
      </c>
      <c r="AC135" s="68">
        <f t="shared" si="5"/>
        <v>24.25</v>
      </c>
      <c r="AD135" s="68">
        <f t="array" ref="AD135">IF(AB135=0,0,IF(AB135&gt;9,AVERAGE(LARGE(D135:Z135,{1,2,3,4,5,6,7,8,9,10})),0))</f>
        <v>0</v>
      </c>
      <c r="AE135" s="68">
        <f t="array" ref="AE135">IF(AB135=0,0,IF(AB135&gt;9,SUM(LARGE(D135:Z135,{1,2,3,4,5,6,7,8,9,10})),0))</f>
        <v>0</v>
      </c>
    </row>
    <row r="136" spans="1:31" ht="16" x14ac:dyDescent="0.2">
      <c r="A136" s="57" t="s">
        <v>286</v>
      </c>
      <c r="B136" s="58" t="s">
        <v>4</v>
      </c>
      <c r="C136" s="58" t="s">
        <v>54</v>
      </c>
      <c r="D136" s="60">
        <v>40</v>
      </c>
      <c r="E136" s="60">
        <v>36</v>
      </c>
      <c r="F136" s="60">
        <v>43</v>
      </c>
      <c r="G136" s="61">
        <v>39</v>
      </c>
      <c r="H136" s="64"/>
      <c r="I136" s="64">
        <v>37</v>
      </c>
      <c r="J136" s="61"/>
      <c r="K136" s="63"/>
      <c r="L136" s="64"/>
      <c r="M136" s="65">
        <v>39</v>
      </c>
      <c r="N136" s="235"/>
      <c r="O136" s="235">
        <v>32</v>
      </c>
      <c r="P136" s="64"/>
      <c r="Q136" s="64"/>
      <c r="R136" s="64"/>
      <c r="S136" s="64"/>
      <c r="T136" s="64"/>
      <c r="U136" s="64"/>
      <c r="V136" s="251"/>
      <c r="W136" s="64"/>
      <c r="X136" s="60"/>
      <c r="Y136" s="60"/>
      <c r="Z136" s="60"/>
      <c r="AA136" s="75"/>
      <c r="AB136" s="67">
        <f t="shared" si="4"/>
        <v>7</v>
      </c>
      <c r="AC136" s="68">
        <f t="shared" si="5"/>
        <v>38</v>
      </c>
      <c r="AD136" s="68">
        <f t="array" ref="AD136">IF(AB136=0,0,IF(AB136&gt;9,AVERAGE(LARGE(D136:Z136,{1,2,3,4,5,6,7,8,9,10})),0))</f>
        <v>0</v>
      </c>
      <c r="AE136" s="68">
        <f t="array" ref="AE136">IF(AB136=0,0,IF(AB136&gt;9,SUM(LARGE(D136:Z136,{1,2,3,4,5,6,7,8,9,10})),0))</f>
        <v>0</v>
      </c>
    </row>
    <row r="137" spans="1:31" ht="16" x14ac:dyDescent="0.2">
      <c r="A137" s="82" t="s">
        <v>101</v>
      </c>
      <c r="B137" s="83" t="s">
        <v>10</v>
      </c>
      <c r="C137" s="83" t="s">
        <v>54</v>
      </c>
      <c r="D137" s="60"/>
      <c r="E137" s="60"/>
      <c r="F137" s="60">
        <v>35</v>
      </c>
      <c r="G137" s="61"/>
      <c r="H137" s="64"/>
      <c r="I137" s="64">
        <v>31</v>
      </c>
      <c r="J137" s="61"/>
      <c r="K137" s="63"/>
      <c r="L137" s="64"/>
      <c r="M137" s="65"/>
      <c r="N137" s="235"/>
      <c r="O137" s="235"/>
      <c r="P137" s="64"/>
      <c r="Q137" s="64"/>
      <c r="R137" s="64"/>
      <c r="S137" s="64"/>
      <c r="T137" s="64">
        <v>37</v>
      </c>
      <c r="U137" s="64"/>
      <c r="V137" s="251">
        <v>33</v>
      </c>
      <c r="W137" s="64">
        <v>31</v>
      </c>
      <c r="X137" s="60">
        <v>35</v>
      </c>
      <c r="Y137" s="60">
        <v>34</v>
      </c>
      <c r="Z137" s="60"/>
      <c r="AA137" s="75"/>
      <c r="AB137" s="67">
        <f t="shared" si="4"/>
        <v>7</v>
      </c>
      <c r="AC137" s="68">
        <f t="shared" si="5"/>
        <v>33.714285714285715</v>
      </c>
      <c r="AD137" s="68">
        <f t="array" ref="AD137">IF(AB137=0,0,IF(AB137&gt;9,AVERAGE(LARGE(D137:Z137,{1,2,3,4,5,6,7,8,9,10})),0))</f>
        <v>0</v>
      </c>
      <c r="AE137" s="68">
        <f t="array" ref="AE137">IF(AB137=0,0,IF(AB137&gt;9,SUM(LARGE(D137:Z137,{1,2,3,4,5,6,7,8,9,10})),0))</f>
        <v>0</v>
      </c>
    </row>
    <row r="138" spans="1:31" ht="16" x14ac:dyDescent="0.2">
      <c r="A138" s="57" t="s">
        <v>72</v>
      </c>
      <c r="B138" s="58" t="s">
        <v>12</v>
      </c>
      <c r="C138" s="58" t="s">
        <v>54</v>
      </c>
      <c r="D138" s="60"/>
      <c r="E138" s="60"/>
      <c r="F138" s="60"/>
      <c r="G138" s="61"/>
      <c r="H138" s="64"/>
      <c r="I138" s="64">
        <v>33</v>
      </c>
      <c r="J138" s="61"/>
      <c r="K138" s="63"/>
      <c r="L138" s="64">
        <v>26</v>
      </c>
      <c r="M138" s="65">
        <v>31</v>
      </c>
      <c r="N138" s="235">
        <v>27</v>
      </c>
      <c r="O138" s="235"/>
      <c r="P138" s="64"/>
      <c r="Q138" s="64">
        <v>35</v>
      </c>
      <c r="R138" s="64"/>
      <c r="S138" s="64"/>
      <c r="T138" s="64">
        <v>43</v>
      </c>
      <c r="U138" s="64"/>
      <c r="V138" s="251"/>
      <c r="W138" s="64">
        <v>40</v>
      </c>
      <c r="X138" s="60"/>
      <c r="Y138" s="60"/>
      <c r="Z138" s="60"/>
      <c r="AA138" s="75"/>
      <c r="AB138" s="67">
        <f t="shared" si="4"/>
        <v>7</v>
      </c>
      <c r="AC138" s="68">
        <f t="shared" si="5"/>
        <v>33.571428571428569</v>
      </c>
      <c r="AD138" s="68">
        <f t="array" ref="AD138">IF(AB138=0,0,IF(AB138&gt;9,AVERAGE(LARGE(D138:Z138,{1,2,3,4,5,6,7,8,9,10})),0))</f>
        <v>0</v>
      </c>
      <c r="AE138" s="68">
        <f t="array" ref="AE138">IF(AB138=0,0,IF(AB138&gt;9,SUM(LARGE(D138:Z138,{1,2,3,4,5,6,7,8,9,10})),0))</f>
        <v>0</v>
      </c>
    </row>
    <row r="139" spans="1:31" ht="16" x14ac:dyDescent="0.2">
      <c r="A139" s="57" t="s">
        <v>106</v>
      </c>
      <c r="B139" s="58" t="s">
        <v>6</v>
      </c>
      <c r="C139" s="58" t="s">
        <v>54</v>
      </c>
      <c r="D139" s="60">
        <v>35</v>
      </c>
      <c r="E139" s="60"/>
      <c r="F139" s="60"/>
      <c r="G139" s="61"/>
      <c r="H139" s="64"/>
      <c r="I139" s="64"/>
      <c r="J139" s="61">
        <v>29</v>
      </c>
      <c r="K139" s="63"/>
      <c r="L139" s="64">
        <v>37</v>
      </c>
      <c r="M139" s="65"/>
      <c r="N139" s="235"/>
      <c r="O139" s="235">
        <v>31</v>
      </c>
      <c r="P139" s="64">
        <v>26</v>
      </c>
      <c r="Q139" s="64"/>
      <c r="R139" s="64"/>
      <c r="S139" s="64">
        <v>30</v>
      </c>
      <c r="T139" s="64"/>
      <c r="U139" s="64"/>
      <c r="V139" s="251">
        <v>34</v>
      </c>
      <c r="W139" s="64"/>
      <c r="X139" s="60"/>
      <c r="Y139" s="60"/>
      <c r="Z139" s="60"/>
      <c r="AA139" s="75"/>
      <c r="AB139" s="67">
        <f t="shared" si="4"/>
        <v>7</v>
      </c>
      <c r="AC139" s="68">
        <f t="shared" si="5"/>
        <v>31.714285714285715</v>
      </c>
      <c r="AD139" s="68">
        <f t="array" ref="AD139">IF(AB139=0,0,IF(AB139&gt;9,AVERAGE(LARGE(D139:Z139,{1,2,3,4,5,6,7,8,9,10})),0))</f>
        <v>0</v>
      </c>
      <c r="AE139" s="68">
        <f t="array" ref="AE139">IF(AB139=0,0,IF(AB139&gt;9,SUM(LARGE(D139:Z139,{1,2,3,4,5,6,7,8,9,10})),0))</f>
        <v>0</v>
      </c>
    </row>
    <row r="140" spans="1:31" ht="16" x14ac:dyDescent="0.2">
      <c r="A140" s="99" t="s">
        <v>197</v>
      </c>
      <c r="B140" s="58" t="s">
        <v>12</v>
      </c>
      <c r="C140" s="58" t="s">
        <v>54</v>
      </c>
      <c r="D140" s="60"/>
      <c r="E140" s="60"/>
      <c r="F140" s="60"/>
      <c r="G140" s="61"/>
      <c r="H140" s="64"/>
      <c r="I140" s="64">
        <v>28</v>
      </c>
      <c r="J140" s="61"/>
      <c r="K140" s="63"/>
      <c r="L140" s="64">
        <v>25</v>
      </c>
      <c r="M140" s="65">
        <v>24</v>
      </c>
      <c r="N140" s="235">
        <v>30</v>
      </c>
      <c r="O140" s="235"/>
      <c r="P140" s="64"/>
      <c r="Q140" s="64">
        <v>27</v>
      </c>
      <c r="R140" s="64"/>
      <c r="S140" s="64"/>
      <c r="T140" s="64">
        <v>33</v>
      </c>
      <c r="U140" s="64"/>
      <c r="V140" s="251"/>
      <c r="W140" s="64">
        <v>29</v>
      </c>
      <c r="X140" s="60"/>
      <c r="Y140" s="60"/>
      <c r="Z140" s="60"/>
      <c r="AA140" s="75"/>
      <c r="AB140" s="67">
        <f t="shared" si="4"/>
        <v>7</v>
      </c>
      <c r="AC140" s="68">
        <f t="shared" si="5"/>
        <v>28</v>
      </c>
      <c r="AD140" s="68">
        <f t="array" ref="AD140">IF(AB140=0,0,IF(AB140&gt;9,AVERAGE(LARGE(D140:Z140,{1,2,3,4,5,6,7,8,9,10})),0))</f>
        <v>0</v>
      </c>
      <c r="AE140" s="68">
        <f t="array" ref="AE140">IF(AB140=0,0,IF(AB140&gt;9,SUM(LARGE(D140:Z140,{1,2,3,4,5,6,7,8,9,10})),0))</f>
        <v>0</v>
      </c>
    </row>
    <row r="141" spans="1:31" ht="16" x14ac:dyDescent="0.2">
      <c r="A141" s="57" t="s">
        <v>148</v>
      </c>
      <c r="B141" s="58" t="s">
        <v>9</v>
      </c>
      <c r="C141" s="58" t="s">
        <v>54</v>
      </c>
      <c r="D141" s="60"/>
      <c r="E141" s="60"/>
      <c r="F141" s="60"/>
      <c r="G141" s="61"/>
      <c r="H141" s="64"/>
      <c r="I141" s="64"/>
      <c r="J141" s="61">
        <v>40</v>
      </c>
      <c r="K141" s="63"/>
      <c r="L141" s="64"/>
      <c r="M141" s="65"/>
      <c r="N141" s="235"/>
      <c r="O141" s="235"/>
      <c r="P141" s="64"/>
      <c r="Q141" s="64"/>
      <c r="R141" s="64"/>
      <c r="S141" s="64">
        <v>43</v>
      </c>
      <c r="T141" s="64">
        <v>41</v>
      </c>
      <c r="U141" s="64"/>
      <c r="V141" s="251"/>
      <c r="W141" s="64"/>
      <c r="X141" s="60">
        <v>38</v>
      </c>
      <c r="Y141" s="60">
        <v>45</v>
      </c>
      <c r="Z141" s="60">
        <v>43</v>
      </c>
      <c r="AA141" s="75"/>
      <c r="AB141" s="67">
        <f t="shared" si="4"/>
        <v>6</v>
      </c>
      <c r="AC141" s="68">
        <f t="shared" si="5"/>
        <v>41.666666666666664</v>
      </c>
      <c r="AD141" s="68">
        <f t="array" ref="AD141">IF(AB141=0,0,IF(AB141&gt;9,AVERAGE(LARGE(D141:Z141,{1,2,3,4,5,6,7,8,9,10})),0))</f>
        <v>0</v>
      </c>
      <c r="AE141" s="68">
        <f t="array" ref="AE141">IF(AB141=0,0,IF(AB141&gt;9,SUM(LARGE(D141:Z141,{1,2,3,4,5,6,7,8,9,10})),0))</f>
        <v>0</v>
      </c>
    </row>
    <row r="142" spans="1:31" ht="16" x14ac:dyDescent="0.2">
      <c r="A142" s="57" t="s">
        <v>97</v>
      </c>
      <c r="B142" s="58" t="s">
        <v>6</v>
      </c>
      <c r="C142" s="58" t="s">
        <v>54</v>
      </c>
      <c r="D142" s="60"/>
      <c r="E142" s="60"/>
      <c r="F142" s="60">
        <v>39</v>
      </c>
      <c r="G142" s="61">
        <v>42</v>
      </c>
      <c r="H142" s="64"/>
      <c r="I142" s="64">
        <v>43</v>
      </c>
      <c r="J142" s="61"/>
      <c r="K142" s="63"/>
      <c r="L142" s="64">
        <v>37</v>
      </c>
      <c r="M142" s="65"/>
      <c r="N142" s="235"/>
      <c r="O142" s="235"/>
      <c r="P142" s="64"/>
      <c r="Q142" s="64"/>
      <c r="R142" s="64"/>
      <c r="S142" s="64"/>
      <c r="T142" s="64">
        <v>37</v>
      </c>
      <c r="U142" s="64"/>
      <c r="V142" s="251"/>
      <c r="W142" s="64"/>
      <c r="X142" s="60">
        <v>28</v>
      </c>
      <c r="Y142" s="60"/>
      <c r="Z142" s="60"/>
      <c r="AA142" s="80"/>
      <c r="AB142" s="67">
        <f t="shared" si="4"/>
        <v>6</v>
      </c>
      <c r="AC142" s="68">
        <f t="shared" si="5"/>
        <v>37.666666666666664</v>
      </c>
      <c r="AD142" s="68">
        <f t="array" ref="AD142">IF(AB142=0,0,IF(AB142&gt;9,AVERAGE(LARGE(D142:Z142,{1,2,3,4,5,6,7,8,9,10})),0))</f>
        <v>0</v>
      </c>
      <c r="AE142" s="68">
        <f t="array" ref="AE142">IF(AB142=0,0,IF(AB142&gt;9,SUM(LARGE(D142:Z142,{1,2,3,4,5,6,7,8,9,10})),0))</f>
        <v>0</v>
      </c>
    </row>
    <row r="143" spans="1:31" ht="16" x14ac:dyDescent="0.2">
      <c r="A143" s="57" t="s">
        <v>224</v>
      </c>
      <c r="B143" s="58" t="s">
        <v>3</v>
      </c>
      <c r="C143" s="93" t="s">
        <v>54</v>
      </c>
      <c r="D143" s="60"/>
      <c r="E143" s="60">
        <v>36</v>
      </c>
      <c r="F143" s="60"/>
      <c r="G143" s="61"/>
      <c r="H143" s="64"/>
      <c r="I143" s="64"/>
      <c r="J143" s="61"/>
      <c r="K143" s="63"/>
      <c r="L143" s="64">
        <v>34</v>
      </c>
      <c r="M143" s="65">
        <v>40</v>
      </c>
      <c r="N143" s="235"/>
      <c r="O143" s="235"/>
      <c r="P143" s="64"/>
      <c r="Q143" s="64"/>
      <c r="R143" s="64"/>
      <c r="S143" s="64"/>
      <c r="T143" s="64"/>
      <c r="U143" s="64"/>
      <c r="V143" s="251"/>
      <c r="W143" s="64"/>
      <c r="X143" s="60">
        <v>39</v>
      </c>
      <c r="Y143" s="60">
        <v>39</v>
      </c>
      <c r="Z143" s="60">
        <v>38</v>
      </c>
      <c r="AA143" s="75"/>
      <c r="AB143" s="67">
        <f t="shared" si="4"/>
        <v>6</v>
      </c>
      <c r="AC143" s="68">
        <f t="shared" si="5"/>
        <v>37.666666666666664</v>
      </c>
      <c r="AD143" s="68">
        <f t="array" ref="AD143">IF(AB143=0,0,IF(AB143&gt;9,AVERAGE(LARGE(D143:Z143,{1,2,3,4,5,6,7,8,9,10})),0))</f>
        <v>0</v>
      </c>
      <c r="AE143" s="68">
        <f t="array" ref="AE143">IF(AB143=0,0,IF(AB143&gt;9,SUM(LARGE(D143:Z143,{1,2,3,4,5,6,7,8,9,10})),0))</f>
        <v>0</v>
      </c>
    </row>
    <row r="144" spans="1:31" ht="16" x14ac:dyDescent="0.2">
      <c r="A144" s="57" t="s">
        <v>166</v>
      </c>
      <c r="B144" s="58" t="s">
        <v>9</v>
      </c>
      <c r="C144" s="58" t="s">
        <v>54</v>
      </c>
      <c r="D144" s="60"/>
      <c r="E144" s="60"/>
      <c r="F144" s="60">
        <v>47</v>
      </c>
      <c r="G144" s="61"/>
      <c r="H144" s="64"/>
      <c r="I144" s="64"/>
      <c r="J144" s="61">
        <v>49</v>
      </c>
      <c r="K144" s="63"/>
      <c r="L144" s="64"/>
      <c r="M144" s="65"/>
      <c r="N144" s="235"/>
      <c r="O144" s="235"/>
      <c r="P144" s="64"/>
      <c r="Q144" s="64"/>
      <c r="R144" s="64"/>
      <c r="S144" s="64"/>
      <c r="T144" s="64"/>
      <c r="U144" s="64"/>
      <c r="V144" s="251"/>
      <c r="W144" s="64"/>
      <c r="X144" s="60">
        <v>46</v>
      </c>
      <c r="Y144" s="60">
        <v>45</v>
      </c>
      <c r="Z144" s="60">
        <v>41</v>
      </c>
      <c r="AA144" s="80"/>
      <c r="AB144" s="67">
        <f t="shared" si="4"/>
        <v>5</v>
      </c>
      <c r="AC144" s="68">
        <f t="shared" si="5"/>
        <v>45.6</v>
      </c>
      <c r="AD144" s="68">
        <f t="array" ref="AD144">IF(AB144=0,0,IF(AB144&gt;9,AVERAGE(LARGE(D144:Z144,{1,2,3,4,5,6,7,8,9,10})),0))</f>
        <v>0</v>
      </c>
      <c r="AE144" s="68">
        <f t="array" ref="AE144">IF(AB144=0,0,IF(AB144&gt;9,SUM(LARGE(D144:Z144,{1,2,3,4,5,6,7,8,9,10})),0))</f>
        <v>0</v>
      </c>
    </row>
    <row r="145" spans="1:31" ht="16" x14ac:dyDescent="0.2">
      <c r="A145" s="57" t="s">
        <v>91</v>
      </c>
      <c r="B145" s="58" t="s">
        <v>4</v>
      </c>
      <c r="C145" s="58" t="s">
        <v>54</v>
      </c>
      <c r="D145" s="60"/>
      <c r="E145" s="60">
        <v>46</v>
      </c>
      <c r="F145" s="60"/>
      <c r="G145" s="61"/>
      <c r="H145" s="64"/>
      <c r="I145" s="64"/>
      <c r="J145" s="61"/>
      <c r="K145" s="63"/>
      <c r="L145" s="64"/>
      <c r="M145" s="65">
        <v>43</v>
      </c>
      <c r="N145" s="235"/>
      <c r="O145" s="235">
        <v>43</v>
      </c>
      <c r="P145" s="64"/>
      <c r="Q145" s="64"/>
      <c r="R145" s="64"/>
      <c r="S145" s="64"/>
      <c r="T145" s="64"/>
      <c r="U145" s="64"/>
      <c r="V145" s="251"/>
      <c r="W145" s="64"/>
      <c r="X145" s="60">
        <v>46</v>
      </c>
      <c r="Y145" s="60">
        <v>47</v>
      </c>
      <c r="Z145" s="60"/>
      <c r="AA145" s="75"/>
      <c r="AB145" s="67">
        <f t="shared" si="4"/>
        <v>5</v>
      </c>
      <c r="AC145" s="68">
        <f t="shared" si="5"/>
        <v>45</v>
      </c>
      <c r="AD145" s="68">
        <f t="array" ref="AD145">IF(AB145=0,0,IF(AB145&gt;9,AVERAGE(LARGE(D145:Z145,{1,2,3,4,5,6,7,8,9,10})),0))</f>
        <v>0</v>
      </c>
      <c r="AE145" s="68">
        <f t="array" ref="AE145">IF(AB145=0,0,IF(AB145&gt;9,SUM(LARGE(D145:Z145,{1,2,3,4,5,6,7,8,9,10})),0))</f>
        <v>0</v>
      </c>
    </row>
    <row r="146" spans="1:31" ht="16" x14ac:dyDescent="0.2">
      <c r="A146" s="57" t="s">
        <v>94</v>
      </c>
      <c r="B146" s="58" t="s">
        <v>9</v>
      </c>
      <c r="C146" s="58" t="s">
        <v>54</v>
      </c>
      <c r="D146" s="60"/>
      <c r="E146" s="60"/>
      <c r="F146" s="60"/>
      <c r="G146" s="61">
        <v>43</v>
      </c>
      <c r="H146" s="64">
        <v>44</v>
      </c>
      <c r="I146" s="64">
        <v>45</v>
      </c>
      <c r="J146" s="61">
        <v>36</v>
      </c>
      <c r="K146" s="63"/>
      <c r="L146" s="64"/>
      <c r="M146" s="65"/>
      <c r="N146" s="235"/>
      <c r="O146" s="235"/>
      <c r="P146" s="64"/>
      <c r="Q146" s="64"/>
      <c r="R146" s="64"/>
      <c r="S146" s="64"/>
      <c r="T146" s="64"/>
      <c r="U146" s="64"/>
      <c r="V146" s="251"/>
      <c r="W146" s="64"/>
      <c r="X146" s="60">
        <v>44</v>
      </c>
      <c r="Y146" s="60"/>
      <c r="Z146" s="60"/>
      <c r="AA146" s="75"/>
      <c r="AB146" s="67">
        <f t="shared" si="4"/>
        <v>5</v>
      </c>
      <c r="AC146" s="68">
        <f t="shared" si="5"/>
        <v>42.4</v>
      </c>
      <c r="AD146" s="68">
        <f t="array" ref="AD146">IF(AB146=0,0,IF(AB146&gt;9,AVERAGE(LARGE(D146:Z146,{1,2,3,4,5,6,7,8,9,10})),0))</f>
        <v>0</v>
      </c>
      <c r="AE146" s="68">
        <f t="array" ref="AE146">IF(AB146=0,0,IF(AB146&gt;9,SUM(LARGE(D146:Z146,{1,2,3,4,5,6,7,8,9,10})),0))</f>
        <v>0</v>
      </c>
    </row>
    <row r="147" spans="1:31" ht="16" x14ac:dyDescent="0.2">
      <c r="A147" s="57" t="s">
        <v>189</v>
      </c>
      <c r="B147" s="58" t="s">
        <v>12</v>
      </c>
      <c r="C147" s="58" t="s">
        <v>54</v>
      </c>
      <c r="D147" s="60"/>
      <c r="E147" s="60"/>
      <c r="F147" s="60">
        <v>43</v>
      </c>
      <c r="G147" s="61"/>
      <c r="H147" s="64">
        <v>47</v>
      </c>
      <c r="I147" s="64"/>
      <c r="J147" s="61">
        <v>40</v>
      </c>
      <c r="K147" s="63"/>
      <c r="L147" s="64"/>
      <c r="M147" s="65"/>
      <c r="N147" s="235"/>
      <c r="O147" s="235"/>
      <c r="P147" s="64"/>
      <c r="Q147" s="64"/>
      <c r="R147" s="64">
        <v>35</v>
      </c>
      <c r="S147" s="64">
        <v>43</v>
      </c>
      <c r="T147" s="64"/>
      <c r="U147" s="64"/>
      <c r="V147" s="251"/>
      <c r="W147" s="64"/>
      <c r="X147" s="60"/>
      <c r="Y147" s="60"/>
      <c r="Z147" s="60"/>
      <c r="AA147" s="75"/>
      <c r="AB147" s="67">
        <f t="shared" si="4"/>
        <v>5</v>
      </c>
      <c r="AC147" s="68">
        <f t="shared" si="5"/>
        <v>41.6</v>
      </c>
      <c r="AD147" s="68">
        <f t="array" ref="AD147">IF(AB147=0,0,IF(AB147&gt;9,AVERAGE(LARGE(D147:Z147,{1,2,3,4,5,6,7,8,9,10})),0))</f>
        <v>0</v>
      </c>
      <c r="AE147" s="68">
        <f t="array" ref="AE147">IF(AB147=0,0,IF(AB147&gt;9,SUM(LARGE(D147:Z147,{1,2,3,4,5,6,7,8,9,10})),0))</f>
        <v>0</v>
      </c>
    </row>
    <row r="148" spans="1:31" ht="16" x14ac:dyDescent="0.2">
      <c r="A148" s="57" t="s">
        <v>135</v>
      </c>
      <c r="B148" s="58" t="s">
        <v>5</v>
      </c>
      <c r="C148" s="58" t="s">
        <v>54</v>
      </c>
      <c r="D148" s="60">
        <v>42</v>
      </c>
      <c r="E148" s="60">
        <v>46</v>
      </c>
      <c r="F148" s="60">
        <v>35</v>
      </c>
      <c r="G148" s="61"/>
      <c r="H148" s="64"/>
      <c r="I148" s="64"/>
      <c r="J148" s="61"/>
      <c r="K148" s="63"/>
      <c r="L148" s="64"/>
      <c r="M148" s="65"/>
      <c r="N148" s="235"/>
      <c r="O148" s="235"/>
      <c r="P148" s="64"/>
      <c r="Q148" s="64"/>
      <c r="R148" s="64"/>
      <c r="S148" s="64"/>
      <c r="T148" s="64"/>
      <c r="U148" s="64"/>
      <c r="V148" s="251"/>
      <c r="W148" s="64"/>
      <c r="X148" s="60">
        <v>45</v>
      </c>
      <c r="Y148" s="60">
        <v>38</v>
      </c>
      <c r="Z148" s="60"/>
      <c r="AA148" s="75"/>
      <c r="AB148" s="67">
        <f t="shared" si="4"/>
        <v>5</v>
      </c>
      <c r="AC148" s="68">
        <f t="shared" si="5"/>
        <v>41.2</v>
      </c>
      <c r="AD148" s="68">
        <f t="array" ref="AD148">IF(AB148=0,0,IF(AB148&gt;9,AVERAGE(LARGE(D148:Z148,{1,2,3,4,5,6,7,8,9,10})),0))</f>
        <v>0</v>
      </c>
      <c r="AE148" s="68">
        <f t="array" ref="AE148">IF(AB148=0,0,IF(AB148&gt;9,SUM(LARGE(D148:Z148,{1,2,3,4,5,6,7,8,9,10})),0))</f>
        <v>0</v>
      </c>
    </row>
    <row r="149" spans="1:31" ht="16" x14ac:dyDescent="0.2">
      <c r="A149" s="57" t="s">
        <v>158</v>
      </c>
      <c r="B149" s="58" t="s">
        <v>12</v>
      </c>
      <c r="C149" s="58" t="s">
        <v>54</v>
      </c>
      <c r="D149" s="86"/>
      <c r="E149" s="86"/>
      <c r="F149" s="86">
        <v>42</v>
      </c>
      <c r="G149" s="61"/>
      <c r="H149" s="64">
        <v>44</v>
      </c>
      <c r="I149" s="64"/>
      <c r="J149" s="61">
        <v>38</v>
      </c>
      <c r="K149" s="63"/>
      <c r="L149" s="64">
        <v>39</v>
      </c>
      <c r="M149" s="65">
        <v>37</v>
      </c>
      <c r="N149" s="235"/>
      <c r="O149" s="235"/>
      <c r="P149" s="64"/>
      <c r="Q149" s="64"/>
      <c r="R149" s="64"/>
      <c r="S149" s="64"/>
      <c r="T149" s="64"/>
      <c r="U149" s="64"/>
      <c r="V149" s="251"/>
      <c r="W149" s="64"/>
      <c r="X149" s="101"/>
      <c r="Y149" s="86"/>
      <c r="Z149" s="86"/>
      <c r="AA149" s="75"/>
      <c r="AB149" s="67">
        <f t="shared" si="4"/>
        <v>5</v>
      </c>
      <c r="AC149" s="68">
        <f t="shared" si="5"/>
        <v>40</v>
      </c>
      <c r="AD149" s="68">
        <f t="array" ref="AD149">IF(AB149=0,0,IF(AB149&gt;9,AVERAGE(LARGE(D149:Z149,{1,2,3,4,5,6,7,8,9,10})),0))</f>
        <v>0</v>
      </c>
      <c r="AE149" s="68">
        <f t="array" ref="AE149">IF(AB149=0,0,IF(AB149&gt;9,SUM(LARGE(D149:Z149,{1,2,3,4,5,6,7,8,9,10})),0))</f>
        <v>0</v>
      </c>
    </row>
    <row r="150" spans="1:31" ht="16" x14ac:dyDescent="0.2">
      <c r="A150" s="82" t="s">
        <v>369</v>
      </c>
      <c r="B150" s="83" t="s">
        <v>3</v>
      </c>
      <c r="C150" s="83" t="s">
        <v>54</v>
      </c>
      <c r="D150" s="60"/>
      <c r="E150" s="60"/>
      <c r="F150" s="60"/>
      <c r="G150" s="61"/>
      <c r="H150" s="64"/>
      <c r="I150" s="64"/>
      <c r="J150" s="61"/>
      <c r="K150" s="63"/>
      <c r="L150" s="64"/>
      <c r="M150" s="65"/>
      <c r="N150" s="235"/>
      <c r="O150" s="235"/>
      <c r="P150" s="64"/>
      <c r="Q150" s="64"/>
      <c r="R150" s="64"/>
      <c r="S150" s="64"/>
      <c r="T150" s="64">
        <v>41</v>
      </c>
      <c r="U150" s="64">
        <v>36</v>
      </c>
      <c r="V150" s="251"/>
      <c r="W150" s="64"/>
      <c r="X150" s="60">
        <v>42</v>
      </c>
      <c r="Y150" s="60">
        <v>37</v>
      </c>
      <c r="Z150" s="60">
        <v>39</v>
      </c>
      <c r="AA150" s="75"/>
      <c r="AB150" s="67">
        <f t="shared" ref="AB150:AB213" si="6">COUNT(D150:Z150)</f>
        <v>5</v>
      </c>
      <c r="AC150" s="68">
        <f t="shared" ref="AC150:AC213" si="7">IF(AB150=0,0,AVERAGE(D150:Z150))</f>
        <v>39</v>
      </c>
      <c r="AD150" s="68">
        <f t="array" ref="AD150">IF(AB150=0,0,IF(AB150&gt;9,AVERAGE(LARGE(D150:Z150,{1,2,3,4,5,6,7,8,9,10})),0))</f>
        <v>0</v>
      </c>
      <c r="AE150" s="68">
        <f t="array" ref="AE150">IF(AB150=0,0,IF(AB150&gt;9,SUM(LARGE(D150:Z150,{1,2,3,4,5,6,7,8,9,10})),0))</f>
        <v>0</v>
      </c>
    </row>
    <row r="151" spans="1:31" ht="16" x14ac:dyDescent="0.2">
      <c r="A151" s="57" t="s">
        <v>71</v>
      </c>
      <c r="B151" s="58" t="s">
        <v>12</v>
      </c>
      <c r="C151" s="58" t="s">
        <v>54</v>
      </c>
      <c r="D151" s="60"/>
      <c r="E151" s="60"/>
      <c r="F151" s="60"/>
      <c r="G151" s="61"/>
      <c r="H151" s="64"/>
      <c r="I151" s="64">
        <v>41</v>
      </c>
      <c r="J151" s="61"/>
      <c r="K151" s="63"/>
      <c r="L151" s="64"/>
      <c r="M151" s="65">
        <v>39</v>
      </c>
      <c r="N151" s="235">
        <v>32</v>
      </c>
      <c r="O151" s="235"/>
      <c r="P151" s="64"/>
      <c r="Q151" s="64">
        <v>40</v>
      </c>
      <c r="R151" s="64"/>
      <c r="S151" s="64"/>
      <c r="T151" s="64">
        <v>41</v>
      </c>
      <c r="U151" s="64"/>
      <c r="V151" s="251"/>
      <c r="W151" s="64"/>
      <c r="X151" s="60"/>
      <c r="Y151" s="60"/>
      <c r="Z151" s="60"/>
      <c r="AA151" s="75"/>
      <c r="AB151" s="67">
        <f t="shared" si="6"/>
        <v>5</v>
      </c>
      <c r="AC151" s="68">
        <f t="shared" si="7"/>
        <v>38.6</v>
      </c>
      <c r="AD151" s="68">
        <f t="array" ref="AD151">IF(AB151=0,0,IF(AB151&gt;9,AVERAGE(LARGE(D151:Z151,{1,2,3,4,5,6,7,8,9,10})),0))</f>
        <v>0</v>
      </c>
      <c r="AE151" s="68">
        <f t="array" ref="AE151">IF(AB151=0,0,IF(AB151&gt;9,SUM(LARGE(D151:Z151,{1,2,3,4,5,6,7,8,9,10})),0))</f>
        <v>0</v>
      </c>
    </row>
    <row r="152" spans="1:31" ht="16" x14ac:dyDescent="0.2">
      <c r="A152" s="57" t="s">
        <v>61</v>
      </c>
      <c r="B152" s="58" t="s">
        <v>5</v>
      </c>
      <c r="C152" s="58" t="s">
        <v>54</v>
      </c>
      <c r="D152" s="60"/>
      <c r="E152" s="60"/>
      <c r="F152" s="60">
        <v>39</v>
      </c>
      <c r="G152" s="61"/>
      <c r="H152" s="64"/>
      <c r="I152" s="64"/>
      <c r="J152" s="61"/>
      <c r="K152" s="63"/>
      <c r="L152" s="64"/>
      <c r="M152" s="65"/>
      <c r="N152" s="235"/>
      <c r="O152" s="235"/>
      <c r="P152" s="64"/>
      <c r="Q152" s="64">
        <v>38</v>
      </c>
      <c r="R152" s="64">
        <v>39</v>
      </c>
      <c r="S152" s="64"/>
      <c r="T152" s="89">
        <v>40</v>
      </c>
      <c r="U152" s="64"/>
      <c r="V152" s="251"/>
      <c r="W152" s="64"/>
      <c r="X152" s="60">
        <v>36</v>
      </c>
      <c r="Y152" s="60"/>
      <c r="Z152" s="60"/>
      <c r="AA152" s="75"/>
      <c r="AB152" s="67">
        <f t="shared" si="6"/>
        <v>5</v>
      </c>
      <c r="AC152" s="68">
        <f t="shared" si="7"/>
        <v>38.4</v>
      </c>
      <c r="AD152" s="68">
        <f t="array" ref="AD152">IF(AB152=0,0,IF(AB152&gt;9,AVERAGE(LARGE(D152:Z152,{1,2,3,4,5,6,7,8,9,10})),0))</f>
        <v>0</v>
      </c>
      <c r="AE152" s="68">
        <f t="array" ref="AE152">IF(AB152=0,0,IF(AB152&gt;9,SUM(LARGE(D152:Z152,{1,2,3,4,5,6,7,8,9,10})),0))</f>
        <v>0</v>
      </c>
    </row>
    <row r="153" spans="1:31" ht="16" x14ac:dyDescent="0.2">
      <c r="A153" s="85" t="s">
        <v>281</v>
      </c>
      <c r="B153" s="75" t="s">
        <v>12</v>
      </c>
      <c r="C153" s="58" t="s">
        <v>54</v>
      </c>
      <c r="D153" s="60"/>
      <c r="E153" s="60"/>
      <c r="F153" s="60"/>
      <c r="G153" s="61">
        <v>35</v>
      </c>
      <c r="H153" s="64"/>
      <c r="I153" s="64"/>
      <c r="J153" s="61"/>
      <c r="K153" s="63"/>
      <c r="L153" s="64">
        <v>35</v>
      </c>
      <c r="M153" s="65">
        <v>31</v>
      </c>
      <c r="N153" s="235"/>
      <c r="O153" s="235"/>
      <c r="P153" s="64"/>
      <c r="Q153" s="64"/>
      <c r="R153" s="64"/>
      <c r="S153" s="64"/>
      <c r="T153" s="64"/>
      <c r="U153" s="64"/>
      <c r="V153" s="251"/>
      <c r="W153" s="64">
        <v>31</v>
      </c>
      <c r="X153" s="60">
        <v>33</v>
      </c>
      <c r="Y153" s="60"/>
      <c r="Z153" s="60"/>
      <c r="AA153" s="75"/>
      <c r="AB153" s="67">
        <f t="shared" si="6"/>
        <v>5</v>
      </c>
      <c r="AC153" s="68">
        <f t="shared" si="7"/>
        <v>33</v>
      </c>
      <c r="AD153" s="68">
        <f t="array" ref="AD153">IF(AB153=0,0,IF(AB153&gt;9,AVERAGE(LARGE(D153:Z153,{1,2,3,4,5,6,7,8,9,10})),0))</f>
        <v>0</v>
      </c>
      <c r="AE153" s="68">
        <f t="array" ref="AE153">IF(AB153=0,0,IF(AB153&gt;9,SUM(LARGE(D153:Z153,{1,2,3,4,5,6,7,8,9,10})),0))</f>
        <v>0</v>
      </c>
    </row>
    <row r="154" spans="1:31" ht="16" x14ac:dyDescent="0.2">
      <c r="A154" s="57" t="s">
        <v>118</v>
      </c>
      <c r="B154" s="58" t="s">
        <v>7</v>
      </c>
      <c r="C154" s="58" t="s">
        <v>54</v>
      </c>
      <c r="D154" s="86"/>
      <c r="E154" s="86"/>
      <c r="F154" s="86"/>
      <c r="G154" s="61"/>
      <c r="H154" s="64"/>
      <c r="I154" s="77">
        <v>42</v>
      </c>
      <c r="J154" s="61"/>
      <c r="K154" s="63"/>
      <c r="L154" s="64">
        <v>44</v>
      </c>
      <c r="M154" s="61">
        <v>40</v>
      </c>
      <c r="N154" s="235">
        <v>44</v>
      </c>
      <c r="O154" s="235"/>
      <c r="P154" s="64"/>
      <c r="Q154" s="64"/>
      <c r="R154" s="64"/>
      <c r="S154" s="92"/>
      <c r="T154" s="64"/>
      <c r="U154" s="64"/>
      <c r="V154" s="251"/>
      <c r="W154" s="64"/>
      <c r="X154" s="79"/>
      <c r="Y154" s="86"/>
      <c r="Z154" s="86"/>
      <c r="AA154" s="75"/>
      <c r="AB154" s="67">
        <f t="shared" si="6"/>
        <v>4</v>
      </c>
      <c r="AC154" s="68">
        <f t="shared" si="7"/>
        <v>42.5</v>
      </c>
      <c r="AD154" s="68">
        <f t="array" ref="AD154">IF(AB154=0,0,IF(AB154&gt;9,AVERAGE(LARGE(D154:Z154,{1,2,3,4,5,6,7,8,9,10})),0))</f>
        <v>0</v>
      </c>
      <c r="AE154" s="68">
        <f t="array" ref="AE154">IF(AB154=0,0,IF(AB154&gt;9,SUM(LARGE(D154:Z154,{1,2,3,4,5,6,7,8,9,10})),0))</f>
        <v>0</v>
      </c>
    </row>
    <row r="155" spans="1:31" ht="16" x14ac:dyDescent="0.2">
      <c r="A155" s="57" t="s">
        <v>220</v>
      </c>
      <c r="B155" s="58" t="s">
        <v>3</v>
      </c>
      <c r="C155" s="58" t="s">
        <v>54</v>
      </c>
      <c r="D155" s="60"/>
      <c r="E155" s="60">
        <v>47</v>
      </c>
      <c r="F155" s="60"/>
      <c r="G155" s="61"/>
      <c r="H155" s="64"/>
      <c r="I155" s="64"/>
      <c r="J155" s="61"/>
      <c r="K155" s="63"/>
      <c r="L155" s="64">
        <v>39</v>
      </c>
      <c r="M155" s="65">
        <v>39</v>
      </c>
      <c r="N155" s="235"/>
      <c r="O155" s="235"/>
      <c r="P155" s="64"/>
      <c r="Q155" s="64"/>
      <c r="R155" s="64"/>
      <c r="S155" s="64"/>
      <c r="T155" s="64"/>
      <c r="U155" s="64"/>
      <c r="V155" s="251"/>
      <c r="W155" s="64"/>
      <c r="X155" s="60">
        <v>41</v>
      </c>
      <c r="Y155" s="60"/>
      <c r="Z155" s="60"/>
      <c r="AA155" s="75"/>
      <c r="AB155" s="67">
        <f t="shared" si="6"/>
        <v>4</v>
      </c>
      <c r="AC155" s="68">
        <f t="shared" si="7"/>
        <v>41.5</v>
      </c>
      <c r="AD155" s="68">
        <f t="array" ref="AD155">IF(AB155=0,0,IF(AB155&gt;9,AVERAGE(LARGE(D155:Z155,{1,2,3,4,5,6,7,8,9,10})),0))</f>
        <v>0</v>
      </c>
      <c r="AE155" s="68">
        <f t="array" ref="AE155">IF(AB155=0,0,IF(AB155&gt;9,SUM(LARGE(D155:Z155,{1,2,3,4,5,6,7,8,9,10})),0))</f>
        <v>0</v>
      </c>
    </row>
    <row r="156" spans="1:31" ht="16" x14ac:dyDescent="0.2">
      <c r="A156" s="57" t="s">
        <v>163</v>
      </c>
      <c r="B156" s="58" t="s">
        <v>3</v>
      </c>
      <c r="C156" s="93" t="s">
        <v>54</v>
      </c>
      <c r="D156" s="60">
        <v>44</v>
      </c>
      <c r="E156" s="60"/>
      <c r="F156" s="60"/>
      <c r="G156" s="61">
        <v>30</v>
      </c>
      <c r="H156" s="64"/>
      <c r="I156" s="64">
        <v>36</v>
      </c>
      <c r="J156" s="61"/>
      <c r="K156" s="63"/>
      <c r="L156" s="64"/>
      <c r="M156" s="65"/>
      <c r="N156" s="235"/>
      <c r="O156" s="235"/>
      <c r="P156" s="64"/>
      <c r="Q156" s="64"/>
      <c r="R156" s="64"/>
      <c r="S156" s="64"/>
      <c r="T156" s="64"/>
      <c r="U156" s="64"/>
      <c r="V156" s="251"/>
      <c r="W156" s="64"/>
      <c r="X156" s="60">
        <v>44</v>
      </c>
      <c r="Y156" s="60"/>
      <c r="Z156" s="60"/>
      <c r="AA156" s="75"/>
      <c r="AB156" s="67">
        <f t="shared" si="6"/>
        <v>4</v>
      </c>
      <c r="AC156" s="68">
        <f t="shared" si="7"/>
        <v>38.5</v>
      </c>
      <c r="AD156" s="68">
        <f t="array" ref="AD156">IF(AB156=0,0,IF(AB156&gt;9,AVERAGE(LARGE(D156:Z156,{1,2,3,4,5,6,7,8,9,10})),0))</f>
        <v>0</v>
      </c>
      <c r="AE156" s="68">
        <f t="array" ref="AE156">IF(AB156=0,0,IF(AB156&gt;9,SUM(LARGE(D156:Z156,{1,2,3,4,5,6,7,8,9,10})),0))</f>
        <v>0</v>
      </c>
    </row>
    <row r="157" spans="1:31" ht="16" x14ac:dyDescent="0.2">
      <c r="A157" s="99" t="s">
        <v>183</v>
      </c>
      <c r="B157" s="58" t="s">
        <v>7</v>
      </c>
      <c r="C157" s="58" t="s">
        <v>54</v>
      </c>
      <c r="D157" s="60"/>
      <c r="E157" s="60"/>
      <c r="F157" s="60"/>
      <c r="G157" s="61"/>
      <c r="H157" s="64"/>
      <c r="I157" s="64"/>
      <c r="J157" s="61"/>
      <c r="K157" s="63"/>
      <c r="L157" s="64"/>
      <c r="M157" s="65">
        <v>42</v>
      </c>
      <c r="N157" s="235">
        <v>35</v>
      </c>
      <c r="O157" s="235"/>
      <c r="P157" s="64">
        <v>33</v>
      </c>
      <c r="Q157" s="64"/>
      <c r="R157" s="64">
        <v>43</v>
      </c>
      <c r="S157" s="64"/>
      <c r="T157" s="64"/>
      <c r="U157" s="64"/>
      <c r="V157" s="251"/>
      <c r="W157" s="64"/>
      <c r="X157" s="60"/>
      <c r="Y157" s="60"/>
      <c r="Z157" s="60"/>
      <c r="AA157" s="75"/>
      <c r="AB157" s="67">
        <f t="shared" si="6"/>
        <v>4</v>
      </c>
      <c r="AC157" s="68">
        <f t="shared" si="7"/>
        <v>38.25</v>
      </c>
      <c r="AD157" s="68">
        <f t="array" ref="AD157">IF(AB157=0,0,IF(AB157&gt;9,AVERAGE(LARGE(D157:Z157,{1,2,3,4,5,6,7,8,9,10})),0))</f>
        <v>0</v>
      </c>
      <c r="AE157" s="68">
        <f t="array" ref="AE157">IF(AB157=0,0,IF(AB157&gt;9,SUM(LARGE(D157:Z157,{1,2,3,4,5,6,7,8,9,10})),0))</f>
        <v>0</v>
      </c>
    </row>
    <row r="158" spans="1:31" ht="16" x14ac:dyDescent="0.2">
      <c r="A158" s="57" t="s">
        <v>252</v>
      </c>
      <c r="B158" s="58" t="s">
        <v>6</v>
      </c>
      <c r="C158" s="58" t="s">
        <v>54</v>
      </c>
      <c r="D158" s="60">
        <v>40</v>
      </c>
      <c r="E158" s="60"/>
      <c r="F158" s="60"/>
      <c r="G158" s="61"/>
      <c r="H158" s="64"/>
      <c r="I158" s="64"/>
      <c r="J158" s="61"/>
      <c r="K158" s="63"/>
      <c r="L158" s="64"/>
      <c r="M158" s="65">
        <v>42</v>
      </c>
      <c r="N158" s="235">
        <v>33</v>
      </c>
      <c r="O158" s="235"/>
      <c r="P158" s="64"/>
      <c r="Q158" s="64"/>
      <c r="R158" s="64"/>
      <c r="S158" s="64"/>
      <c r="T158" s="64">
        <v>37</v>
      </c>
      <c r="U158" s="64"/>
      <c r="V158" s="251"/>
      <c r="W158" s="64"/>
      <c r="X158" s="60"/>
      <c r="Y158" s="60"/>
      <c r="Z158" s="60"/>
      <c r="AA158" s="75"/>
      <c r="AB158" s="67">
        <f t="shared" si="6"/>
        <v>4</v>
      </c>
      <c r="AC158" s="68">
        <f t="shared" si="7"/>
        <v>38</v>
      </c>
      <c r="AD158" s="68">
        <f t="array" ref="AD158">IF(AB158=0,0,IF(AB158&gt;9,AVERAGE(LARGE(D158:Z158,{1,2,3,4,5,6,7,8,9,10})),0))</f>
        <v>0</v>
      </c>
      <c r="AE158" s="68">
        <f t="array" ref="AE158">IF(AB158=0,0,IF(AB158&gt;9,SUM(LARGE(D158:Z158,{1,2,3,4,5,6,7,8,9,10})),0))</f>
        <v>0</v>
      </c>
    </row>
    <row r="159" spans="1:31" ht="16" x14ac:dyDescent="0.2">
      <c r="A159" s="57" t="s">
        <v>276</v>
      </c>
      <c r="B159" s="58" t="s">
        <v>4</v>
      </c>
      <c r="C159" s="58" t="s">
        <v>54</v>
      </c>
      <c r="D159" s="60">
        <v>39</v>
      </c>
      <c r="E159" s="60">
        <v>42</v>
      </c>
      <c r="F159" s="60"/>
      <c r="G159" s="61"/>
      <c r="H159" s="64"/>
      <c r="I159" s="64"/>
      <c r="J159" s="61"/>
      <c r="K159" s="63"/>
      <c r="L159" s="64"/>
      <c r="M159" s="65"/>
      <c r="N159" s="235">
        <v>35</v>
      </c>
      <c r="O159" s="235">
        <v>32</v>
      </c>
      <c r="P159" s="64"/>
      <c r="Q159" s="64"/>
      <c r="R159" s="64"/>
      <c r="S159" s="64"/>
      <c r="T159" s="64"/>
      <c r="U159" s="64"/>
      <c r="V159" s="251"/>
      <c r="W159" s="64"/>
      <c r="X159" s="60"/>
      <c r="Y159" s="60"/>
      <c r="Z159" s="60"/>
      <c r="AA159" s="75"/>
      <c r="AB159" s="67">
        <f t="shared" si="6"/>
        <v>4</v>
      </c>
      <c r="AC159" s="68">
        <f t="shared" si="7"/>
        <v>37</v>
      </c>
      <c r="AD159" s="68">
        <f t="array" ref="AD159">IF(AB159=0,0,IF(AB159&gt;9,AVERAGE(LARGE(D159:Z159,{1,2,3,4,5,6,7,8,9,10})),0))</f>
        <v>0</v>
      </c>
      <c r="AE159" s="68">
        <f t="array" ref="AE159">IF(AB159=0,0,IF(AB159&gt;9,SUM(LARGE(D159:Z159,{1,2,3,4,5,6,7,8,9,10})),0))</f>
        <v>0</v>
      </c>
    </row>
    <row r="160" spans="1:31" ht="16" x14ac:dyDescent="0.2">
      <c r="A160" s="57" t="s">
        <v>132</v>
      </c>
      <c r="B160" s="86" t="s">
        <v>12</v>
      </c>
      <c r="C160" s="58" t="s">
        <v>54</v>
      </c>
      <c r="D160" s="60"/>
      <c r="E160" s="60"/>
      <c r="F160" s="60"/>
      <c r="G160" s="61">
        <v>34</v>
      </c>
      <c r="H160" s="64"/>
      <c r="I160" s="64"/>
      <c r="J160" s="61">
        <v>38</v>
      </c>
      <c r="K160" s="63"/>
      <c r="L160" s="64">
        <v>33</v>
      </c>
      <c r="M160" s="65"/>
      <c r="N160" s="235"/>
      <c r="O160" s="235"/>
      <c r="P160" s="64"/>
      <c r="Q160" s="64"/>
      <c r="R160" s="64"/>
      <c r="S160" s="64"/>
      <c r="T160" s="64">
        <v>41</v>
      </c>
      <c r="U160" s="64"/>
      <c r="V160" s="251"/>
      <c r="W160" s="64"/>
      <c r="X160" s="60"/>
      <c r="Y160" s="60"/>
      <c r="Z160" s="60"/>
      <c r="AA160" s="75"/>
      <c r="AB160" s="67">
        <f t="shared" si="6"/>
        <v>4</v>
      </c>
      <c r="AC160" s="68">
        <f t="shared" si="7"/>
        <v>36.5</v>
      </c>
      <c r="AD160" s="68">
        <f t="array" ref="AD160">IF(AB160=0,0,IF(AB160&gt;9,AVERAGE(LARGE(D160:Z160,{1,2,3,4,5,6,7,8,9,10})),0))</f>
        <v>0</v>
      </c>
      <c r="AE160" s="68">
        <f t="array" ref="AE160">IF(AB160=0,0,IF(AB160&gt;9,SUM(LARGE(D160:Z160,{1,2,3,4,5,6,7,8,9,10})),0))</f>
        <v>0</v>
      </c>
    </row>
    <row r="161" spans="1:31" ht="16" x14ac:dyDescent="0.2">
      <c r="A161" s="57" t="s">
        <v>242</v>
      </c>
      <c r="B161" s="58" t="s">
        <v>8</v>
      </c>
      <c r="C161" s="58" t="s">
        <v>54</v>
      </c>
      <c r="D161" s="60">
        <v>36</v>
      </c>
      <c r="E161" s="60">
        <v>33</v>
      </c>
      <c r="F161" s="60">
        <v>36</v>
      </c>
      <c r="G161" s="61"/>
      <c r="H161" s="64"/>
      <c r="I161" s="64"/>
      <c r="J161" s="61"/>
      <c r="K161" s="63"/>
      <c r="L161" s="64"/>
      <c r="M161" s="65"/>
      <c r="N161" s="235"/>
      <c r="O161" s="235"/>
      <c r="P161" s="64"/>
      <c r="Q161" s="64"/>
      <c r="R161" s="64"/>
      <c r="S161" s="64"/>
      <c r="T161" s="64"/>
      <c r="U161" s="64"/>
      <c r="V161" s="251"/>
      <c r="W161" s="64"/>
      <c r="X161" s="60">
        <v>37</v>
      </c>
      <c r="Y161" s="60"/>
      <c r="Z161" s="60"/>
      <c r="AA161" s="75"/>
      <c r="AB161" s="67">
        <f t="shared" si="6"/>
        <v>4</v>
      </c>
      <c r="AC161" s="68">
        <f t="shared" si="7"/>
        <v>35.5</v>
      </c>
      <c r="AD161" s="68">
        <f t="array" ref="AD161">IF(AB161=0,0,IF(AB161&gt;9,AVERAGE(LARGE(D161:Z161,{1,2,3,4,5,6,7,8,9,10})),0))</f>
        <v>0</v>
      </c>
      <c r="AE161" s="68">
        <f t="array" ref="AE161">IF(AB161=0,0,IF(AB161&gt;9,SUM(LARGE(D161:Z161,{1,2,3,4,5,6,7,8,9,10})),0))</f>
        <v>0</v>
      </c>
    </row>
    <row r="162" spans="1:31" ht="16" x14ac:dyDescent="0.2">
      <c r="A162" s="57" t="s">
        <v>244</v>
      </c>
      <c r="B162" s="58" t="s">
        <v>6</v>
      </c>
      <c r="C162" s="58" t="s">
        <v>54</v>
      </c>
      <c r="D162" s="60"/>
      <c r="E162" s="60"/>
      <c r="F162" s="60"/>
      <c r="G162" s="61">
        <v>42</v>
      </c>
      <c r="H162" s="64"/>
      <c r="I162" s="64">
        <v>36</v>
      </c>
      <c r="J162" s="61"/>
      <c r="K162" s="63"/>
      <c r="L162" s="64">
        <v>25</v>
      </c>
      <c r="M162" s="65">
        <v>37</v>
      </c>
      <c r="N162" s="235"/>
      <c r="O162" s="235"/>
      <c r="P162" s="64"/>
      <c r="Q162" s="64"/>
      <c r="R162" s="64"/>
      <c r="S162" s="64"/>
      <c r="T162" s="64"/>
      <c r="U162" s="64"/>
      <c r="V162" s="251"/>
      <c r="W162" s="64"/>
      <c r="X162" s="60"/>
      <c r="Y162" s="60"/>
      <c r="Z162" s="60"/>
      <c r="AA162" s="75"/>
      <c r="AB162" s="67">
        <f t="shared" si="6"/>
        <v>4</v>
      </c>
      <c r="AC162" s="68">
        <f t="shared" si="7"/>
        <v>35</v>
      </c>
      <c r="AD162" s="68">
        <f t="array" ref="AD162">IF(AB162=0,0,IF(AB162&gt;9,AVERAGE(LARGE(D162:Z162,{1,2,3,4,5,6,7,8,9,10})),0))</f>
        <v>0</v>
      </c>
      <c r="AE162" s="68">
        <f t="array" ref="AE162">IF(AB162=0,0,IF(AB162&gt;9,SUM(LARGE(D162:Z162,{1,2,3,4,5,6,7,8,9,10})),0))</f>
        <v>0</v>
      </c>
    </row>
    <row r="163" spans="1:31" ht="16" x14ac:dyDescent="0.2">
      <c r="A163" s="57" t="s">
        <v>264</v>
      </c>
      <c r="B163" s="58" t="s">
        <v>11</v>
      </c>
      <c r="C163" s="58" t="s">
        <v>54</v>
      </c>
      <c r="D163" s="86"/>
      <c r="E163" s="86"/>
      <c r="F163" s="86"/>
      <c r="G163" s="61"/>
      <c r="H163" s="64"/>
      <c r="I163" s="64">
        <v>38</v>
      </c>
      <c r="J163" s="61">
        <v>34</v>
      </c>
      <c r="K163" s="63"/>
      <c r="L163" s="64"/>
      <c r="M163" s="61"/>
      <c r="N163" s="235"/>
      <c r="O163" s="235"/>
      <c r="P163" s="64"/>
      <c r="Q163" s="64"/>
      <c r="R163" s="64"/>
      <c r="S163" s="92"/>
      <c r="T163" s="64"/>
      <c r="U163" s="64"/>
      <c r="V163" s="251"/>
      <c r="W163" s="64"/>
      <c r="X163" s="86">
        <v>33</v>
      </c>
      <c r="Y163" s="86">
        <v>33</v>
      </c>
      <c r="Z163" s="86"/>
      <c r="AA163" s="75"/>
      <c r="AB163" s="67">
        <f t="shared" si="6"/>
        <v>4</v>
      </c>
      <c r="AC163" s="68">
        <f t="shared" si="7"/>
        <v>34.5</v>
      </c>
      <c r="AD163" s="68">
        <f t="array" ref="AD163">IF(AB163=0,0,IF(AB163&gt;9,AVERAGE(LARGE(D163:Z163,{1,2,3,4,5,6,7,8,9,10})),0))</f>
        <v>0</v>
      </c>
      <c r="AE163" s="68">
        <f t="array" ref="AE163">IF(AB163=0,0,IF(AB163&gt;9,SUM(LARGE(D163:Z163,{1,2,3,4,5,6,7,8,9,10})),0))</f>
        <v>0</v>
      </c>
    </row>
    <row r="164" spans="1:31" ht="16" x14ac:dyDescent="0.2">
      <c r="A164" s="85" t="s">
        <v>181</v>
      </c>
      <c r="B164" s="75" t="s">
        <v>12</v>
      </c>
      <c r="C164" s="102" t="s">
        <v>54</v>
      </c>
      <c r="D164" s="75"/>
      <c r="E164" s="75"/>
      <c r="F164" s="75"/>
      <c r="G164" s="76"/>
      <c r="H164" s="77"/>
      <c r="I164" s="64">
        <v>35</v>
      </c>
      <c r="J164" s="76"/>
      <c r="K164" s="63"/>
      <c r="L164" s="77"/>
      <c r="M164" s="76">
        <v>28</v>
      </c>
      <c r="N164" s="236">
        <v>26</v>
      </c>
      <c r="O164" s="236"/>
      <c r="P164" s="77"/>
      <c r="Q164" s="77"/>
      <c r="R164" s="77"/>
      <c r="S164" s="94"/>
      <c r="T164" s="77"/>
      <c r="U164" s="77"/>
      <c r="V164" s="252"/>
      <c r="W164" s="77"/>
      <c r="X164" s="86">
        <v>33</v>
      </c>
      <c r="Y164" s="75"/>
      <c r="Z164" s="75"/>
      <c r="AA164" s="80"/>
      <c r="AB164" s="67">
        <f t="shared" si="6"/>
        <v>4</v>
      </c>
      <c r="AC164" s="68">
        <f t="shared" si="7"/>
        <v>30.5</v>
      </c>
      <c r="AD164" s="68">
        <f t="array" ref="AD164">IF(AB164=0,0,IF(AB164&gt;9,AVERAGE(LARGE(D164:Z164,{1,2,3,4,5,6,7,8,9,10})),0))</f>
        <v>0</v>
      </c>
      <c r="AE164" s="68">
        <f t="array" ref="AE164">IF(AB164=0,0,IF(AB164&gt;9,SUM(LARGE(D164:Z164,{1,2,3,4,5,6,7,8,9,10})),0))</f>
        <v>0</v>
      </c>
    </row>
    <row r="165" spans="1:31" ht="16" x14ac:dyDescent="0.2">
      <c r="A165" s="57" t="s">
        <v>154</v>
      </c>
      <c r="B165" s="58" t="s">
        <v>12</v>
      </c>
      <c r="C165" s="58" t="s">
        <v>54</v>
      </c>
      <c r="D165" s="60"/>
      <c r="E165" s="60"/>
      <c r="F165" s="60"/>
      <c r="G165" s="61">
        <v>25</v>
      </c>
      <c r="H165" s="64"/>
      <c r="I165" s="64">
        <v>18</v>
      </c>
      <c r="J165" s="61"/>
      <c r="K165" s="63"/>
      <c r="L165" s="64"/>
      <c r="M165" s="65"/>
      <c r="N165" s="235"/>
      <c r="O165" s="235"/>
      <c r="P165" s="64"/>
      <c r="Q165" s="64"/>
      <c r="R165" s="64">
        <v>24</v>
      </c>
      <c r="S165" s="64"/>
      <c r="T165" s="64"/>
      <c r="U165" s="64"/>
      <c r="V165" s="251"/>
      <c r="W165" s="64"/>
      <c r="X165" s="60">
        <v>26</v>
      </c>
      <c r="Y165" s="60"/>
      <c r="Z165" s="60"/>
      <c r="AA165" s="75"/>
      <c r="AB165" s="67">
        <f t="shared" si="6"/>
        <v>4</v>
      </c>
      <c r="AC165" s="68">
        <f t="shared" si="7"/>
        <v>23.25</v>
      </c>
      <c r="AD165" s="68">
        <f t="array" ref="AD165">IF(AB165=0,0,IF(AB165&gt;9,AVERAGE(LARGE(D165:Z165,{1,2,3,4,5,6,7,8,9,10})),0))</f>
        <v>0</v>
      </c>
      <c r="AE165" s="68">
        <f t="array" ref="AE165">IF(AB165=0,0,IF(AB165&gt;9,SUM(LARGE(D165:Z165,{1,2,3,4,5,6,7,8,9,10})),0))</f>
        <v>0</v>
      </c>
    </row>
    <row r="166" spans="1:31" ht="16" x14ac:dyDescent="0.2">
      <c r="A166" s="57" t="s">
        <v>139</v>
      </c>
      <c r="B166" s="58" t="s">
        <v>9</v>
      </c>
      <c r="C166" s="58" t="s">
        <v>54</v>
      </c>
      <c r="D166" s="86"/>
      <c r="E166" s="86"/>
      <c r="F166" s="86"/>
      <c r="G166" s="61"/>
      <c r="H166" s="64"/>
      <c r="I166" s="64"/>
      <c r="J166" s="61">
        <v>48</v>
      </c>
      <c r="K166" s="63"/>
      <c r="L166" s="64">
        <v>48</v>
      </c>
      <c r="M166" s="61"/>
      <c r="N166" s="235"/>
      <c r="O166" s="235"/>
      <c r="P166" s="64"/>
      <c r="Q166" s="64">
        <v>42</v>
      </c>
      <c r="R166" s="64"/>
      <c r="S166" s="92"/>
      <c r="T166" s="64"/>
      <c r="U166" s="64"/>
      <c r="V166" s="251"/>
      <c r="W166" s="64"/>
      <c r="X166" s="101"/>
      <c r="Y166" s="86"/>
      <c r="Z166" s="86"/>
      <c r="AA166" s="75"/>
      <c r="AB166" s="67">
        <f t="shared" si="6"/>
        <v>3</v>
      </c>
      <c r="AC166" s="68">
        <f t="shared" si="7"/>
        <v>46</v>
      </c>
      <c r="AD166" s="68">
        <f t="array" ref="AD166">IF(AB166=0,0,IF(AB166&gt;9,AVERAGE(LARGE(D166:Z166,{1,2,3,4,5,6,7,8,9,10})),0))</f>
        <v>0</v>
      </c>
      <c r="AE166" s="68">
        <f t="array" ref="AE166">IF(AB166=0,0,IF(AB166&gt;9,SUM(LARGE(D166:Z166,{1,2,3,4,5,6,7,8,9,10})),0))</f>
        <v>0</v>
      </c>
    </row>
    <row r="167" spans="1:31" ht="16" x14ac:dyDescent="0.2">
      <c r="A167" s="57" t="s">
        <v>168</v>
      </c>
      <c r="B167" s="58" t="s">
        <v>9</v>
      </c>
      <c r="C167" s="58" t="s">
        <v>54</v>
      </c>
      <c r="D167" s="60"/>
      <c r="E167" s="60"/>
      <c r="F167" s="60"/>
      <c r="G167" s="61"/>
      <c r="H167" s="64"/>
      <c r="I167" s="64"/>
      <c r="J167" s="61">
        <v>40</v>
      </c>
      <c r="K167" s="63"/>
      <c r="L167" s="64"/>
      <c r="M167" s="65"/>
      <c r="N167" s="235"/>
      <c r="O167" s="235"/>
      <c r="P167" s="64">
        <v>43</v>
      </c>
      <c r="Q167" s="64"/>
      <c r="R167" s="64"/>
      <c r="S167" s="64"/>
      <c r="T167" s="64"/>
      <c r="U167" s="64"/>
      <c r="V167" s="251"/>
      <c r="W167" s="64"/>
      <c r="X167" s="60">
        <v>32</v>
      </c>
      <c r="Y167" s="60"/>
      <c r="Z167" s="60"/>
      <c r="AA167" s="75"/>
      <c r="AB167" s="67">
        <f t="shared" si="6"/>
        <v>3</v>
      </c>
      <c r="AC167" s="68">
        <f t="shared" si="7"/>
        <v>38.333333333333336</v>
      </c>
      <c r="AD167" s="68">
        <f t="array" ref="AD167">IF(AB167=0,0,IF(AB167&gt;9,AVERAGE(LARGE(D167:Z167,{1,2,3,4,5,6,7,8,9,10})),0))</f>
        <v>0</v>
      </c>
      <c r="AE167" s="68">
        <f t="array" ref="AE167">IF(AB167=0,0,IF(AB167&gt;9,SUM(LARGE(D167:Z167,{1,2,3,4,5,6,7,8,9,10})),0))</f>
        <v>0</v>
      </c>
    </row>
    <row r="168" spans="1:31" ht="16" x14ac:dyDescent="0.2">
      <c r="A168" s="57" t="s">
        <v>161</v>
      </c>
      <c r="B168" s="58" t="s">
        <v>12</v>
      </c>
      <c r="C168" s="58" t="s">
        <v>54</v>
      </c>
      <c r="D168" s="60"/>
      <c r="E168" s="60"/>
      <c r="F168" s="60"/>
      <c r="G168" s="61">
        <v>41</v>
      </c>
      <c r="H168" s="64"/>
      <c r="I168" s="64"/>
      <c r="J168" s="61"/>
      <c r="K168" s="63"/>
      <c r="L168" s="64"/>
      <c r="M168" s="65">
        <v>35</v>
      </c>
      <c r="N168" s="235"/>
      <c r="O168" s="235"/>
      <c r="P168" s="64"/>
      <c r="Q168" s="64">
        <v>34</v>
      </c>
      <c r="R168" s="64"/>
      <c r="S168" s="64"/>
      <c r="T168" s="64"/>
      <c r="U168" s="64"/>
      <c r="V168" s="251"/>
      <c r="W168" s="64"/>
      <c r="X168" s="60"/>
      <c r="Y168" s="60"/>
      <c r="Z168" s="60"/>
      <c r="AA168" s="75"/>
      <c r="AB168" s="67">
        <f t="shared" si="6"/>
        <v>3</v>
      </c>
      <c r="AC168" s="68">
        <f t="shared" si="7"/>
        <v>36.666666666666664</v>
      </c>
      <c r="AD168" s="68">
        <f t="array" ref="AD168">IF(AB168=0,0,IF(AB168&gt;9,AVERAGE(LARGE(D168:Z168,{1,2,3,4,5,6,7,8,9,10})),0))</f>
        <v>0</v>
      </c>
      <c r="AE168" s="68">
        <f t="array" ref="AE168">IF(AB168=0,0,IF(AB168&gt;9,SUM(LARGE(D168:Z168,{1,2,3,4,5,6,7,8,9,10})),0))</f>
        <v>0</v>
      </c>
    </row>
    <row r="169" spans="1:31" ht="16" x14ac:dyDescent="0.2">
      <c r="A169" s="57" t="s">
        <v>130</v>
      </c>
      <c r="B169" s="58" t="s">
        <v>10</v>
      </c>
      <c r="C169" s="58" t="s">
        <v>54</v>
      </c>
      <c r="D169" s="60"/>
      <c r="E169" s="60"/>
      <c r="F169" s="60"/>
      <c r="G169" s="61"/>
      <c r="H169" s="64"/>
      <c r="I169" s="64"/>
      <c r="J169" s="61"/>
      <c r="K169" s="63">
        <v>38</v>
      </c>
      <c r="L169" s="64"/>
      <c r="M169" s="65"/>
      <c r="N169" s="235"/>
      <c r="O169" s="235"/>
      <c r="P169" s="64">
        <v>31</v>
      </c>
      <c r="Q169" s="64"/>
      <c r="R169" s="64">
        <v>29</v>
      </c>
      <c r="S169" s="64"/>
      <c r="T169" s="64"/>
      <c r="U169" s="64"/>
      <c r="V169" s="251"/>
      <c r="W169" s="64"/>
      <c r="X169" s="60"/>
      <c r="Y169" s="60"/>
      <c r="Z169" s="60"/>
      <c r="AA169" s="75"/>
      <c r="AB169" s="67">
        <f t="shared" si="6"/>
        <v>3</v>
      </c>
      <c r="AC169" s="68">
        <f t="shared" si="7"/>
        <v>32.666666666666664</v>
      </c>
      <c r="AD169" s="68">
        <f t="array" ref="AD169">IF(AB169=0,0,IF(AB169&gt;9,AVERAGE(LARGE(D169:Z169,{1,2,3,4,5,6,7,8,9,10})),0))</f>
        <v>0</v>
      </c>
      <c r="AE169" s="68">
        <f t="array" ref="AE169">IF(AB169=0,0,IF(AB169&gt;9,SUM(LARGE(D169:Z169,{1,2,3,4,5,6,7,8,9,10})),0))</f>
        <v>0</v>
      </c>
    </row>
    <row r="170" spans="1:31" ht="16" x14ac:dyDescent="0.2">
      <c r="A170" s="57" t="s">
        <v>68</v>
      </c>
      <c r="B170" s="58" t="s">
        <v>12</v>
      </c>
      <c r="C170" s="58" t="s">
        <v>54</v>
      </c>
      <c r="D170" s="60"/>
      <c r="E170" s="60"/>
      <c r="F170" s="60"/>
      <c r="G170" s="61">
        <v>23</v>
      </c>
      <c r="H170" s="64"/>
      <c r="I170" s="64"/>
      <c r="J170" s="61"/>
      <c r="K170" s="63"/>
      <c r="L170" s="64"/>
      <c r="M170" s="65">
        <v>33</v>
      </c>
      <c r="N170" s="235"/>
      <c r="O170" s="235"/>
      <c r="P170" s="64"/>
      <c r="Q170" s="64"/>
      <c r="R170" s="64"/>
      <c r="S170" s="64"/>
      <c r="T170" s="64">
        <v>25</v>
      </c>
      <c r="U170" s="64"/>
      <c r="V170" s="251"/>
      <c r="W170" s="64"/>
      <c r="X170" s="60"/>
      <c r="Y170" s="60"/>
      <c r="Z170" s="60"/>
      <c r="AA170" s="75"/>
      <c r="AB170" s="67">
        <f t="shared" si="6"/>
        <v>3</v>
      </c>
      <c r="AC170" s="68">
        <f t="shared" si="7"/>
        <v>27</v>
      </c>
      <c r="AD170" s="68">
        <f t="array" ref="AD170">IF(AB170=0,0,IF(AB170&gt;9,AVERAGE(LARGE(D170:Z170,{1,2,3,4,5,6,7,8,9,10})),0))</f>
        <v>0</v>
      </c>
      <c r="AE170" s="68">
        <f t="array" ref="AE170">IF(AB170=0,0,IF(AB170&gt;9,SUM(LARGE(D170:Z170,{1,2,3,4,5,6,7,8,9,10})),0))</f>
        <v>0</v>
      </c>
    </row>
    <row r="171" spans="1:31" ht="16" x14ac:dyDescent="0.2">
      <c r="A171" s="57" t="s">
        <v>177</v>
      </c>
      <c r="B171" s="58" t="s">
        <v>10</v>
      </c>
      <c r="C171" s="58" t="s">
        <v>54</v>
      </c>
      <c r="D171" s="60"/>
      <c r="E171" s="60"/>
      <c r="F171" s="60">
        <v>25</v>
      </c>
      <c r="G171" s="61"/>
      <c r="H171" s="64"/>
      <c r="I171" s="64"/>
      <c r="J171" s="61"/>
      <c r="K171" s="63">
        <v>19</v>
      </c>
      <c r="L171" s="64"/>
      <c r="M171" s="65"/>
      <c r="N171" s="235"/>
      <c r="O171" s="235"/>
      <c r="P171" s="64"/>
      <c r="Q171" s="64"/>
      <c r="R171" s="64"/>
      <c r="S171" s="64"/>
      <c r="T171" s="64"/>
      <c r="U171" s="64"/>
      <c r="V171" s="251">
        <v>29</v>
      </c>
      <c r="W171" s="64"/>
      <c r="X171" s="60"/>
      <c r="Y171" s="60"/>
      <c r="Z171" s="60"/>
      <c r="AA171" s="75"/>
      <c r="AB171" s="67">
        <f t="shared" si="6"/>
        <v>3</v>
      </c>
      <c r="AC171" s="68">
        <f t="shared" si="7"/>
        <v>24.333333333333332</v>
      </c>
      <c r="AD171" s="68">
        <f t="array" ref="AD171">IF(AB171=0,0,IF(AB171&gt;9,AVERAGE(LARGE(D171:Z171,{1,2,3,4,5,6,7,8,9,10})),0))</f>
        <v>0</v>
      </c>
      <c r="AE171" s="68">
        <f t="array" ref="AE171">IF(AB171=0,0,IF(AB171&gt;9,SUM(LARGE(D171:Z171,{1,2,3,4,5,6,7,8,9,10})),0))</f>
        <v>0</v>
      </c>
    </row>
    <row r="172" spans="1:31" ht="16" x14ac:dyDescent="0.2">
      <c r="A172" s="82" t="s">
        <v>279</v>
      </c>
      <c r="B172" s="83" t="s">
        <v>4</v>
      </c>
      <c r="C172" s="83" t="s">
        <v>54</v>
      </c>
      <c r="D172" s="60"/>
      <c r="E172" s="60"/>
      <c r="F172" s="60"/>
      <c r="G172" s="61">
        <v>27</v>
      </c>
      <c r="H172" s="64"/>
      <c r="I172" s="64">
        <v>22</v>
      </c>
      <c r="J172" s="61"/>
      <c r="K172" s="63">
        <v>23</v>
      </c>
      <c r="L172" s="64"/>
      <c r="M172" s="65"/>
      <c r="N172" s="235"/>
      <c r="O172" s="235"/>
      <c r="P172" s="64"/>
      <c r="Q172" s="64"/>
      <c r="R172" s="64"/>
      <c r="S172" s="64"/>
      <c r="T172" s="64"/>
      <c r="U172" s="64"/>
      <c r="V172" s="251"/>
      <c r="W172" s="64"/>
      <c r="X172" s="60"/>
      <c r="Y172" s="60"/>
      <c r="Z172" s="60"/>
      <c r="AA172" s="75"/>
      <c r="AB172" s="67">
        <f t="shared" si="6"/>
        <v>3</v>
      </c>
      <c r="AC172" s="68">
        <f t="shared" si="7"/>
        <v>24</v>
      </c>
      <c r="AD172" s="68">
        <f t="array" ref="AD172">IF(AB172=0,0,IF(AB172&gt;9,AVERAGE(LARGE(D172:Z172,{1,2,3,4,5,6,7,8,9,10})),0))</f>
        <v>0</v>
      </c>
      <c r="AE172" s="68">
        <f t="array" ref="AE172">IF(AB172=0,0,IF(AB172&gt;9,SUM(LARGE(D172:Z172,{1,2,3,4,5,6,7,8,9,10})),0))</f>
        <v>0</v>
      </c>
    </row>
    <row r="173" spans="1:31" ht="16" x14ac:dyDescent="0.2">
      <c r="A173" s="57" t="s">
        <v>80</v>
      </c>
      <c r="B173" s="58" t="s">
        <v>5</v>
      </c>
      <c r="C173" s="58" t="s">
        <v>54</v>
      </c>
      <c r="D173" s="60"/>
      <c r="E173" s="60">
        <v>44</v>
      </c>
      <c r="F173" s="60">
        <v>43</v>
      </c>
      <c r="G173" s="61"/>
      <c r="H173" s="64"/>
      <c r="I173" s="64"/>
      <c r="J173" s="61"/>
      <c r="K173" s="63"/>
      <c r="L173" s="64"/>
      <c r="M173" s="65"/>
      <c r="N173" s="235"/>
      <c r="O173" s="235"/>
      <c r="P173" s="64"/>
      <c r="Q173" s="64"/>
      <c r="R173" s="64"/>
      <c r="S173" s="64"/>
      <c r="T173" s="64"/>
      <c r="U173" s="64"/>
      <c r="V173" s="251"/>
      <c r="W173" s="64"/>
      <c r="X173" s="60"/>
      <c r="Y173" s="60"/>
      <c r="Z173" s="60"/>
      <c r="AA173" s="75"/>
      <c r="AB173" s="67">
        <f t="shared" si="6"/>
        <v>2</v>
      </c>
      <c r="AC173" s="68">
        <f t="shared" si="7"/>
        <v>43.5</v>
      </c>
      <c r="AD173" s="68">
        <f t="array" ref="AD173">IF(AB173=0,0,IF(AB173&gt;9,AVERAGE(LARGE(D173:Z173,{1,2,3,4,5,6,7,8,9,10})),0))</f>
        <v>0</v>
      </c>
      <c r="AE173" s="68">
        <f t="array" ref="AE173">IF(AB173=0,0,IF(AB173&gt;9,SUM(LARGE(D173:Z173,{1,2,3,4,5,6,7,8,9,10})),0))</f>
        <v>0</v>
      </c>
    </row>
    <row r="174" spans="1:31" ht="16" x14ac:dyDescent="0.2">
      <c r="A174" s="57" t="s">
        <v>156</v>
      </c>
      <c r="B174" s="58" t="s">
        <v>12</v>
      </c>
      <c r="C174" s="58" t="s">
        <v>54</v>
      </c>
      <c r="D174" s="60"/>
      <c r="E174" s="60"/>
      <c r="F174" s="60"/>
      <c r="G174" s="61"/>
      <c r="H174" s="64"/>
      <c r="I174" s="64"/>
      <c r="J174" s="61"/>
      <c r="K174" s="63"/>
      <c r="L174" s="64"/>
      <c r="M174" s="65">
        <v>44</v>
      </c>
      <c r="N174" s="235"/>
      <c r="O174" s="235"/>
      <c r="P174" s="64"/>
      <c r="Q174" s="64"/>
      <c r="R174" s="64"/>
      <c r="S174" s="64"/>
      <c r="T174" s="64">
        <v>43</v>
      </c>
      <c r="U174" s="64"/>
      <c r="V174" s="251"/>
      <c r="W174" s="64"/>
      <c r="X174" s="60"/>
      <c r="Y174" s="60"/>
      <c r="Z174" s="60"/>
      <c r="AA174" s="75"/>
      <c r="AB174" s="67">
        <f t="shared" si="6"/>
        <v>2</v>
      </c>
      <c r="AC174" s="68">
        <f t="shared" si="7"/>
        <v>43.5</v>
      </c>
      <c r="AD174" s="68">
        <f t="array" ref="AD174">IF(AB174=0,0,IF(AB174&gt;9,AVERAGE(LARGE(D174:Z174,{1,2,3,4,5,6,7,8,9,10})),0))</f>
        <v>0</v>
      </c>
      <c r="AE174" s="68">
        <f t="array" ref="AE174">IF(AB174=0,0,IF(AB174&gt;9,SUM(LARGE(D174:Z174,{1,2,3,4,5,6,7,8,9,10})),0))</f>
        <v>0</v>
      </c>
    </row>
    <row r="175" spans="1:31" ht="16" x14ac:dyDescent="0.2">
      <c r="A175" s="57" t="s">
        <v>198</v>
      </c>
      <c r="B175" s="58" t="s">
        <v>12</v>
      </c>
      <c r="C175" s="58" t="s">
        <v>54</v>
      </c>
      <c r="D175" s="60"/>
      <c r="E175" s="60"/>
      <c r="F175" s="60"/>
      <c r="G175" s="61"/>
      <c r="H175" s="64"/>
      <c r="I175" s="64"/>
      <c r="J175" s="61"/>
      <c r="K175" s="63"/>
      <c r="L175" s="64">
        <v>49</v>
      </c>
      <c r="M175" s="65"/>
      <c r="N175" s="235"/>
      <c r="O175" s="235"/>
      <c r="P175" s="64"/>
      <c r="Q175" s="64">
        <v>38</v>
      </c>
      <c r="R175" s="64"/>
      <c r="S175" s="64"/>
      <c r="T175" s="64"/>
      <c r="U175" s="64"/>
      <c r="V175" s="251"/>
      <c r="W175" s="64"/>
      <c r="X175" s="60"/>
      <c r="Y175" s="60"/>
      <c r="Z175" s="60"/>
      <c r="AA175" s="75"/>
      <c r="AB175" s="67">
        <f t="shared" si="6"/>
        <v>2</v>
      </c>
      <c r="AC175" s="68">
        <f t="shared" si="7"/>
        <v>43.5</v>
      </c>
      <c r="AD175" s="68">
        <f t="array" ref="AD175">IF(AB175=0,0,IF(AB175&gt;9,AVERAGE(LARGE(D175:Z175,{1,2,3,4,5,6,7,8,9,10})),0))</f>
        <v>0</v>
      </c>
      <c r="AE175" s="68">
        <f t="array" ref="AE175">IF(AB175=0,0,IF(AB175&gt;9,SUM(LARGE(D175:Z175,{1,2,3,4,5,6,7,8,9,10})),0))</f>
        <v>0</v>
      </c>
    </row>
    <row r="176" spans="1:31" ht="16" x14ac:dyDescent="0.2">
      <c r="A176" s="57" t="s">
        <v>175</v>
      </c>
      <c r="B176" s="58" t="s">
        <v>5</v>
      </c>
      <c r="C176" s="58" t="s">
        <v>54</v>
      </c>
      <c r="D176" s="60"/>
      <c r="E176" s="60"/>
      <c r="F176" s="60">
        <v>41</v>
      </c>
      <c r="G176" s="61"/>
      <c r="H176" s="64"/>
      <c r="I176" s="64"/>
      <c r="J176" s="61"/>
      <c r="K176" s="63"/>
      <c r="L176" s="64"/>
      <c r="M176" s="65"/>
      <c r="N176" s="235"/>
      <c r="O176" s="235"/>
      <c r="P176" s="64"/>
      <c r="Q176" s="64"/>
      <c r="R176" s="64">
        <v>41</v>
      </c>
      <c r="S176" s="64"/>
      <c r="T176" s="64"/>
      <c r="U176" s="64"/>
      <c r="V176" s="251"/>
      <c r="W176" s="64"/>
      <c r="X176" s="60"/>
      <c r="Y176" s="60"/>
      <c r="Z176" s="60"/>
      <c r="AA176" s="75"/>
      <c r="AB176" s="67">
        <f t="shared" si="6"/>
        <v>2</v>
      </c>
      <c r="AC176" s="68">
        <f t="shared" si="7"/>
        <v>41</v>
      </c>
      <c r="AD176" s="68">
        <f t="array" ref="AD176">IF(AB176=0,0,IF(AB176&gt;9,AVERAGE(LARGE(D176:Z176,{1,2,3,4,5,6,7,8,9,10})),0))</f>
        <v>0</v>
      </c>
      <c r="AE176" s="68">
        <f t="array" ref="AE176">IF(AB176=0,0,IF(AB176&gt;9,SUM(LARGE(D176:Z176,{1,2,3,4,5,6,7,8,9,10})),0))</f>
        <v>0</v>
      </c>
    </row>
    <row r="177" spans="1:31" ht="16" x14ac:dyDescent="0.2">
      <c r="A177" s="57" t="s">
        <v>291</v>
      </c>
      <c r="B177" s="58" t="s">
        <v>4</v>
      </c>
      <c r="C177" s="58" t="s">
        <v>54</v>
      </c>
      <c r="D177" s="60"/>
      <c r="E177" s="60">
        <v>38</v>
      </c>
      <c r="F177" s="60"/>
      <c r="G177" s="61"/>
      <c r="H177" s="64">
        <v>42</v>
      </c>
      <c r="I177" s="64"/>
      <c r="J177" s="61"/>
      <c r="K177" s="63"/>
      <c r="L177" s="64"/>
      <c r="M177" s="65"/>
      <c r="N177" s="235"/>
      <c r="O177" s="235"/>
      <c r="P177" s="64"/>
      <c r="Q177" s="64"/>
      <c r="R177" s="64"/>
      <c r="S177" s="64"/>
      <c r="T177" s="64"/>
      <c r="U177" s="64"/>
      <c r="V177" s="251"/>
      <c r="W177" s="64"/>
      <c r="X177" s="60"/>
      <c r="Y177" s="60"/>
      <c r="Z177" s="60"/>
      <c r="AA177" s="75"/>
      <c r="AB177" s="67">
        <f t="shared" si="6"/>
        <v>2</v>
      </c>
      <c r="AC177" s="68">
        <f t="shared" si="7"/>
        <v>40</v>
      </c>
      <c r="AD177" s="68">
        <f t="array" ref="AD177">IF(AB177=0,0,IF(AB177&gt;9,AVERAGE(LARGE(D177:Z177,{1,2,3,4,5,6,7,8,9,10})),0))</f>
        <v>0</v>
      </c>
      <c r="AE177" s="68">
        <f t="array" ref="AE177">IF(AB177=0,0,IF(AB177&gt;9,SUM(LARGE(D177:Z177,{1,2,3,4,5,6,7,8,9,10})),0))</f>
        <v>0</v>
      </c>
    </row>
    <row r="178" spans="1:31" ht="16" x14ac:dyDescent="0.2">
      <c r="A178" s="57" t="s">
        <v>226</v>
      </c>
      <c r="B178" s="58" t="s">
        <v>6</v>
      </c>
      <c r="C178" s="58" t="s">
        <v>54</v>
      </c>
      <c r="D178" s="60"/>
      <c r="E178" s="60"/>
      <c r="F178" s="60"/>
      <c r="G178" s="61"/>
      <c r="H178" s="64"/>
      <c r="I178" s="64"/>
      <c r="J178" s="61"/>
      <c r="K178" s="63"/>
      <c r="L178" s="64"/>
      <c r="M178" s="65">
        <v>37</v>
      </c>
      <c r="N178" s="235"/>
      <c r="O178" s="235"/>
      <c r="P178" s="64"/>
      <c r="Q178" s="64"/>
      <c r="R178" s="64"/>
      <c r="S178" s="64"/>
      <c r="T178" s="64"/>
      <c r="U178" s="64"/>
      <c r="V178" s="251"/>
      <c r="W178" s="64"/>
      <c r="X178" s="60">
        <v>38</v>
      </c>
      <c r="Y178" s="60"/>
      <c r="Z178" s="60"/>
      <c r="AA178" s="75"/>
      <c r="AB178" s="67">
        <f t="shared" si="6"/>
        <v>2</v>
      </c>
      <c r="AC178" s="68">
        <f t="shared" si="7"/>
        <v>37.5</v>
      </c>
      <c r="AD178" s="68">
        <f t="array" ref="AD178">IF(AB178=0,0,IF(AB178&gt;9,AVERAGE(LARGE(D178:Z178,{1,2,3,4,5,6,7,8,9,10})),0))</f>
        <v>0</v>
      </c>
      <c r="AE178" s="68">
        <f t="array" ref="AE178">IF(AB178=0,0,IF(AB178&gt;9,SUM(LARGE(D178:Z178,{1,2,3,4,5,6,7,8,9,10})),0))</f>
        <v>0</v>
      </c>
    </row>
    <row r="179" spans="1:31" ht="16" x14ac:dyDescent="0.2">
      <c r="A179" s="57" t="s">
        <v>235</v>
      </c>
      <c r="B179" s="58" t="s">
        <v>4</v>
      </c>
      <c r="C179" s="58" t="s">
        <v>54</v>
      </c>
      <c r="D179" s="60"/>
      <c r="E179" s="60">
        <v>39</v>
      </c>
      <c r="F179" s="60"/>
      <c r="G179" s="61"/>
      <c r="H179" s="64"/>
      <c r="I179" s="64"/>
      <c r="J179" s="61"/>
      <c r="K179" s="63"/>
      <c r="L179" s="64"/>
      <c r="M179" s="65"/>
      <c r="N179" s="235"/>
      <c r="O179" s="235"/>
      <c r="P179" s="64"/>
      <c r="Q179" s="64"/>
      <c r="R179" s="64"/>
      <c r="S179" s="64"/>
      <c r="T179" s="64"/>
      <c r="U179" s="64"/>
      <c r="V179" s="251"/>
      <c r="W179" s="64"/>
      <c r="X179" s="60">
        <v>36</v>
      </c>
      <c r="Y179" s="60"/>
      <c r="Z179" s="60"/>
      <c r="AA179" s="75"/>
      <c r="AB179" s="67">
        <f t="shared" si="6"/>
        <v>2</v>
      </c>
      <c r="AC179" s="68">
        <f t="shared" si="7"/>
        <v>37.5</v>
      </c>
      <c r="AD179" s="68">
        <f t="array" ref="AD179">IF(AB179=0,0,IF(AB179&gt;9,AVERAGE(LARGE(D179:Z179,{1,2,3,4,5,6,7,8,9,10})),0))</f>
        <v>0</v>
      </c>
      <c r="AE179" s="68">
        <f t="array" ref="AE179">IF(AB179=0,0,IF(AB179&gt;9,SUM(LARGE(D179:Z179,{1,2,3,4,5,6,7,8,9,10})),0))</f>
        <v>0</v>
      </c>
    </row>
    <row r="180" spans="1:31" ht="16" x14ac:dyDescent="0.2">
      <c r="A180" s="57" t="s">
        <v>261</v>
      </c>
      <c r="B180" s="58" t="s">
        <v>4</v>
      </c>
      <c r="C180" s="93" t="s">
        <v>54</v>
      </c>
      <c r="D180" s="60"/>
      <c r="E180" s="60">
        <v>41</v>
      </c>
      <c r="F180" s="60"/>
      <c r="G180" s="61"/>
      <c r="H180" s="64"/>
      <c r="I180" s="64"/>
      <c r="J180" s="61"/>
      <c r="K180" s="63"/>
      <c r="L180" s="64"/>
      <c r="M180" s="65"/>
      <c r="N180" s="235"/>
      <c r="O180" s="235"/>
      <c r="P180" s="64"/>
      <c r="Q180" s="64"/>
      <c r="R180" s="64"/>
      <c r="S180" s="64"/>
      <c r="T180" s="64"/>
      <c r="U180" s="64"/>
      <c r="V180" s="251"/>
      <c r="W180" s="64"/>
      <c r="X180" s="60">
        <v>34</v>
      </c>
      <c r="Y180" s="60"/>
      <c r="Z180" s="60"/>
      <c r="AA180" s="75"/>
      <c r="AB180" s="67">
        <f t="shared" si="6"/>
        <v>2</v>
      </c>
      <c r="AC180" s="68">
        <f t="shared" si="7"/>
        <v>37.5</v>
      </c>
      <c r="AD180" s="68">
        <f t="array" ref="AD180">IF(AB180=0,0,IF(AB180&gt;9,AVERAGE(LARGE(D180:Z180,{1,2,3,4,5,6,7,8,9,10})),0))</f>
        <v>0</v>
      </c>
      <c r="AE180" s="68">
        <f t="array" ref="AE180">IF(AB180=0,0,IF(AB180&gt;9,SUM(LARGE(D180:Z180,{1,2,3,4,5,6,7,8,9,10})),0))</f>
        <v>0</v>
      </c>
    </row>
    <row r="181" spans="1:31" ht="16" x14ac:dyDescent="0.2">
      <c r="A181" s="57" t="s">
        <v>359</v>
      </c>
      <c r="B181" s="58" t="s">
        <v>10</v>
      </c>
      <c r="C181" s="58" t="s">
        <v>54</v>
      </c>
      <c r="D181" s="86"/>
      <c r="E181" s="86"/>
      <c r="F181" s="86"/>
      <c r="G181" s="61"/>
      <c r="H181" s="64"/>
      <c r="I181" s="64"/>
      <c r="J181" s="61"/>
      <c r="K181" s="63"/>
      <c r="L181" s="64"/>
      <c r="M181" s="61"/>
      <c r="N181" s="235"/>
      <c r="O181" s="235"/>
      <c r="P181" s="64"/>
      <c r="Q181" s="64">
        <v>36</v>
      </c>
      <c r="R181" s="64"/>
      <c r="S181" s="92"/>
      <c r="T181" s="64">
        <v>39</v>
      </c>
      <c r="U181" s="64"/>
      <c r="V181" s="251"/>
      <c r="W181" s="64"/>
      <c r="X181" s="101"/>
      <c r="Y181" s="86"/>
      <c r="Z181" s="86"/>
      <c r="AA181" s="75"/>
      <c r="AB181" s="67">
        <f t="shared" si="6"/>
        <v>2</v>
      </c>
      <c r="AC181" s="68">
        <f t="shared" si="7"/>
        <v>37.5</v>
      </c>
      <c r="AD181" s="68">
        <f t="array" ref="AD181">IF(AB181=0,0,IF(AB181&gt;9,AVERAGE(LARGE(D181:Z181,{1,2,3,4,5,6,7,8,9,10})),0))</f>
        <v>0</v>
      </c>
      <c r="AE181" s="68">
        <f t="array" ref="AE181">IF(AB181=0,0,IF(AB181&gt;9,SUM(LARGE(D181:Z181,{1,2,3,4,5,6,7,8,9,10})),0))</f>
        <v>0</v>
      </c>
    </row>
    <row r="182" spans="1:31" ht="16" x14ac:dyDescent="0.2">
      <c r="A182" s="57" t="s">
        <v>258</v>
      </c>
      <c r="B182" s="58" t="s">
        <v>5</v>
      </c>
      <c r="C182" s="58" t="s">
        <v>54</v>
      </c>
      <c r="D182" s="60"/>
      <c r="E182" s="60"/>
      <c r="F182" s="60">
        <v>40</v>
      </c>
      <c r="G182" s="61">
        <v>31</v>
      </c>
      <c r="H182" s="64"/>
      <c r="I182" s="64"/>
      <c r="J182" s="61"/>
      <c r="K182" s="63"/>
      <c r="L182" s="64"/>
      <c r="M182" s="65"/>
      <c r="N182" s="235"/>
      <c r="O182" s="235"/>
      <c r="P182" s="64"/>
      <c r="Q182" s="64"/>
      <c r="R182" s="64"/>
      <c r="S182" s="64"/>
      <c r="T182" s="64"/>
      <c r="U182" s="64"/>
      <c r="V182" s="251"/>
      <c r="W182" s="64"/>
      <c r="X182" s="60"/>
      <c r="Y182" s="60"/>
      <c r="Z182" s="60"/>
      <c r="AA182" s="80"/>
      <c r="AB182" s="67">
        <f t="shared" si="6"/>
        <v>2</v>
      </c>
      <c r="AC182" s="68">
        <f t="shared" si="7"/>
        <v>35.5</v>
      </c>
      <c r="AD182" s="68">
        <f t="array" ref="AD182">IF(AB182=0,0,IF(AB182&gt;9,AVERAGE(LARGE(D182:Z182,{1,2,3,4,5,6,7,8,9,10})),0))</f>
        <v>0</v>
      </c>
      <c r="AE182" s="68">
        <f t="array" ref="AE182">IF(AB182=0,0,IF(AB182&gt;9,SUM(LARGE(D182:Z182,{1,2,3,4,5,6,7,8,9,10})),0))</f>
        <v>0</v>
      </c>
    </row>
    <row r="183" spans="1:31" ht="16" x14ac:dyDescent="0.2">
      <c r="A183" s="57" t="s">
        <v>133</v>
      </c>
      <c r="B183" s="58" t="s">
        <v>9</v>
      </c>
      <c r="C183" s="58" t="s">
        <v>54</v>
      </c>
      <c r="D183" s="86"/>
      <c r="E183" s="86"/>
      <c r="F183" s="86"/>
      <c r="G183" s="61"/>
      <c r="H183" s="64"/>
      <c r="I183" s="64"/>
      <c r="J183" s="61">
        <v>26</v>
      </c>
      <c r="K183" s="63"/>
      <c r="L183" s="64"/>
      <c r="M183" s="61"/>
      <c r="N183" s="235"/>
      <c r="O183" s="235"/>
      <c r="P183" s="64"/>
      <c r="Q183" s="64"/>
      <c r="R183" s="64"/>
      <c r="S183" s="92"/>
      <c r="T183" s="64"/>
      <c r="U183" s="64"/>
      <c r="V183" s="251"/>
      <c r="W183" s="64"/>
      <c r="X183" s="101">
        <v>41</v>
      </c>
      <c r="Y183" s="86"/>
      <c r="Z183" s="86"/>
      <c r="AA183" s="75"/>
      <c r="AB183" s="67">
        <f t="shared" si="6"/>
        <v>2</v>
      </c>
      <c r="AC183" s="68">
        <f t="shared" si="7"/>
        <v>33.5</v>
      </c>
      <c r="AD183" s="68">
        <f t="array" ref="AD183">IF(AB183=0,0,IF(AB183&gt;9,AVERAGE(LARGE(D183:Z183,{1,2,3,4,5,6,7,8,9,10})),0))</f>
        <v>0</v>
      </c>
      <c r="AE183" s="68">
        <f t="array" ref="AE183">IF(AB183=0,0,IF(AB183&gt;9,SUM(LARGE(D183:Z183,{1,2,3,4,5,6,7,8,9,10})),0))</f>
        <v>0</v>
      </c>
    </row>
    <row r="184" spans="1:31" ht="16" x14ac:dyDescent="0.2">
      <c r="A184" s="57" t="s">
        <v>357</v>
      </c>
      <c r="B184" s="58" t="s">
        <v>10</v>
      </c>
      <c r="C184" s="58" t="s">
        <v>54</v>
      </c>
      <c r="D184" s="86"/>
      <c r="E184" s="86"/>
      <c r="F184" s="86"/>
      <c r="G184" s="61"/>
      <c r="H184" s="64"/>
      <c r="I184" s="64"/>
      <c r="J184" s="61"/>
      <c r="K184" s="63"/>
      <c r="L184" s="64"/>
      <c r="M184" s="61"/>
      <c r="N184" s="235"/>
      <c r="O184" s="235"/>
      <c r="P184" s="64"/>
      <c r="Q184" s="64">
        <v>30</v>
      </c>
      <c r="R184" s="64"/>
      <c r="S184" s="92"/>
      <c r="T184" s="64">
        <v>35</v>
      </c>
      <c r="U184" s="64"/>
      <c r="V184" s="251"/>
      <c r="W184" s="64"/>
      <c r="X184" s="101"/>
      <c r="Y184" s="86"/>
      <c r="Z184" s="86"/>
      <c r="AA184" s="75"/>
      <c r="AB184" s="67">
        <f t="shared" si="6"/>
        <v>2</v>
      </c>
      <c r="AC184" s="68">
        <f t="shared" si="7"/>
        <v>32.5</v>
      </c>
      <c r="AD184" s="68">
        <f t="array" ref="AD184">IF(AB184=0,0,IF(AB184&gt;9,AVERAGE(LARGE(D184:Z184,{1,2,3,4,5,6,7,8,9,10})),0))</f>
        <v>0</v>
      </c>
      <c r="AE184" s="68">
        <f t="array" ref="AE184">IF(AB184=0,0,IF(AB184&gt;9,SUM(LARGE(D184:Z184,{1,2,3,4,5,6,7,8,9,10})),0))</f>
        <v>0</v>
      </c>
    </row>
    <row r="185" spans="1:31" ht="16" x14ac:dyDescent="0.2">
      <c r="A185" s="57" t="s">
        <v>356</v>
      </c>
      <c r="B185" s="58" t="s">
        <v>10</v>
      </c>
      <c r="C185" s="58" t="s">
        <v>54</v>
      </c>
      <c r="D185" s="86"/>
      <c r="E185" s="86"/>
      <c r="F185" s="86"/>
      <c r="G185" s="61"/>
      <c r="H185" s="64"/>
      <c r="I185" s="64"/>
      <c r="J185" s="61"/>
      <c r="K185" s="63"/>
      <c r="L185" s="64"/>
      <c r="M185" s="61"/>
      <c r="N185" s="235"/>
      <c r="O185" s="235"/>
      <c r="P185" s="64"/>
      <c r="Q185" s="64">
        <v>27</v>
      </c>
      <c r="R185" s="64"/>
      <c r="S185" s="92"/>
      <c r="T185" s="64"/>
      <c r="U185" s="64"/>
      <c r="V185" s="251"/>
      <c r="W185" s="64"/>
      <c r="X185" s="101">
        <v>36</v>
      </c>
      <c r="Y185" s="86"/>
      <c r="Z185" s="86"/>
      <c r="AA185" s="75"/>
      <c r="AB185" s="67">
        <f t="shared" si="6"/>
        <v>2</v>
      </c>
      <c r="AC185" s="68">
        <f t="shared" si="7"/>
        <v>31.5</v>
      </c>
      <c r="AD185" s="68">
        <f t="array" ref="AD185">IF(AB185=0,0,IF(AB185&gt;9,AVERAGE(LARGE(D185:Z185,{1,2,3,4,5,6,7,8,9,10})),0))</f>
        <v>0</v>
      </c>
      <c r="AE185" s="68">
        <f t="array" ref="AE185">IF(AB185=0,0,IF(AB185&gt;9,SUM(LARGE(D185:Z185,{1,2,3,4,5,6,7,8,9,10})),0))</f>
        <v>0</v>
      </c>
    </row>
    <row r="186" spans="1:31" ht="16" x14ac:dyDescent="0.2">
      <c r="A186" s="57" t="s">
        <v>199</v>
      </c>
      <c r="B186" s="58" t="s">
        <v>12</v>
      </c>
      <c r="C186" s="58" t="s">
        <v>54</v>
      </c>
      <c r="D186" s="60"/>
      <c r="E186" s="60"/>
      <c r="F186" s="60"/>
      <c r="G186" s="61"/>
      <c r="H186" s="64"/>
      <c r="I186" s="64"/>
      <c r="J186" s="61"/>
      <c r="K186" s="63"/>
      <c r="L186" s="64">
        <v>31</v>
      </c>
      <c r="M186" s="65"/>
      <c r="N186" s="235"/>
      <c r="O186" s="235"/>
      <c r="P186" s="64"/>
      <c r="Q186" s="64">
        <v>31</v>
      </c>
      <c r="R186" s="64"/>
      <c r="S186" s="64"/>
      <c r="T186" s="64"/>
      <c r="U186" s="64"/>
      <c r="V186" s="251"/>
      <c r="W186" s="64"/>
      <c r="X186" s="60"/>
      <c r="Y186" s="60"/>
      <c r="Z186" s="60"/>
      <c r="AA186" s="75"/>
      <c r="AB186" s="67">
        <f t="shared" si="6"/>
        <v>2</v>
      </c>
      <c r="AC186" s="68">
        <f t="shared" si="7"/>
        <v>31</v>
      </c>
      <c r="AD186" s="68">
        <f t="array" ref="AD186">IF(AB186=0,0,IF(AB186&gt;9,AVERAGE(LARGE(D186:Z186,{1,2,3,4,5,6,7,8,9,10})),0))</f>
        <v>0</v>
      </c>
      <c r="AE186" s="68">
        <f t="array" ref="AE186">IF(AB186=0,0,IF(AB186&gt;9,SUM(LARGE(D186:Z186,{1,2,3,4,5,6,7,8,9,10})),0))</f>
        <v>0</v>
      </c>
    </row>
    <row r="187" spans="1:31" ht="16" x14ac:dyDescent="0.2">
      <c r="A187" s="57" t="s">
        <v>211</v>
      </c>
      <c r="B187" s="58" t="s">
        <v>5</v>
      </c>
      <c r="C187" s="58" t="s">
        <v>54</v>
      </c>
      <c r="D187" s="60"/>
      <c r="E187" s="60"/>
      <c r="F187" s="60">
        <v>29</v>
      </c>
      <c r="G187" s="61"/>
      <c r="H187" s="64"/>
      <c r="I187" s="64"/>
      <c r="J187" s="61"/>
      <c r="K187" s="63"/>
      <c r="L187" s="64"/>
      <c r="M187" s="65"/>
      <c r="N187" s="235"/>
      <c r="O187" s="235"/>
      <c r="P187" s="64"/>
      <c r="Q187" s="64"/>
      <c r="R187" s="64">
        <v>29</v>
      </c>
      <c r="S187" s="64"/>
      <c r="T187" s="64"/>
      <c r="U187" s="64"/>
      <c r="V187" s="251"/>
      <c r="W187" s="64"/>
      <c r="X187" s="60"/>
      <c r="Y187" s="60"/>
      <c r="Z187" s="60"/>
      <c r="AA187" s="75"/>
      <c r="AB187" s="67">
        <f t="shared" si="6"/>
        <v>2</v>
      </c>
      <c r="AC187" s="68">
        <f t="shared" si="7"/>
        <v>29</v>
      </c>
      <c r="AD187" s="68">
        <f t="array" ref="AD187">IF(AB187=0,0,IF(AB187&gt;9,AVERAGE(LARGE(D187:Z187,{1,2,3,4,5,6,7,8,9,10})),0))</f>
        <v>0</v>
      </c>
      <c r="AE187" s="68">
        <f t="array" ref="AE187">IF(AB187=0,0,IF(AB187&gt;9,SUM(LARGE(D187:Z187,{1,2,3,4,5,6,7,8,9,10})),0))</f>
        <v>0</v>
      </c>
    </row>
    <row r="188" spans="1:31" ht="16" x14ac:dyDescent="0.2">
      <c r="A188" s="57" t="s">
        <v>358</v>
      </c>
      <c r="B188" s="58" t="s">
        <v>10</v>
      </c>
      <c r="C188" s="58" t="s">
        <v>54</v>
      </c>
      <c r="D188" s="86"/>
      <c r="E188" s="86"/>
      <c r="F188" s="86"/>
      <c r="G188" s="61"/>
      <c r="H188" s="64"/>
      <c r="I188" s="64"/>
      <c r="J188" s="61"/>
      <c r="K188" s="63"/>
      <c r="L188" s="64"/>
      <c r="M188" s="61"/>
      <c r="N188" s="235"/>
      <c r="O188" s="235"/>
      <c r="P188" s="64"/>
      <c r="Q188" s="64">
        <v>17</v>
      </c>
      <c r="R188" s="64"/>
      <c r="S188" s="92"/>
      <c r="T188" s="64">
        <v>22</v>
      </c>
      <c r="U188" s="64"/>
      <c r="V188" s="251"/>
      <c r="W188" s="64"/>
      <c r="X188" s="101"/>
      <c r="Y188" s="86"/>
      <c r="Z188" s="86"/>
      <c r="AA188" s="75"/>
      <c r="AB188" s="67">
        <f t="shared" si="6"/>
        <v>2</v>
      </c>
      <c r="AC188" s="68">
        <f t="shared" si="7"/>
        <v>19.5</v>
      </c>
      <c r="AD188" s="68">
        <f t="array" ref="AD188">IF(AB188=0,0,IF(AB188&gt;9,AVERAGE(LARGE(D188:Z188,{1,2,3,4,5,6,7,8,9,10})),0))</f>
        <v>0</v>
      </c>
      <c r="AE188" s="68">
        <f t="array" ref="AE188">IF(AB188=0,0,IF(AB188&gt;9,SUM(LARGE(D188:Z188,{1,2,3,4,5,6,7,8,9,10})),0))</f>
        <v>0</v>
      </c>
    </row>
    <row r="189" spans="1:31" ht="16" x14ac:dyDescent="0.2">
      <c r="A189" s="57" t="s">
        <v>174</v>
      </c>
      <c r="B189" s="58" t="s">
        <v>5</v>
      </c>
      <c r="C189" s="58" t="s">
        <v>54</v>
      </c>
      <c r="D189" s="60"/>
      <c r="E189" s="60"/>
      <c r="F189" s="60"/>
      <c r="G189" s="61"/>
      <c r="H189" s="64"/>
      <c r="I189" s="64"/>
      <c r="J189" s="61"/>
      <c r="K189" s="63"/>
      <c r="L189" s="64"/>
      <c r="M189" s="65"/>
      <c r="N189" s="235"/>
      <c r="O189" s="235"/>
      <c r="P189" s="64"/>
      <c r="Q189" s="64"/>
      <c r="R189" s="64">
        <v>46</v>
      </c>
      <c r="S189" s="64"/>
      <c r="T189" s="64"/>
      <c r="U189" s="64"/>
      <c r="V189" s="251"/>
      <c r="W189" s="64"/>
      <c r="X189" s="60"/>
      <c r="Y189" s="60"/>
      <c r="Z189" s="60"/>
      <c r="AA189" s="75"/>
      <c r="AB189" s="67">
        <f t="shared" si="6"/>
        <v>1</v>
      </c>
      <c r="AC189" s="68">
        <f t="shared" si="7"/>
        <v>46</v>
      </c>
      <c r="AD189" s="68">
        <f t="array" ref="AD189">IF(AB189=0,0,IF(AB189&gt;9,AVERAGE(LARGE(D189:Z189,{1,2,3,4,5,6,7,8,9,10})),0))</f>
        <v>0</v>
      </c>
      <c r="AE189" s="68">
        <f t="array" ref="AE189">IF(AB189=0,0,IF(AB189&gt;9,SUM(LARGE(D189:Z189,{1,2,3,4,5,6,7,8,9,10})),0))</f>
        <v>0</v>
      </c>
    </row>
    <row r="190" spans="1:31" ht="16" x14ac:dyDescent="0.2">
      <c r="A190" s="57" t="s">
        <v>88</v>
      </c>
      <c r="B190" s="58" t="s">
        <v>9</v>
      </c>
      <c r="C190" s="58" t="s">
        <v>54</v>
      </c>
      <c r="D190" s="86"/>
      <c r="E190" s="86"/>
      <c r="F190" s="86"/>
      <c r="G190" s="61"/>
      <c r="H190" s="64"/>
      <c r="I190" s="64"/>
      <c r="J190" s="61">
        <v>44</v>
      </c>
      <c r="K190" s="63"/>
      <c r="L190" s="64"/>
      <c r="M190" s="61"/>
      <c r="N190" s="235"/>
      <c r="O190" s="235"/>
      <c r="P190" s="64"/>
      <c r="Q190" s="64"/>
      <c r="R190" s="64"/>
      <c r="S190" s="92"/>
      <c r="T190" s="64"/>
      <c r="U190" s="64"/>
      <c r="V190" s="251"/>
      <c r="W190" s="64"/>
      <c r="X190" s="101"/>
      <c r="Y190" s="86"/>
      <c r="Z190" s="86"/>
      <c r="AA190" s="75"/>
      <c r="AB190" s="67">
        <f t="shared" si="6"/>
        <v>1</v>
      </c>
      <c r="AC190" s="68">
        <f t="shared" si="7"/>
        <v>44</v>
      </c>
      <c r="AD190" s="68">
        <f t="array" ref="AD190">IF(AB190=0,0,IF(AB190&gt;9,AVERAGE(LARGE(D190:Z190,{1,2,3,4,5,6,7,8,9,10})),0))</f>
        <v>0</v>
      </c>
      <c r="AE190" s="68">
        <f t="array" ref="AE190">IF(AB190=0,0,IF(AB190&gt;9,SUM(LARGE(D190:Z190,{1,2,3,4,5,6,7,8,9,10})),0))</f>
        <v>0</v>
      </c>
    </row>
    <row r="191" spans="1:31" ht="16" x14ac:dyDescent="0.2">
      <c r="A191" s="57" t="s">
        <v>365</v>
      </c>
      <c r="B191" s="58" t="s">
        <v>10</v>
      </c>
      <c r="C191" s="58" t="s">
        <v>54</v>
      </c>
      <c r="D191" s="60"/>
      <c r="E191" s="60"/>
      <c r="F191" s="60"/>
      <c r="G191" s="61"/>
      <c r="H191" s="64"/>
      <c r="I191" s="64"/>
      <c r="J191" s="61"/>
      <c r="K191" s="63"/>
      <c r="L191" s="64"/>
      <c r="M191" s="65"/>
      <c r="N191" s="235"/>
      <c r="O191" s="235"/>
      <c r="P191" s="64"/>
      <c r="Q191" s="64"/>
      <c r="R191" s="64"/>
      <c r="S191" s="64"/>
      <c r="T191" s="64">
        <v>44</v>
      </c>
      <c r="U191" s="64"/>
      <c r="V191" s="251"/>
      <c r="W191" s="64"/>
      <c r="X191" s="60"/>
      <c r="Y191" s="60"/>
      <c r="Z191" s="60"/>
      <c r="AA191" s="75"/>
      <c r="AB191" s="67">
        <f t="shared" si="6"/>
        <v>1</v>
      </c>
      <c r="AC191" s="68">
        <f t="shared" si="7"/>
        <v>44</v>
      </c>
      <c r="AD191" s="68">
        <f t="array" ref="AD191">IF(AB191=0,0,IF(AB191&gt;9,AVERAGE(LARGE(D191:Z191,{1,2,3,4,5,6,7,8,9,10})),0))</f>
        <v>0</v>
      </c>
      <c r="AE191" s="68">
        <f t="array" ref="AE191">IF(AB191=0,0,IF(AB191&gt;9,SUM(LARGE(D191:Z191,{1,2,3,4,5,6,7,8,9,10})),0))</f>
        <v>0</v>
      </c>
    </row>
    <row r="192" spans="1:31" ht="16" x14ac:dyDescent="0.2">
      <c r="A192" s="57" t="s">
        <v>144</v>
      </c>
      <c r="B192" s="58" t="s">
        <v>5</v>
      </c>
      <c r="C192" s="58" t="s">
        <v>54</v>
      </c>
      <c r="D192" s="60"/>
      <c r="E192" s="60"/>
      <c r="F192" s="60"/>
      <c r="G192" s="61"/>
      <c r="H192" s="64"/>
      <c r="I192" s="64"/>
      <c r="J192" s="61"/>
      <c r="K192" s="63"/>
      <c r="L192" s="64"/>
      <c r="M192" s="65"/>
      <c r="N192" s="235"/>
      <c r="O192" s="235"/>
      <c r="P192" s="64"/>
      <c r="Q192" s="64"/>
      <c r="R192" s="64">
        <v>44</v>
      </c>
      <c r="S192" s="64"/>
      <c r="T192" s="89"/>
      <c r="U192" s="64"/>
      <c r="V192" s="251"/>
      <c r="W192" s="64"/>
      <c r="X192" s="60"/>
      <c r="Y192" s="60"/>
      <c r="Z192" s="60"/>
      <c r="AA192" s="75"/>
      <c r="AB192" s="67">
        <f t="shared" si="6"/>
        <v>1</v>
      </c>
      <c r="AC192" s="68">
        <f t="shared" si="7"/>
        <v>44</v>
      </c>
      <c r="AD192" s="68">
        <f t="array" ref="AD192">IF(AB192=0,0,IF(AB192&gt;9,AVERAGE(LARGE(D192:Z192,{1,2,3,4,5,6,7,8,9,10})),0))</f>
        <v>0</v>
      </c>
      <c r="AE192" s="68">
        <f t="array" ref="AE192">IF(AB192=0,0,IF(AB192&gt;9,SUM(LARGE(D192:Z192,{1,2,3,4,5,6,7,8,9,10})),0))</f>
        <v>0</v>
      </c>
    </row>
    <row r="193" spans="1:31" ht="16" x14ac:dyDescent="0.2">
      <c r="A193" s="57" t="s">
        <v>361</v>
      </c>
      <c r="B193" s="58" t="s">
        <v>5</v>
      </c>
      <c r="C193" s="58" t="s">
        <v>54</v>
      </c>
      <c r="D193" s="86"/>
      <c r="E193" s="86"/>
      <c r="F193" s="86"/>
      <c r="G193" s="61"/>
      <c r="H193" s="64"/>
      <c r="I193" s="64"/>
      <c r="J193" s="61"/>
      <c r="K193" s="63"/>
      <c r="L193" s="64"/>
      <c r="M193" s="61"/>
      <c r="N193" s="235"/>
      <c r="O193" s="235"/>
      <c r="P193" s="64"/>
      <c r="Q193" s="64"/>
      <c r="R193" s="64">
        <v>44</v>
      </c>
      <c r="S193" s="92"/>
      <c r="T193" s="64"/>
      <c r="U193" s="64"/>
      <c r="V193" s="251"/>
      <c r="W193" s="64"/>
      <c r="X193" s="101"/>
      <c r="Y193" s="86"/>
      <c r="Z193" s="86"/>
      <c r="AA193" s="75"/>
      <c r="AB193" s="67">
        <f t="shared" si="6"/>
        <v>1</v>
      </c>
      <c r="AC193" s="68">
        <f t="shared" si="7"/>
        <v>44</v>
      </c>
      <c r="AD193" s="68">
        <f t="array" ref="AD193">IF(AB193=0,0,IF(AB193&gt;9,AVERAGE(LARGE(D193:Z193,{1,2,3,4,5,6,7,8,9,10})),0))</f>
        <v>0</v>
      </c>
      <c r="AE193" s="68">
        <f t="array" ref="AE193">IF(AB193=0,0,IF(AB193&gt;9,SUM(LARGE(D193:Z193,{1,2,3,4,5,6,7,8,9,10})),0))</f>
        <v>0</v>
      </c>
    </row>
    <row r="194" spans="1:31" ht="16" x14ac:dyDescent="0.2">
      <c r="A194" s="57" t="s">
        <v>362</v>
      </c>
      <c r="B194" s="58" t="s">
        <v>5</v>
      </c>
      <c r="C194" s="58" t="s">
        <v>54</v>
      </c>
      <c r="D194" s="86"/>
      <c r="E194" s="86"/>
      <c r="F194" s="86"/>
      <c r="G194" s="61"/>
      <c r="H194" s="64"/>
      <c r="I194" s="64"/>
      <c r="J194" s="61"/>
      <c r="K194" s="63"/>
      <c r="L194" s="64"/>
      <c r="M194" s="61"/>
      <c r="N194" s="235"/>
      <c r="O194" s="235"/>
      <c r="P194" s="64"/>
      <c r="Q194" s="64"/>
      <c r="R194" s="64">
        <v>41</v>
      </c>
      <c r="S194" s="92"/>
      <c r="T194" s="64"/>
      <c r="U194" s="64"/>
      <c r="V194" s="251"/>
      <c r="W194" s="64"/>
      <c r="X194" s="101"/>
      <c r="Y194" s="86"/>
      <c r="Z194" s="86"/>
      <c r="AA194" s="75"/>
      <c r="AB194" s="67">
        <f t="shared" si="6"/>
        <v>1</v>
      </c>
      <c r="AC194" s="68">
        <f t="shared" si="7"/>
        <v>41</v>
      </c>
      <c r="AD194" s="68">
        <f t="array" ref="AD194">IF(AB194=0,0,IF(AB194&gt;9,AVERAGE(LARGE(D194:Z194,{1,2,3,4,5,6,7,8,9,10})),0))</f>
        <v>0</v>
      </c>
      <c r="AE194" s="68">
        <f t="array" ref="AE194">IF(AB194=0,0,IF(AB194&gt;9,SUM(LARGE(D194:Z194,{1,2,3,4,5,6,7,8,9,10})),0))</f>
        <v>0</v>
      </c>
    </row>
    <row r="195" spans="1:31" ht="16" x14ac:dyDescent="0.2">
      <c r="A195" s="85" t="s">
        <v>254</v>
      </c>
      <c r="B195" s="75" t="s">
        <v>10</v>
      </c>
      <c r="C195" s="74" t="s">
        <v>54</v>
      </c>
      <c r="D195" s="75"/>
      <c r="E195" s="75"/>
      <c r="F195" s="75"/>
      <c r="G195" s="76">
        <v>41</v>
      </c>
      <c r="H195" s="77"/>
      <c r="I195" s="77"/>
      <c r="J195" s="76"/>
      <c r="K195" s="63"/>
      <c r="L195" s="77"/>
      <c r="M195" s="78"/>
      <c r="N195" s="236"/>
      <c r="O195" s="236"/>
      <c r="P195" s="77"/>
      <c r="Q195" s="77"/>
      <c r="R195" s="77"/>
      <c r="S195" s="77"/>
      <c r="T195" s="77"/>
      <c r="U195" s="77"/>
      <c r="V195" s="252"/>
      <c r="W195" s="77"/>
      <c r="X195" s="79"/>
      <c r="Y195" s="75"/>
      <c r="Z195" s="75"/>
      <c r="AA195" s="80"/>
      <c r="AB195" s="67">
        <f t="shared" si="6"/>
        <v>1</v>
      </c>
      <c r="AC195" s="68">
        <f t="shared" si="7"/>
        <v>41</v>
      </c>
      <c r="AD195" s="68">
        <f t="array" ref="AD195">IF(AB195=0,0,IF(AB195&gt;9,AVERAGE(LARGE(D195:Z195,{1,2,3,4,5,6,7,8,9,10})),0))</f>
        <v>0</v>
      </c>
      <c r="AE195" s="68">
        <f t="array" ref="AE195">IF(AB195=0,0,IF(AB195&gt;9,SUM(LARGE(D195:Z195,{1,2,3,4,5,6,7,8,9,10})),0))</f>
        <v>0</v>
      </c>
    </row>
    <row r="196" spans="1:31" ht="16" x14ac:dyDescent="0.2">
      <c r="A196" s="57" t="s">
        <v>149</v>
      </c>
      <c r="B196" s="58" t="s">
        <v>8</v>
      </c>
      <c r="C196" s="93" t="s">
        <v>54</v>
      </c>
      <c r="D196" s="60"/>
      <c r="E196" s="60"/>
      <c r="F196" s="60"/>
      <c r="G196" s="61"/>
      <c r="H196" s="64">
        <v>40</v>
      </c>
      <c r="I196" s="64"/>
      <c r="J196" s="61"/>
      <c r="K196" s="63"/>
      <c r="L196" s="64"/>
      <c r="M196" s="65"/>
      <c r="N196" s="235"/>
      <c r="O196" s="235"/>
      <c r="P196" s="64"/>
      <c r="Q196" s="64"/>
      <c r="R196" s="64"/>
      <c r="S196" s="64"/>
      <c r="T196" s="64"/>
      <c r="U196" s="64"/>
      <c r="V196" s="251"/>
      <c r="W196" s="64"/>
      <c r="X196" s="60"/>
      <c r="Y196" s="60"/>
      <c r="Z196" s="60"/>
      <c r="AA196" s="75"/>
      <c r="AB196" s="67">
        <f t="shared" si="6"/>
        <v>1</v>
      </c>
      <c r="AC196" s="68">
        <f t="shared" si="7"/>
        <v>40</v>
      </c>
      <c r="AD196" s="68">
        <f t="array" ref="AD196">IF(AB196=0,0,IF(AB196&gt;9,AVERAGE(LARGE(D196:Z196,{1,2,3,4,5,6,7,8,9,10})),0))</f>
        <v>0</v>
      </c>
      <c r="AE196" s="68">
        <f t="array" ref="AE196">IF(AB196=0,0,IF(AB196&gt;9,SUM(LARGE(D196:Z196,{1,2,3,4,5,6,7,8,9,10})),0))</f>
        <v>0</v>
      </c>
    </row>
    <row r="197" spans="1:31" ht="16" x14ac:dyDescent="0.2">
      <c r="A197" s="57" t="s">
        <v>169</v>
      </c>
      <c r="B197" s="58" t="s">
        <v>10</v>
      </c>
      <c r="C197" s="58" t="s">
        <v>54</v>
      </c>
      <c r="D197" s="86"/>
      <c r="E197" s="86"/>
      <c r="F197" s="86"/>
      <c r="G197" s="61"/>
      <c r="H197" s="64"/>
      <c r="I197" s="64"/>
      <c r="J197" s="61"/>
      <c r="K197" s="63">
        <v>40</v>
      </c>
      <c r="L197" s="64"/>
      <c r="M197" s="61"/>
      <c r="N197" s="235"/>
      <c r="O197" s="235"/>
      <c r="P197" s="64"/>
      <c r="Q197" s="64"/>
      <c r="R197" s="64"/>
      <c r="S197" s="92"/>
      <c r="T197" s="64"/>
      <c r="U197" s="64"/>
      <c r="V197" s="251"/>
      <c r="W197" s="64"/>
      <c r="X197" s="101"/>
      <c r="Y197" s="86"/>
      <c r="Z197" s="86"/>
      <c r="AA197" s="75"/>
      <c r="AB197" s="67">
        <f t="shared" si="6"/>
        <v>1</v>
      </c>
      <c r="AC197" s="68">
        <f t="shared" si="7"/>
        <v>40</v>
      </c>
      <c r="AD197" s="68">
        <f t="array" ref="AD197">IF(AB197=0,0,IF(AB197&gt;9,AVERAGE(LARGE(D197:Z197,{1,2,3,4,5,6,7,8,9,10})),0))</f>
        <v>0</v>
      </c>
      <c r="AE197" s="68">
        <f t="array" ref="AE197">IF(AB197=0,0,IF(AB197&gt;9,SUM(LARGE(D197:Z197,{1,2,3,4,5,6,7,8,9,10})),0))</f>
        <v>0</v>
      </c>
    </row>
    <row r="198" spans="1:31" ht="16" x14ac:dyDescent="0.2">
      <c r="A198" s="73" t="s">
        <v>292</v>
      </c>
      <c r="B198" s="75" t="s">
        <v>5</v>
      </c>
      <c r="C198" s="58" t="s">
        <v>54</v>
      </c>
      <c r="D198" s="60"/>
      <c r="E198" s="60"/>
      <c r="F198" s="60">
        <v>40</v>
      </c>
      <c r="G198" s="61"/>
      <c r="H198" s="64"/>
      <c r="I198" s="64"/>
      <c r="J198" s="61"/>
      <c r="K198" s="63"/>
      <c r="L198" s="64"/>
      <c r="M198" s="65"/>
      <c r="N198" s="235"/>
      <c r="O198" s="235"/>
      <c r="P198" s="64"/>
      <c r="Q198" s="64"/>
      <c r="R198" s="64"/>
      <c r="S198" s="64"/>
      <c r="T198" s="64"/>
      <c r="U198" s="64"/>
      <c r="V198" s="251"/>
      <c r="W198" s="64"/>
      <c r="X198" s="60"/>
      <c r="Y198" s="60"/>
      <c r="Z198" s="60"/>
      <c r="AA198" s="75"/>
      <c r="AB198" s="67">
        <f t="shared" si="6"/>
        <v>1</v>
      </c>
      <c r="AC198" s="68">
        <f t="shared" si="7"/>
        <v>40</v>
      </c>
      <c r="AD198" s="68">
        <f t="array" ref="AD198">IF(AB198=0,0,IF(AB198&gt;9,AVERAGE(LARGE(D198:Z198,{1,2,3,4,5,6,7,8,9,10})),0))</f>
        <v>0</v>
      </c>
      <c r="AE198" s="68">
        <f t="array" ref="AE198">IF(AB198=0,0,IF(AB198&gt;9,SUM(LARGE(D198:Z198,{1,2,3,4,5,6,7,8,9,10})),0))</f>
        <v>0</v>
      </c>
    </row>
    <row r="199" spans="1:31" ht="16" x14ac:dyDescent="0.2">
      <c r="A199" s="57" t="s">
        <v>78</v>
      </c>
      <c r="B199" s="58" t="s">
        <v>8</v>
      </c>
      <c r="C199" s="58" t="s">
        <v>54</v>
      </c>
      <c r="D199" s="60"/>
      <c r="E199" s="60">
        <v>39</v>
      </c>
      <c r="F199" s="60"/>
      <c r="G199" s="61"/>
      <c r="H199" s="64"/>
      <c r="I199" s="64"/>
      <c r="J199" s="61"/>
      <c r="K199" s="63"/>
      <c r="L199" s="64"/>
      <c r="M199" s="65"/>
      <c r="N199" s="235"/>
      <c r="O199" s="235"/>
      <c r="P199" s="64"/>
      <c r="Q199" s="64"/>
      <c r="R199" s="64"/>
      <c r="S199" s="64"/>
      <c r="T199" s="64"/>
      <c r="U199" s="64"/>
      <c r="V199" s="251"/>
      <c r="W199" s="64"/>
      <c r="X199" s="60"/>
      <c r="Y199" s="60"/>
      <c r="Z199" s="60"/>
      <c r="AA199" s="75"/>
      <c r="AB199" s="67">
        <f t="shared" si="6"/>
        <v>1</v>
      </c>
      <c r="AC199" s="68">
        <f t="shared" si="7"/>
        <v>39</v>
      </c>
      <c r="AD199" s="68">
        <f t="array" ref="AD199">IF(AB199=0,0,IF(AB199&gt;9,AVERAGE(LARGE(D199:Z199,{1,2,3,4,5,6,7,8,9,10})),0))</f>
        <v>0</v>
      </c>
      <c r="AE199" s="68">
        <f t="array" ref="AE199">IF(AB199=0,0,IF(AB199&gt;9,SUM(LARGE(D199:Z199,{1,2,3,4,5,6,7,8,9,10})),0))</f>
        <v>0</v>
      </c>
    </row>
    <row r="200" spans="1:31" ht="16" x14ac:dyDescent="0.2">
      <c r="A200" s="57" t="s">
        <v>157</v>
      </c>
      <c r="B200" s="58" t="s">
        <v>5</v>
      </c>
      <c r="C200" s="58" t="s">
        <v>54</v>
      </c>
      <c r="D200" s="60"/>
      <c r="E200" s="60"/>
      <c r="F200" s="60">
        <v>39</v>
      </c>
      <c r="G200" s="61"/>
      <c r="H200" s="64"/>
      <c r="I200" s="64"/>
      <c r="J200" s="61"/>
      <c r="K200" s="63"/>
      <c r="L200" s="64"/>
      <c r="M200" s="65"/>
      <c r="N200" s="235"/>
      <c r="O200" s="235"/>
      <c r="P200" s="64"/>
      <c r="Q200" s="64"/>
      <c r="R200" s="64"/>
      <c r="S200" s="64"/>
      <c r="T200" s="64"/>
      <c r="U200" s="64"/>
      <c r="V200" s="251"/>
      <c r="W200" s="64"/>
      <c r="X200" s="60"/>
      <c r="Y200" s="60"/>
      <c r="Z200" s="60"/>
      <c r="AA200" s="75"/>
      <c r="AB200" s="67">
        <f t="shared" si="6"/>
        <v>1</v>
      </c>
      <c r="AC200" s="68">
        <f t="shared" si="7"/>
        <v>39</v>
      </c>
      <c r="AD200" s="68">
        <f t="array" ref="AD200">IF(AB200=0,0,IF(AB200&gt;9,AVERAGE(LARGE(D200:Z200,{1,2,3,4,5,6,7,8,9,10})),0))</f>
        <v>0</v>
      </c>
      <c r="AE200" s="68">
        <f t="array" ref="AE200">IF(AB200=0,0,IF(AB200&gt;9,SUM(LARGE(D200:Z200,{1,2,3,4,5,6,7,8,9,10})),0))</f>
        <v>0</v>
      </c>
    </row>
    <row r="201" spans="1:31" ht="16" x14ac:dyDescent="0.2">
      <c r="A201" s="57" t="s">
        <v>176</v>
      </c>
      <c r="B201" s="58" t="s">
        <v>5</v>
      </c>
      <c r="C201" s="58" t="s">
        <v>54</v>
      </c>
      <c r="D201" s="60"/>
      <c r="E201" s="60"/>
      <c r="F201" s="60">
        <v>39</v>
      </c>
      <c r="G201" s="76"/>
      <c r="H201" s="77"/>
      <c r="I201" s="77"/>
      <c r="J201" s="76"/>
      <c r="K201" s="63"/>
      <c r="L201" s="77"/>
      <c r="M201" s="78"/>
      <c r="N201" s="236"/>
      <c r="O201" s="236"/>
      <c r="P201" s="100"/>
      <c r="Q201" s="77"/>
      <c r="R201" s="77"/>
      <c r="S201" s="77"/>
      <c r="T201" s="77"/>
      <c r="U201" s="77"/>
      <c r="V201" s="252"/>
      <c r="W201" s="77"/>
      <c r="X201" s="60"/>
      <c r="Y201" s="60"/>
      <c r="Z201" s="60"/>
      <c r="AA201" s="80"/>
      <c r="AB201" s="67">
        <f t="shared" si="6"/>
        <v>1</v>
      </c>
      <c r="AC201" s="68">
        <f t="shared" si="7"/>
        <v>39</v>
      </c>
      <c r="AD201" s="68">
        <f t="array" ref="AD201">IF(AB201=0,0,IF(AB201&gt;9,AVERAGE(LARGE(D201:Z201,{1,2,3,4,5,6,7,8,9,10})),0))</f>
        <v>0</v>
      </c>
      <c r="AE201" s="68">
        <f t="array" ref="AE201">IF(AB201=0,0,IF(AB201&gt;9,SUM(LARGE(D201:Z201,{1,2,3,4,5,6,7,8,9,10})),0))</f>
        <v>0</v>
      </c>
    </row>
    <row r="202" spans="1:31" ht="16" x14ac:dyDescent="0.2">
      <c r="A202" s="57" t="s">
        <v>251</v>
      </c>
      <c r="B202" s="58" t="s">
        <v>6</v>
      </c>
      <c r="C202" s="58" t="s">
        <v>54</v>
      </c>
      <c r="D202" s="86"/>
      <c r="E202" s="86"/>
      <c r="F202" s="86"/>
      <c r="G202" s="61"/>
      <c r="H202" s="64"/>
      <c r="I202" s="64"/>
      <c r="J202" s="61"/>
      <c r="K202" s="63"/>
      <c r="L202" s="64">
        <v>39</v>
      </c>
      <c r="M202" s="65"/>
      <c r="N202" s="235"/>
      <c r="O202" s="235"/>
      <c r="P202" s="64"/>
      <c r="Q202" s="64"/>
      <c r="R202" s="64"/>
      <c r="S202" s="64"/>
      <c r="T202" s="64"/>
      <c r="U202" s="64"/>
      <c r="V202" s="251"/>
      <c r="W202" s="64"/>
      <c r="X202" s="86"/>
      <c r="Y202" s="86"/>
      <c r="Z202" s="86"/>
      <c r="AA202" s="75"/>
      <c r="AB202" s="67">
        <f t="shared" si="6"/>
        <v>1</v>
      </c>
      <c r="AC202" s="68">
        <f t="shared" si="7"/>
        <v>39</v>
      </c>
      <c r="AD202" s="68">
        <f t="array" ref="AD202">IF(AB202=0,0,IF(AB202&gt;9,AVERAGE(LARGE(D202:Z202,{1,2,3,4,5,6,7,8,9,10})),0))</f>
        <v>0</v>
      </c>
      <c r="AE202" s="68">
        <f t="array" ref="AE202">IF(AB202=0,0,IF(AB202&gt;9,SUM(LARGE(D202:Z202,{1,2,3,4,5,6,7,8,9,10})),0))</f>
        <v>0</v>
      </c>
    </row>
    <row r="203" spans="1:31" ht="16" x14ac:dyDescent="0.2">
      <c r="A203" s="57" t="s">
        <v>192</v>
      </c>
      <c r="B203" s="58" t="s">
        <v>5</v>
      </c>
      <c r="C203" s="58" t="s">
        <v>54</v>
      </c>
      <c r="D203" s="60"/>
      <c r="E203" s="60"/>
      <c r="F203" s="60">
        <v>38</v>
      </c>
      <c r="G203" s="61"/>
      <c r="H203" s="64"/>
      <c r="I203" s="64"/>
      <c r="J203" s="61"/>
      <c r="K203" s="63"/>
      <c r="L203" s="64"/>
      <c r="M203" s="65"/>
      <c r="N203" s="235"/>
      <c r="O203" s="235"/>
      <c r="P203" s="64"/>
      <c r="Q203" s="64"/>
      <c r="R203" s="64"/>
      <c r="S203" s="64"/>
      <c r="T203" s="64"/>
      <c r="U203" s="64"/>
      <c r="V203" s="251"/>
      <c r="W203" s="64"/>
      <c r="X203" s="60"/>
      <c r="Y203" s="60"/>
      <c r="Z203" s="60"/>
      <c r="AA203" s="75"/>
      <c r="AB203" s="67">
        <f t="shared" si="6"/>
        <v>1</v>
      </c>
      <c r="AC203" s="68">
        <f t="shared" si="7"/>
        <v>38</v>
      </c>
      <c r="AD203" s="68">
        <f t="array" ref="AD203">IF(AB203=0,0,IF(AB203&gt;9,AVERAGE(LARGE(D203:Z203,{1,2,3,4,5,6,7,8,9,10})),0))</f>
        <v>0</v>
      </c>
      <c r="AE203" s="68">
        <f t="array" ref="AE203">IF(AB203=0,0,IF(AB203&gt;9,SUM(LARGE(D203:Z203,{1,2,3,4,5,6,7,8,9,10})),0))</f>
        <v>0</v>
      </c>
    </row>
    <row r="204" spans="1:31" ht="16" x14ac:dyDescent="0.2">
      <c r="A204" s="57" t="s">
        <v>103</v>
      </c>
      <c r="B204" s="58" t="s">
        <v>4</v>
      </c>
      <c r="C204" s="58" t="s">
        <v>54</v>
      </c>
      <c r="D204" s="60"/>
      <c r="E204" s="60">
        <v>36</v>
      </c>
      <c r="F204" s="60"/>
      <c r="G204" s="61"/>
      <c r="H204" s="64"/>
      <c r="I204" s="64"/>
      <c r="J204" s="61"/>
      <c r="K204" s="63"/>
      <c r="L204" s="64"/>
      <c r="M204" s="65"/>
      <c r="N204" s="235"/>
      <c r="O204" s="235"/>
      <c r="P204" s="64"/>
      <c r="Q204" s="64"/>
      <c r="R204" s="64"/>
      <c r="S204" s="64"/>
      <c r="T204" s="64"/>
      <c r="U204" s="64"/>
      <c r="V204" s="251"/>
      <c r="W204" s="64"/>
      <c r="X204" s="60"/>
      <c r="Y204" s="60"/>
      <c r="Z204" s="60"/>
      <c r="AA204" s="75"/>
      <c r="AB204" s="67">
        <f t="shared" si="6"/>
        <v>1</v>
      </c>
      <c r="AC204" s="68">
        <f t="shared" si="7"/>
        <v>36</v>
      </c>
      <c r="AD204" s="68">
        <f t="array" ref="AD204">IF(AB204=0,0,IF(AB204&gt;9,AVERAGE(LARGE(D204:Z204,{1,2,3,4,5,6,7,8,9,10})),0))</f>
        <v>0</v>
      </c>
      <c r="AE204" s="68">
        <f t="array" ref="AE204">IF(AB204=0,0,IF(AB204&gt;9,SUM(LARGE(D204:Z204,{1,2,3,4,5,6,7,8,9,10})),0))</f>
        <v>0</v>
      </c>
    </row>
    <row r="205" spans="1:31" ht="16" x14ac:dyDescent="0.2">
      <c r="A205" s="57" t="s">
        <v>84</v>
      </c>
      <c r="B205" s="58" t="s">
        <v>4</v>
      </c>
      <c r="C205" s="58" t="s">
        <v>54</v>
      </c>
      <c r="D205" s="60"/>
      <c r="E205" s="60"/>
      <c r="F205" s="60"/>
      <c r="G205" s="76"/>
      <c r="H205" s="77">
        <v>35</v>
      </c>
      <c r="I205" s="77"/>
      <c r="J205" s="76"/>
      <c r="K205" s="63"/>
      <c r="L205" s="77"/>
      <c r="M205" s="65"/>
      <c r="N205" s="236"/>
      <c r="O205" s="236"/>
      <c r="P205" s="77"/>
      <c r="Q205" s="77"/>
      <c r="R205" s="77"/>
      <c r="S205" s="77"/>
      <c r="T205" s="77"/>
      <c r="U205" s="77"/>
      <c r="V205" s="252"/>
      <c r="W205" s="77"/>
      <c r="X205" s="60"/>
      <c r="Y205" s="60"/>
      <c r="Z205" s="60"/>
      <c r="AA205" s="75"/>
      <c r="AB205" s="67">
        <f t="shared" si="6"/>
        <v>1</v>
      </c>
      <c r="AC205" s="68">
        <f t="shared" si="7"/>
        <v>35</v>
      </c>
      <c r="AD205" s="68">
        <f t="array" ref="AD205">IF(AB205=0,0,IF(AB205&gt;9,AVERAGE(LARGE(D205:Z205,{1,2,3,4,5,6,7,8,9,10})),0))</f>
        <v>0</v>
      </c>
      <c r="AE205" s="68">
        <f t="array" ref="AE205">IF(AB205=0,0,IF(AB205&gt;9,SUM(LARGE(D205:Z205,{1,2,3,4,5,6,7,8,9,10})),0))</f>
        <v>0</v>
      </c>
    </row>
    <row r="206" spans="1:31" ht="16" x14ac:dyDescent="0.2">
      <c r="A206" s="57" t="s">
        <v>355</v>
      </c>
      <c r="B206" s="58" t="s">
        <v>4</v>
      </c>
      <c r="C206" s="58" t="s">
        <v>54</v>
      </c>
      <c r="D206" s="86"/>
      <c r="E206" s="86"/>
      <c r="F206" s="86"/>
      <c r="G206" s="61"/>
      <c r="H206" s="64"/>
      <c r="I206" s="64"/>
      <c r="J206" s="61"/>
      <c r="K206" s="63"/>
      <c r="L206" s="64"/>
      <c r="M206" s="61"/>
      <c r="N206" s="235"/>
      <c r="O206" s="235">
        <v>35</v>
      </c>
      <c r="P206" s="64"/>
      <c r="Q206" s="64"/>
      <c r="R206" s="64"/>
      <c r="S206" s="92"/>
      <c r="T206" s="64"/>
      <c r="U206" s="64"/>
      <c r="V206" s="251"/>
      <c r="W206" s="64"/>
      <c r="X206" s="101"/>
      <c r="Y206" s="86"/>
      <c r="Z206" s="86"/>
      <c r="AA206" s="75"/>
      <c r="AB206" s="67">
        <f t="shared" si="6"/>
        <v>1</v>
      </c>
      <c r="AC206" s="68">
        <f t="shared" si="7"/>
        <v>35</v>
      </c>
      <c r="AD206" s="68">
        <f t="array" ref="AD206">IF(AB206=0,0,IF(AB206&gt;9,AVERAGE(LARGE(D206:Z206,{1,2,3,4,5,6,7,8,9,10})),0))</f>
        <v>0</v>
      </c>
      <c r="AE206" s="68">
        <f t="array" ref="AE206">IF(AB206=0,0,IF(AB206&gt;9,SUM(LARGE(D206:Z206,{1,2,3,4,5,6,7,8,9,10})),0))</f>
        <v>0</v>
      </c>
    </row>
    <row r="207" spans="1:31" ht="16" x14ac:dyDescent="0.2">
      <c r="A207" s="57" t="s">
        <v>191</v>
      </c>
      <c r="B207" s="58" t="s">
        <v>10</v>
      </c>
      <c r="C207" s="58" t="s">
        <v>54</v>
      </c>
      <c r="D207" s="60"/>
      <c r="E207" s="60"/>
      <c r="F207" s="60">
        <v>35</v>
      </c>
      <c r="G207" s="61"/>
      <c r="H207" s="64"/>
      <c r="I207" s="64"/>
      <c r="J207" s="61"/>
      <c r="K207" s="63"/>
      <c r="L207" s="64"/>
      <c r="M207" s="65"/>
      <c r="N207" s="235"/>
      <c r="O207" s="235"/>
      <c r="P207" s="64"/>
      <c r="Q207" s="64"/>
      <c r="R207" s="64"/>
      <c r="S207" s="64"/>
      <c r="T207" s="64"/>
      <c r="U207" s="64"/>
      <c r="V207" s="251"/>
      <c r="W207" s="64"/>
      <c r="X207" s="60"/>
      <c r="Y207" s="60"/>
      <c r="Z207" s="60"/>
      <c r="AA207" s="75"/>
      <c r="AB207" s="67">
        <f t="shared" si="6"/>
        <v>1</v>
      </c>
      <c r="AC207" s="68">
        <f t="shared" si="7"/>
        <v>35</v>
      </c>
      <c r="AD207" s="68">
        <f t="array" ref="AD207">IF(AB207=0,0,IF(AB207&gt;9,AVERAGE(LARGE(D207:Z207,{1,2,3,4,5,6,7,8,9,10})),0))</f>
        <v>0</v>
      </c>
      <c r="AE207" s="68">
        <f t="array" ref="AE207">IF(AB207=0,0,IF(AB207&gt;9,SUM(LARGE(D207:Z207,{1,2,3,4,5,6,7,8,9,10})),0))</f>
        <v>0</v>
      </c>
    </row>
    <row r="208" spans="1:31" ht="16" x14ac:dyDescent="0.2">
      <c r="A208" s="57" t="s">
        <v>195</v>
      </c>
      <c r="B208" s="58" t="s">
        <v>10</v>
      </c>
      <c r="C208" s="58" t="s">
        <v>54</v>
      </c>
      <c r="D208" s="60"/>
      <c r="E208" s="60"/>
      <c r="F208" s="60">
        <v>35</v>
      </c>
      <c r="G208" s="61"/>
      <c r="H208" s="64"/>
      <c r="I208" s="64"/>
      <c r="J208" s="61"/>
      <c r="K208" s="63"/>
      <c r="L208" s="64"/>
      <c r="M208" s="65"/>
      <c r="N208" s="235"/>
      <c r="O208" s="235"/>
      <c r="P208" s="64"/>
      <c r="Q208" s="64"/>
      <c r="R208" s="64"/>
      <c r="S208" s="64"/>
      <c r="T208" s="64"/>
      <c r="U208" s="64"/>
      <c r="V208" s="251"/>
      <c r="W208" s="64"/>
      <c r="X208" s="60"/>
      <c r="Y208" s="60"/>
      <c r="Z208" s="60"/>
      <c r="AA208" s="75"/>
      <c r="AB208" s="67">
        <f t="shared" si="6"/>
        <v>1</v>
      </c>
      <c r="AC208" s="68">
        <f t="shared" si="7"/>
        <v>35</v>
      </c>
      <c r="AD208" s="68">
        <f t="array" ref="AD208">IF(AB208=0,0,IF(AB208&gt;9,AVERAGE(LARGE(D208:Z208,{1,2,3,4,5,6,7,8,9,10})),0))</f>
        <v>0</v>
      </c>
      <c r="AE208" s="68">
        <f t="array" ref="AE208">IF(AB208=0,0,IF(AB208&gt;9,SUM(LARGE(D208:Z208,{1,2,3,4,5,6,7,8,9,10})),0))</f>
        <v>0</v>
      </c>
    </row>
    <row r="209" spans="1:31" ht="16" x14ac:dyDescent="0.2">
      <c r="A209" s="57" t="s">
        <v>353</v>
      </c>
      <c r="B209" s="58" t="s">
        <v>6</v>
      </c>
      <c r="C209" s="58" t="s">
        <v>54</v>
      </c>
      <c r="D209" s="86"/>
      <c r="E209" s="86"/>
      <c r="F209" s="86"/>
      <c r="G209" s="61"/>
      <c r="H209" s="64"/>
      <c r="I209" s="64"/>
      <c r="J209" s="61"/>
      <c r="K209" s="63"/>
      <c r="L209" s="64"/>
      <c r="M209" s="61">
        <v>34</v>
      </c>
      <c r="N209" s="235"/>
      <c r="O209" s="235"/>
      <c r="P209" s="64"/>
      <c r="Q209" s="64"/>
      <c r="R209" s="64"/>
      <c r="S209" s="92"/>
      <c r="T209" s="64"/>
      <c r="U209" s="64"/>
      <c r="V209" s="251"/>
      <c r="W209" s="64"/>
      <c r="X209" s="101"/>
      <c r="Y209" s="86"/>
      <c r="Z209" s="86"/>
      <c r="AA209" s="75"/>
      <c r="AB209" s="67">
        <f t="shared" si="6"/>
        <v>1</v>
      </c>
      <c r="AC209" s="68">
        <f t="shared" si="7"/>
        <v>34</v>
      </c>
      <c r="AD209" s="68">
        <f t="array" ref="AD209">IF(AB209=0,0,IF(AB209&gt;9,AVERAGE(LARGE(D209:Z209,{1,2,3,4,5,6,7,8,9,10})),0))</f>
        <v>0</v>
      </c>
      <c r="AE209" s="68">
        <f t="array" ref="AE209">IF(AB209=0,0,IF(AB209&gt;9,SUM(LARGE(D209:Z209,{1,2,3,4,5,6,7,8,9,10})),0))</f>
        <v>0</v>
      </c>
    </row>
    <row r="210" spans="1:31" ht="16" x14ac:dyDescent="0.2">
      <c r="A210" s="57" t="s">
        <v>298</v>
      </c>
      <c r="B210" s="58" t="s">
        <v>6</v>
      </c>
      <c r="C210" s="58" t="s">
        <v>54</v>
      </c>
      <c r="D210" s="86"/>
      <c r="E210" s="86"/>
      <c r="F210" s="86"/>
      <c r="G210" s="61"/>
      <c r="H210" s="64"/>
      <c r="I210" s="64"/>
      <c r="J210" s="61"/>
      <c r="K210" s="63"/>
      <c r="L210" s="64">
        <v>34</v>
      </c>
      <c r="M210" s="61"/>
      <c r="N210" s="235"/>
      <c r="O210" s="235"/>
      <c r="P210" s="64"/>
      <c r="Q210" s="64"/>
      <c r="R210" s="64"/>
      <c r="S210" s="92"/>
      <c r="T210" s="64"/>
      <c r="U210" s="64"/>
      <c r="V210" s="251"/>
      <c r="W210" s="64"/>
      <c r="X210" s="101"/>
      <c r="Y210" s="86"/>
      <c r="Z210" s="86"/>
      <c r="AA210" s="75"/>
      <c r="AB210" s="67">
        <f t="shared" si="6"/>
        <v>1</v>
      </c>
      <c r="AC210" s="68">
        <f t="shared" si="7"/>
        <v>34</v>
      </c>
      <c r="AD210" s="68">
        <f t="array" ref="AD210">IF(AB210=0,0,IF(AB210&gt;9,AVERAGE(LARGE(D210:Z210,{1,2,3,4,5,6,7,8,9,10})),0))</f>
        <v>0</v>
      </c>
      <c r="AE210" s="68">
        <f t="array" ref="AE210">IF(AB210=0,0,IF(AB210&gt;9,SUM(LARGE(D210:Z210,{1,2,3,4,5,6,7,8,9,10})),0))</f>
        <v>0</v>
      </c>
    </row>
    <row r="211" spans="1:31" ht="16" x14ac:dyDescent="0.2">
      <c r="A211" s="57" t="s">
        <v>187</v>
      </c>
      <c r="B211" s="58" t="s">
        <v>10</v>
      </c>
      <c r="C211" s="58" t="s">
        <v>54</v>
      </c>
      <c r="D211" s="60">
        <v>34</v>
      </c>
      <c r="E211" s="60"/>
      <c r="F211" s="60"/>
      <c r="G211" s="61"/>
      <c r="H211" s="64"/>
      <c r="I211" s="64"/>
      <c r="J211" s="61"/>
      <c r="K211" s="63"/>
      <c r="L211" s="64"/>
      <c r="M211" s="65"/>
      <c r="N211" s="235"/>
      <c r="O211" s="235"/>
      <c r="P211" s="64"/>
      <c r="Q211" s="64"/>
      <c r="R211" s="64"/>
      <c r="S211" s="64"/>
      <c r="T211" s="64"/>
      <c r="U211" s="64"/>
      <c r="V211" s="251"/>
      <c r="W211" s="64"/>
      <c r="X211" s="60"/>
      <c r="Y211" s="60"/>
      <c r="Z211" s="60"/>
      <c r="AA211" s="75"/>
      <c r="AB211" s="67">
        <f t="shared" si="6"/>
        <v>1</v>
      </c>
      <c r="AC211" s="68">
        <f t="shared" si="7"/>
        <v>34</v>
      </c>
      <c r="AD211" s="68">
        <f t="array" ref="AD211">IF(AB211=0,0,IF(AB211&gt;9,AVERAGE(LARGE(D211:Z211,{1,2,3,4,5,6,7,8,9,10})),0))</f>
        <v>0</v>
      </c>
      <c r="AE211" s="68">
        <f t="array" ref="AE211">IF(AB211=0,0,IF(AB211&gt;9,SUM(LARGE(D211:Z211,{1,2,3,4,5,6,7,8,9,10})),0))</f>
        <v>0</v>
      </c>
    </row>
    <row r="212" spans="1:31" ht="16" x14ac:dyDescent="0.2">
      <c r="A212" s="57" t="s">
        <v>209</v>
      </c>
      <c r="B212" s="58" t="s">
        <v>5</v>
      </c>
      <c r="C212" s="58" t="s">
        <v>54</v>
      </c>
      <c r="D212" s="60"/>
      <c r="E212" s="60"/>
      <c r="F212" s="60"/>
      <c r="G212" s="61"/>
      <c r="H212" s="64"/>
      <c r="I212" s="64"/>
      <c r="J212" s="61"/>
      <c r="K212" s="63"/>
      <c r="L212" s="64"/>
      <c r="M212" s="65"/>
      <c r="N212" s="235"/>
      <c r="O212" s="235"/>
      <c r="P212" s="64"/>
      <c r="Q212" s="64"/>
      <c r="R212" s="64">
        <v>34</v>
      </c>
      <c r="S212" s="64"/>
      <c r="T212" s="64"/>
      <c r="U212" s="64"/>
      <c r="V212" s="251"/>
      <c r="W212" s="64"/>
      <c r="X212" s="60"/>
      <c r="Y212" s="60"/>
      <c r="Z212" s="60"/>
      <c r="AA212" s="75"/>
      <c r="AB212" s="67">
        <f t="shared" si="6"/>
        <v>1</v>
      </c>
      <c r="AC212" s="68">
        <f t="shared" si="7"/>
        <v>34</v>
      </c>
      <c r="AD212" s="68">
        <f t="array" ref="AD212">IF(AB212=0,0,IF(AB212&gt;9,AVERAGE(LARGE(D212:Z212,{1,2,3,4,5,6,7,8,9,10})),0))</f>
        <v>0</v>
      </c>
      <c r="AE212" s="68">
        <f t="array" ref="AE212">IF(AB212=0,0,IF(AB212&gt;9,SUM(LARGE(D212:Z212,{1,2,3,4,5,6,7,8,9,10})),0))</f>
        <v>0</v>
      </c>
    </row>
    <row r="213" spans="1:31" ht="16" x14ac:dyDescent="0.2">
      <c r="A213" s="57" t="s">
        <v>288</v>
      </c>
      <c r="B213" s="58" t="s">
        <v>12</v>
      </c>
      <c r="C213" s="58" t="s">
        <v>54</v>
      </c>
      <c r="D213" s="86"/>
      <c r="E213" s="86"/>
      <c r="F213" s="86"/>
      <c r="G213" s="61">
        <v>34</v>
      </c>
      <c r="H213" s="64"/>
      <c r="I213" s="64"/>
      <c r="J213" s="61"/>
      <c r="K213" s="63"/>
      <c r="L213" s="64"/>
      <c r="M213" s="61"/>
      <c r="N213" s="235"/>
      <c r="O213" s="235"/>
      <c r="P213" s="64"/>
      <c r="Q213" s="64"/>
      <c r="R213" s="64"/>
      <c r="S213" s="92"/>
      <c r="T213" s="64"/>
      <c r="U213" s="64"/>
      <c r="V213" s="251"/>
      <c r="W213" s="64"/>
      <c r="X213" s="101"/>
      <c r="Y213" s="86"/>
      <c r="Z213" s="86"/>
      <c r="AA213" s="75"/>
      <c r="AB213" s="67">
        <f t="shared" si="6"/>
        <v>1</v>
      </c>
      <c r="AC213" s="68">
        <f t="shared" si="7"/>
        <v>34</v>
      </c>
      <c r="AD213" s="68">
        <f t="array" ref="AD213">IF(AB213=0,0,IF(AB213&gt;9,AVERAGE(LARGE(D213:Z213,{1,2,3,4,5,6,7,8,9,10})),0))</f>
        <v>0</v>
      </c>
      <c r="AE213" s="68">
        <f t="array" ref="AE213">IF(AB213=0,0,IF(AB213&gt;9,SUM(LARGE(D213:Z213,{1,2,3,4,5,6,7,8,9,10})),0))</f>
        <v>0</v>
      </c>
    </row>
    <row r="214" spans="1:31" ht="16" x14ac:dyDescent="0.2">
      <c r="A214" s="57" t="s">
        <v>370</v>
      </c>
      <c r="B214" s="58" t="s">
        <v>9</v>
      </c>
      <c r="C214" s="58" t="s">
        <v>54</v>
      </c>
      <c r="D214" s="86"/>
      <c r="E214" s="86"/>
      <c r="F214" s="86"/>
      <c r="G214" s="61"/>
      <c r="H214" s="64"/>
      <c r="I214" s="64"/>
      <c r="J214" s="61"/>
      <c r="K214" s="63"/>
      <c r="L214" s="64"/>
      <c r="M214" s="61"/>
      <c r="N214" s="235"/>
      <c r="O214" s="235"/>
      <c r="P214" s="64"/>
      <c r="Q214" s="64"/>
      <c r="R214" s="64"/>
      <c r="S214" s="92"/>
      <c r="T214" s="64">
        <v>33</v>
      </c>
      <c r="U214" s="64"/>
      <c r="V214" s="251"/>
      <c r="W214" s="64"/>
      <c r="X214" s="101"/>
      <c r="Y214" s="86"/>
      <c r="Z214" s="86"/>
      <c r="AA214" s="75"/>
      <c r="AB214" s="67">
        <f t="shared" ref="AB214:AB227" si="8">COUNT(D214:Z214)</f>
        <v>1</v>
      </c>
      <c r="AC214" s="68">
        <f t="shared" ref="AC214:AC227" si="9">IF(AB214=0,0,AVERAGE(D214:Z214))</f>
        <v>33</v>
      </c>
      <c r="AD214" s="68">
        <f t="array" ref="AD214">IF(AB214=0,0,IF(AB214&gt;9,AVERAGE(LARGE(D214:Z214,{1,2,3,4,5,6,7,8,9,10})),0))</f>
        <v>0</v>
      </c>
      <c r="AE214" s="68">
        <f t="array" ref="AE214">IF(AB214=0,0,IF(AB214&gt;9,SUM(LARGE(D214:Z214,{1,2,3,4,5,6,7,8,9,10})),0))</f>
        <v>0</v>
      </c>
    </row>
    <row r="215" spans="1:31" ht="16" x14ac:dyDescent="0.2">
      <c r="A215" s="57" t="s">
        <v>60</v>
      </c>
      <c r="B215" s="58" t="s">
        <v>5</v>
      </c>
      <c r="C215" s="58" t="s">
        <v>54</v>
      </c>
      <c r="D215" s="60">
        <v>32</v>
      </c>
      <c r="E215" s="60"/>
      <c r="F215" s="60"/>
      <c r="G215" s="61"/>
      <c r="H215" s="64"/>
      <c r="I215" s="64"/>
      <c r="J215" s="61"/>
      <c r="K215" s="63"/>
      <c r="L215" s="64"/>
      <c r="M215" s="65"/>
      <c r="N215" s="235"/>
      <c r="O215" s="235"/>
      <c r="P215" s="64"/>
      <c r="Q215" s="64"/>
      <c r="R215" s="64"/>
      <c r="S215" s="64"/>
      <c r="T215" s="64"/>
      <c r="U215" s="64"/>
      <c r="V215" s="251"/>
      <c r="W215" s="64"/>
      <c r="X215" s="60"/>
      <c r="Y215" s="60"/>
      <c r="Z215" s="60"/>
      <c r="AA215" s="75"/>
      <c r="AB215" s="67">
        <f t="shared" si="8"/>
        <v>1</v>
      </c>
      <c r="AC215" s="68">
        <f t="shared" si="9"/>
        <v>32</v>
      </c>
      <c r="AD215" s="68">
        <f t="array" ref="AD215">IF(AB215=0,0,IF(AB215&gt;9,AVERAGE(LARGE(D215:Z215,{1,2,3,4,5,6,7,8,9,10})),0))</f>
        <v>0</v>
      </c>
      <c r="AE215" s="68">
        <f t="array" ref="AE215">IF(AB215=0,0,IF(AB215&gt;9,SUM(LARGE(D215:Z215,{1,2,3,4,5,6,7,8,9,10})),0))</f>
        <v>0</v>
      </c>
    </row>
    <row r="216" spans="1:31" ht="16" x14ac:dyDescent="0.2">
      <c r="A216" s="85" t="s">
        <v>367</v>
      </c>
      <c r="B216" s="75" t="s">
        <v>12</v>
      </c>
      <c r="C216" s="74" t="s">
        <v>54</v>
      </c>
      <c r="D216" s="60"/>
      <c r="E216" s="60"/>
      <c r="F216" s="60"/>
      <c r="G216" s="61"/>
      <c r="H216" s="64"/>
      <c r="I216" s="64"/>
      <c r="J216" s="61"/>
      <c r="K216" s="63"/>
      <c r="L216" s="64"/>
      <c r="M216" s="65"/>
      <c r="N216" s="235"/>
      <c r="O216" s="235"/>
      <c r="P216" s="64"/>
      <c r="Q216" s="64"/>
      <c r="R216" s="64"/>
      <c r="S216" s="64"/>
      <c r="T216" s="64">
        <v>31</v>
      </c>
      <c r="U216" s="64"/>
      <c r="V216" s="251"/>
      <c r="W216" s="64"/>
      <c r="X216" s="60"/>
      <c r="Y216" s="60"/>
      <c r="Z216" s="60"/>
      <c r="AA216" s="75"/>
      <c r="AB216" s="67">
        <f t="shared" si="8"/>
        <v>1</v>
      </c>
      <c r="AC216" s="68">
        <f t="shared" si="9"/>
        <v>31</v>
      </c>
      <c r="AD216" s="68">
        <f t="array" ref="AD216">IF(AB216=0,0,IF(AB216&gt;9,AVERAGE(LARGE(D216:Z216,{1,2,3,4,5,6,7,8,9,10})),0))</f>
        <v>0</v>
      </c>
      <c r="AE216" s="68">
        <f t="array" ref="AE216">IF(AB216=0,0,IF(AB216&gt;9,SUM(LARGE(D216:Z216,{1,2,3,4,5,6,7,8,9,10})),0))</f>
        <v>0</v>
      </c>
    </row>
    <row r="217" spans="1:31" ht="16" x14ac:dyDescent="0.2">
      <c r="A217" s="57" t="s">
        <v>289</v>
      </c>
      <c r="B217" s="58" t="s">
        <v>9</v>
      </c>
      <c r="C217" s="58" t="s">
        <v>54</v>
      </c>
      <c r="D217" s="86"/>
      <c r="E217" s="86"/>
      <c r="F217" s="86"/>
      <c r="G217" s="61"/>
      <c r="H217" s="64"/>
      <c r="I217" s="64"/>
      <c r="J217" s="61">
        <v>31</v>
      </c>
      <c r="K217" s="63"/>
      <c r="L217" s="64"/>
      <c r="M217" s="65"/>
      <c r="N217" s="235"/>
      <c r="O217" s="235"/>
      <c r="P217" s="64"/>
      <c r="Q217" s="64"/>
      <c r="R217" s="64"/>
      <c r="S217" s="64"/>
      <c r="T217" s="64"/>
      <c r="U217" s="64"/>
      <c r="V217" s="251"/>
      <c r="W217" s="64"/>
      <c r="X217" s="101"/>
      <c r="Y217" s="86"/>
      <c r="Z217" s="86"/>
      <c r="AA217" s="75"/>
      <c r="AB217" s="67">
        <f t="shared" si="8"/>
        <v>1</v>
      </c>
      <c r="AC217" s="68">
        <f t="shared" si="9"/>
        <v>31</v>
      </c>
      <c r="AD217" s="68">
        <f t="array" ref="AD217">IF(AB217=0,0,IF(AB217&gt;9,AVERAGE(LARGE(D217:Z217,{1,2,3,4,5,6,7,8,9,10})),0))</f>
        <v>0</v>
      </c>
      <c r="AE217" s="68">
        <f t="array" ref="AE217">IF(AB217=0,0,IF(AB217&gt;9,SUM(LARGE(D217:Z217,{1,2,3,4,5,6,7,8,9,10})),0))</f>
        <v>0</v>
      </c>
    </row>
    <row r="218" spans="1:31" ht="16" x14ac:dyDescent="0.2">
      <c r="A218" s="85" t="s">
        <v>121</v>
      </c>
      <c r="B218" s="75" t="s">
        <v>7</v>
      </c>
      <c r="C218" s="74" t="s">
        <v>54</v>
      </c>
      <c r="D218" s="75"/>
      <c r="E218" s="75"/>
      <c r="F218" s="75"/>
      <c r="G218" s="76"/>
      <c r="H218" s="77"/>
      <c r="I218" s="77">
        <v>30</v>
      </c>
      <c r="J218" s="76"/>
      <c r="K218" s="63"/>
      <c r="L218" s="77"/>
      <c r="M218" s="76"/>
      <c r="N218" s="236"/>
      <c r="O218" s="236"/>
      <c r="P218" s="77"/>
      <c r="Q218" s="77"/>
      <c r="R218" s="77"/>
      <c r="S218" s="94"/>
      <c r="T218" s="77"/>
      <c r="U218" s="77"/>
      <c r="V218" s="252"/>
      <c r="W218" s="77"/>
      <c r="X218" s="79"/>
      <c r="Y218" s="75"/>
      <c r="Z218" s="75"/>
      <c r="AA218" s="80"/>
      <c r="AB218" s="67">
        <f t="shared" si="8"/>
        <v>1</v>
      </c>
      <c r="AC218" s="68">
        <f t="shared" si="9"/>
        <v>30</v>
      </c>
      <c r="AD218" s="68">
        <f t="array" ref="AD218">IF(AB218=0,0,IF(AB218&gt;9,AVERAGE(LARGE(D218:Z218,{1,2,3,4,5,6,7,8,9,10})),0))</f>
        <v>0</v>
      </c>
      <c r="AE218" s="68">
        <f t="array" ref="AE218">IF(AB218=0,0,IF(AB218&gt;9,SUM(LARGE(D218:Z218,{1,2,3,4,5,6,7,8,9,10})),0))</f>
        <v>0</v>
      </c>
    </row>
    <row r="219" spans="1:31" ht="16" x14ac:dyDescent="0.2">
      <c r="A219" s="57" t="s">
        <v>295</v>
      </c>
      <c r="B219" s="58" t="s">
        <v>12</v>
      </c>
      <c r="C219" s="58" t="s">
        <v>54</v>
      </c>
      <c r="D219" s="86"/>
      <c r="E219" s="86"/>
      <c r="F219" s="86"/>
      <c r="G219" s="61"/>
      <c r="H219" s="64"/>
      <c r="I219" s="64"/>
      <c r="J219" s="61"/>
      <c r="K219" s="63"/>
      <c r="L219" s="64">
        <v>29</v>
      </c>
      <c r="M219" s="61"/>
      <c r="N219" s="235"/>
      <c r="O219" s="235"/>
      <c r="P219" s="64"/>
      <c r="Q219" s="64"/>
      <c r="R219" s="64"/>
      <c r="S219" s="92"/>
      <c r="T219" s="64"/>
      <c r="U219" s="64"/>
      <c r="V219" s="251"/>
      <c r="W219" s="64"/>
      <c r="X219" s="101"/>
      <c r="Y219" s="86"/>
      <c r="Z219" s="86"/>
      <c r="AA219" s="75"/>
      <c r="AB219" s="67">
        <f t="shared" si="8"/>
        <v>1</v>
      </c>
      <c r="AC219" s="68">
        <f t="shared" si="9"/>
        <v>29</v>
      </c>
      <c r="AD219" s="68">
        <f t="array" ref="AD219">IF(AB219=0,0,IF(AB219&gt;9,AVERAGE(LARGE(D219:Z219,{1,2,3,4,5,6,7,8,9,10})),0))</f>
        <v>0</v>
      </c>
      <c r="AE219" s="68">
        <f t="array" ref="AE219">IF(AB219=0,0,IF(AB219&gt;9,SUM(LARGE(D219:Z219,{1,2,3,4,5,6,7,8,9,10})),0))</f>
        <v>0</v>
      </c>
    </row>
    <row r="220" spans="1:31" ht="16" x14ac:dyDescent="0.2">
      <c r="A220" s="85" t="s">
        <v>280</v>
      </c>
      <c r="B220" s="75" t="s">
        <v>12</v>
      </c>
      <c r="C220" s="74" t="s">
        <v>54</v>
      </c>
      <c r="D220" s="60"/>
      <c r="E220" s="60"/>
      <c r="F220" s="60"/>
      <c r="G220" s="61"/>
      <c r="H220" s="64"/>
      <c r="I220" s="64"/>
      <c r="J220" s="61"/>
      <c r="K220" s="63"/>
      <c r="L220" s="64"/>
      <c r="M220" s="65"/>
      <c r="N220" s="235"/>
      <c r="O220" s="235">
        <v>29</v>
      </c>
      <c r="P220" s="64"/>
      <c r="Q220" s="64"/>
      <c r="R220" s="64"/>
      <c r="S220" s="64"/>
      <c r="T220" s="64"/>
      <c r="U220" s="64"/>
      <c r="V220" s="251"/>
      <c r="W220" s="64"/>
      <c r="X220" s="60"/>
      <c r="Y220" s="60"/>
      <c r="Z220" s="60"/>
      <c r="AA220" s="75"/>
      <c r="AB220" s="67">
        <f t="shared" si="8"/>
        <v>1</v>
      </c>
      <c r="AC220" s="68">
        <f t="shared" si="9"/>
        <v>29</v>
      </c>
      <c r="AD220" s="68">
        <f t="array" ref="AD220">IF(AB220=0,0,IF(AB220&gt;9,AVERAGE(LARGE(D220:Z220,{1,2,3,4,5,6,7,8,9,10})),0))</f>
        <v>0</v>
      </c>
      <c r="AE220" s="68">
        <f t="array" ref="AE220">IF(AB220=0,0,IF(AB220&gt;9,SUM(LARGE(D220:Z220,{1,2,3,4,5,6,7,8,9,10})),0))</f>
        <v>0</v>
      </c>
    </row>
    <row r="221" spans="1:31" ht="16" x14ac:dyDescent="0.2">
      <c r="A221" s="57" t="s">
        <v>299</v>
      </c>
      <c r="B221" s="58" t="s">
        <v>6</v>
      </c>
      <c r="C221" s="58" t="s">
        <v>54</v>
      </c>
      <c r="D221" s="86"/>
      <c r="E221" s="86"/>
      <c r="F221" s="86"/>
      <c r="G221" s="61"/>
      <c r="H221" s="64"/>
      <c r="I221" s="64"/>
      <c r="J221" s="61"/>
      <c r="K221" s="63"/>
      <c r="L221" s="64">
        <v>28</v>
      </c>
      <c r="M221" s="61"/>
      <c r="N221" s="235"/>
      <c r="O221" s="235"/>
      <c r="P221" s="64"/>
      <c r="Q221" s="64"/>
      <c r="R221" s="64"/>
      <c r="S221" s="92"/>
      <c r="T221" s="64"/>
      <c r="U221" s="64"/>
      <c r="V221" s="251"/>
      <c r="W221" s="64"/>
      <c r="X221" s="101"/>
      <c r="Y221" s="86"/>
      <c r="Z221" s="86"/>
      <c r="AA221" s="75"/>
      <c r="AB221" s="67">
        <f t="shared" si="8"/>
        <v>1</v>
      </c>
      <c r="AC221" s="68">
        <f t="shared" si="9"/>
        <v>28</v>
      </c>
      <c r="AD221" s="68">
        <f t="array" ref="AD221">IF(AB221=0,0,IF(AB221&gt;9,AVERAGE(LARGE(D221:Z221,{1,2,3,4,5,6,7,8,9,10})),0))</f>
        <v>0</v>
      </c>
      <c r="AE221" s="68">
        <f t="array" ref="AE221">IF(AB221=0,0,IF(AB221&gt;9,SUM(LARGE(D221:Z221,{1,2,3,4,5,6,7,8,9,10})),0))</f>
        <v>0</v>
      </c>
    </row>
    <row r="222" spans="1:31" ht="16" x14ac:dyDescent="0.2">
      <c r="A222" s="57" t="s">
        <v>184</v>
      </c>
      <c r="B222" s="58" t="s">
        <v>5</v>
      </c>
      <c r="C222" s="93" t="s">
        <v>54</v>
      </c>
      <c r="D222" s="60"/>
      <c r="E222" s="60"/>
      <c r="F222" s="60">
        <v>26</v>
      </c>
      <c r="G222" s="61"/>
      <c r="H222" s="64"/>
      <c r="I222" s="64"/>
      <c r="J222" s="61"/>
      <c r="K222" s="63"/>
      <c r="L222" s="64"/>
      <c r="M222" s="65"/>
      <c r="N222" s="235"/>
      <c r="O222" s="235"/>
      <c r="P222" s="64"/>
      <c r="Q222" s="64"/>
      <c r="R222" s="64"/>
      <c r="S222" s="64"/>
      <c r="T222" s="64"/>
      <c r="U222" s="64"/>
      <c r="V222" s="251"/>
      <c r="W222" s="64"/>
      <c r="X222" s="60"/>
      <c r="Y222" s="60"/>
      <c r="Z222" s="60"/>
      <c r="AA222" s="75"/>
      <c r="AB222" s="67">
        <f t="shared" si="8"/>
        <v>1</v>
      </c>
      <c r="AC222" s="68">
        <f t="shared" si="9"/>
        <v>26</v>
      </c>
      <c r="AD222" s="68">
        <f t="array" ref="AD222">IF(AB222=0,0,IF(AB222&gt;9,AVERAGE(LARGE(D222:Z222,{1,2,3,4,5,6,7,8,9,10})),0))</f>
        <v>0</v>
      </c>
      <c r="AE222" s="68">
        <f t="array" ref="AE222">IF(AB222=0,0,IF(AB222&gt;9,SUM(LARGE(D222:Z222,{1,2,3,4,5,6,7,8,9,10})),0))</f>
        <v>0</v>
      </c>
    </row>
    <row r="223" spans="1:31" ht="16" x14ac:dyDescent="0.2">
      <c r="A223" s="85" t="s">
        <v>297</v>
      </c>
      <c r="B223" s="75" t="s">
        <v>6</v>
      </c>
      <c r="C223" s="58" t="s">
        <v>54</v>
      </c>
      <c r="D223" s="86"/>
      <c r="E223" s="86"/>
      <c r="F223" s="86"/>
      <c r="G223" s="61"/>
      <c r="H223" s="64"/>
      <c r="I223" s="64"/>
      <c r="J223" s="61"/>
      <c r="K223" s="63"/>
      <c r="L223" s="64">
        <v>24</v>
      </c>
      <c r="M223" s="61"/>
      <c r="N223" s="235"/>
      <c r="O223" s="235"/>
      <c r="P223" s="64"/>
      <c r="Q223" s="64"/>
      <c r="R223" s="64"/>
      <c r="S223" s="92"/>
      <c r="T223" s="64"/>
      <c r="U223" s="64"/>
      <c r="V223" s="251"/>
      <c r="W223" s="64"/>
      <c r="X223" s="101"/>
      <c r="Y223" s="58"/>
      <c r="Z223" s="58"/>
      <c r="AA223" s="75"/>
      <c r="AB223" s="67">
        <f t="shared" si="8"/>
        <v>1</v>
      </c>
      <c r="AC223" s="68">
        <f t="shared" si="9"/>
        <v>24</v>
      </c>
      <c r="AD223" s="68">
        <f t="array" ref="AD223">IF(AB223=0,0,IF(AB223&gt;9,AVERAGE(LARGE(D223:Z223,{1,2,3,4,5,6,7,8,9,10})),0))</f>
        <v>0</v>
      </c>
      <c r="AE223" s="68">
        <f t="array" ref="AE223">IF(AB223=0,0,IF(AB223&gt;9,SUM(LARGE(D223:Z223,{1,2,3,4,5,6,7,8,9,10})),0))</f>
        <v>0</v>
      </c>
    </row>
    <row r="224" spans="1:31" ht="16" x14ac:dyDescent="0.2">
      <c r="A224" s="57" t="s">
        <v>372</v>
      </c>
      <c r="B224" s="58" t="s">
        <v>9</v>
      </c>
      <c r="C224" s="58" t="s">
        <v>54</v>
      </c>
      <c r="D224" s="86"/>
      <c r="E224" s="86"/>
      <c r="F224" s="86"/>
      <c r="G224" s="61"/>
      <c r="H224" s="64"/>
      <c r="I224" s="64"/>
      <c r="J224" s="61"/>
      <c r="K224" s="63"/>
      <c r="L224" s="64"/>
      <c r="M224" s="61"/>
      <c r="N224" s="235"/>
      <c r="O224" s="235"/>
      <c r="P224" s="64"/>
      <c r="Q224" s="64"/>
      <c r="R224" s="64"/>
      <c r="S224" s="92"/>
      <c r="T224" s="64">
        <v>23</v>
      </c>
      <c r="U224" s="64"/>
      <c r="V224" s="251"/>
      <c r="W224" s="64"/>
      <c r="X224" s="101"/>
      <c r="Y224" s="86"/>
      <c r="Z224" s="86"/>
      <c r="AA224" s="75"/>
      <c r="AB224" s="67">
        <f t="shared" si="8"/>
        <v>1</v>
      </c>
      <c r="AC224" s="68">
        <f t="shared" si="9"/>
        <v>23</v>
      </c>
      <c r="AD224" s="68">
        <f t="array" ref="AD224">IF(AB224=0,0,IF(AB224&gt;9,AVERAGE(LARGE(D224:Z224,{1,2,3,4,5,6,7,8,9,10})),0))</f>
        <v>0</v>
      </c>
      <c r="AE224" s="68">
        <f t="array" ref="AE224">IF(AB224=0,0,IF(AB224&gt;9,SUM(LARGE(D224:Z224,{1,2,3,4,5,6,7,8,9,10})),0))</f>
        <v>0</v>
      </c>
    </row>
    <row r="225" spans="1:31" ht="16" x14ac:dyDescent="0.2">
      <c r="A225" s="57" t="s">
        <v>185</v>
      </c>
      <c r="B225" s="58" t="s">
        <v>5</v>
      </c>
      <c r="C225" s="58" t="s">
        <v>54</v>
      </c>
      <c r="D225" s="60"/>
      <c r="E225" s="60"/>
      <c r="F225" s="60">
        <v>22</v>
      </c>
      <c r="G225" s="61"/>
      <c r="H225" s="64"/>
      <c r="I225" s="64"/>
      <c r="J225" s="61"/>
      <c r="K225" s="63"/>
      <c r="L225" s="64"/>
      <c r="M225" s="65"/>
      <c r="N225" s="235"/>
      <c r="O225" s="235"/>
      <c r="P225" s="64"/>
      <c r="Q225" s="64"/>
      <c r="R225" s="64"/>
      <c r="S225" s="64"/>
      <c r="T225" s="64"/>
      <c r="U225" s="64"/>
      <c r="V225" s="251"/>
      <c r="W225" s="64"/>
      <c r="X225" s="60"/>
      <c r="Y225" s="60"/>
      <c r="Z225" s="60"/>
      <c r="AA225" s="80"/>
      <c r="AB225" s="67">
        <f t="shared" si="8"/>
        <v>1</v>
      </c>
      <c r="AC225" s="68">
        <f t="shared" si="9"/>
        <v>22</v>
      </c>
      <c r="AD225" s="68">
        <f t="array" ref="AD225">IF(AB225=0,0,IF(AB225&gt;9,AVERAGE(LARGE(D225:Z225,{1,2,3,4,5,6,7,8,9,10})),0))</f>
        <v>0</v>
      </c>
      <c r="AE225" s="68">
        <f t="array" ref="AE225">IF(AB225=0,0,IF(AB225&gt;9,SUM(LARGE(D225:Z225,{1,2,3,4,5,6,7,8,9,10})),0))</f>
        <v>0</v>
      </c>
    </row>
    <row r="226" spans="1:31" ht="16" x14ac:dyDescent="0.2">
      <c r="A226" s="57" t="s">
        <v>354</v>
      </c>
      <c r="B226" s="58" t="s">
        <v>12</v>
      </c>
      <c r="C226" s="58" t="s">
        <v>54</v>
      </c>
      <c r="D226" s="86"/>
      <c r="E226" s="86"/>
      <c r="F226" s="86"/>
      <c r="G226" s="61"/>
      <c r="H226" s="64"/>
      <c r="I226" s="64"/>
      <c r="J226" s="61"/>
      <c r="K226" s="63"/>
      <c r="L226" s="64"/>
      <c r="M226" s="61">
        <v>19</v>
      </c>
      <c r="N226" s="235"/>
      <c r="O226" s="235"/>
      <c r="P226" s="64"/>
      <c r="Q226" s="64"/>
      <c r="R226" s="64"/>
      <c r="S226" s="92"/>
      <c r="T226" s="64"/>
      <c r="U226" s="64"/>
      <c r="V226" s="251"/>
      <c r="W226" s="64"/>
      <c r="X226" s="101"/>
      <c r="Y226" s="86"/>
      <c r="Z226" s="86"/>
      <c r="AA226" s="75"/>
      <c r="AB226" s="67">
        <f t="shared" si="8"/>
        <v>1</v>
      </c>
      <c r="AC226" s="68">
        <f t="shared" si="9"/>
        <v>19</v>
      </c>
      <c r="AD226" s="68">
        <f t="array" ref="AD226">IF(AB226=0,0,IF(AB226&gt;9,AVERAGE(LARGE(D226:Z226,{1,2,3,4,5,6,7,8,9,10})),0))</f>
        <v>0</v>
      </c>
      <c r="AE226" s="68">
        <f t="array" ref="AE226">IF(AB226=0,0,IF(AB226&gt;9,SUM(LARGE(D226:Z226,{1,2,3,4,5,6,7,8,9,10})),0))</f>
        <v>0</v>
      </c>
    </row>
    <row r="227" spans="1:31" ht="16" x14ac:dyDescent="0.2">
      <c r="A227" s="244" t="s">
        <v>366</v>
      </c>
      <c r="B227" s="58" t="s">
        <v>12</v>
      </c>
      <c r="C227" s="58" t="s">
        <v>54</v>
      </c>
      <c r="D227" s="60"/>
      <c r="E227" s="60"/>
      <c r="F227" s="60"/>
      <c r="G227" s="61"/>
      <c r="H227" s="64"/>
      <c r="I227" s="64"/>
      <c r="J227" s="61"/>
      <c r="K227" s="63"/>
      <c r="L227" s="64"/>
      <c r="M227" s="65"/>
      <c r="N227" s="235"/>
      <c r="O227" s="235"/>
      <c r="P227" s="64"/>
      <c r="Q227" s="64"/>
      <c r="R227" s="64"/>
      <c r="S227" s="64"/>
      <c r="T227" s="64">
        <v>0</v>
      </c>
      <c r="U227" s="64"/>
      <c r="V227" s="251"/>
      <c r="W227" s="64"/>
      <c r="X227" s="60"/>
      <c r="Y227" s="60"/>
      <c r="Z227" s="60"/>
      <c r="AA227" s="75"/>
      <c r="AB227" s="67">
        <f t="shared" si="8"/>
        <v>1</v>
      </c>
      <c r="AC227" s="68">
        <f t="shared" si="9"/>
        <v>0</v>
      </c>
      <c r="AD227" s="68">
        <f t="array" ref="AD227">IF(AB227=0,0,IF(AB227&gt;9,AVERAGE(LARGE(D227:Z227,{1,2,3,4,5,6,7,8,9,10})),0))</f>
        <v>0</v>
      </c>
      <c r="AE227" s="68">
        <f t="array" ref="AE227">IF(AB227=0,0,IF(AB227&gt;9,SUM(LARGE(D227:Z227,{1,2,3,4,5,6,7,8,9,10})),0))</f>
        <v>0</v>
      </c>
    </row>
    <row r="228" spans="1:31" ht="16" x14ac:dyDescent="0.2">
      <c r="A228" s="244"/>
      <c r="B228" s="58"/>
      <c r="C228" s="58"/>
      <c r="D228" s="60"/>
      <c r="E228" s="60"/>
      <c r="F228" s="60"/>
      <c r="G228" s="61"/>
      <c r="H228" s="64"/>
      <c r="I228" s="64"/>
      <c r="J228" s="61"/>
      <c r="K228" s="63"/>
      <c r="L228" s="64"/>
      <c r="M228" s="65"/>
      <c r="N228" s="235"/>
      <c r="O228" s="235"/>
      <c r="P228" s="64"/>
      <c r="Q228" s="64"/>
      <c r="R228" s="64"/>
      <c r="S228" s="64"/>
      <c r="T228" s="64"/>
      <c r="U228" s="64"/>
      <c r="V228" s="251"/>
      <c r="W228" s="64"/>
      <c r="X228" s="60"/>
      <c r="Y228" s="60"/>
      <c r="Z228" s="60"/>
      <c r="AA228" s="75"/>
      <c r="AB228" s="67"/>
      <c r="AC228" s="68"/>
      <c r="AD228" s="68"/>
      <c r="AE228" s="68"/>
    </row>
    <row r="229" spans="1:31" ht="16" x14ac:dyDescent="0.2">
      <c r="A229" s="57" t="s">
        <v>108</v>
      </c>
      <c r="B229" s="58" t="s">
        <v>12</v>
      </c>
      <c r="C229" s="58" t="s">
        <v>58</v>
      </c>
      <c r="D229" s="60">
        <v>45</v>
      </c>
      <c r="E229" s="60">
        <v>44</v>
      </c>
      <c r="F229" s="60"/>
      <c r="G229" s="61">
        <v>41</v>
      </c>
      <c r="H229" s="64">
        <v>43</v>
      </c>
      <c r="I229" s="64">
        <v>41</v>
      </c>
      <c r="J229" s="61">
        <v>44</v>
      </c>
      <c r="K229" s="63">
        <v>45</v>
      </c>
      <c r="L229" s="64">
        <v>40</v>
      </c>
      <c r="M229" s="65">
        <v>45</v>
      </c>
      <c r="N229" s="235">
        <v>48</v>
      </c>
      <c r="O229" s="235">
        <v>38</v>
      </c>
      <c r="P229" s="64">
        <v>37</v>
      </c>
      <c r="Q229" s="64"/>
      <c r="R229" s="64">
        <v>44</v>
      </c>
      <c r="S229" s="64">
        <v>47</v>
      </c>
      <c r="T229" s="64">
        <v>42</v>
      </c>
      <c r="U229" s="64">
        <v>39</v>
      </c>
      <c r="V229" s="251">
        <v>43</v>
      </c>
      <c r="W229" s="64">
        <v>40</v>
      </c>
      <c r="X229" s="60">
        <v>45</v>
      </c>
      <c r="Y229" s="60">
        <v>43</v>
      </c>
      <c r="Z229" s="60">
        <v>40</v>
      </c>
      <c r="AA229" s="75"/>
      <c r="AB229" s="67">
        <f t="shared" ref="AB229:AB275" si="10">COUNT(D229:Z229)</f>
        <v>21</v>
      </c>
      <c r="AC229" s="68">
        <f t="shared" ref="AC229:AC275" si="11">IF(AB229=0,0,AVERAGE(D229:Z229))</f>
        <v>42.571428571428569</v>
      </c>
      <c r="AD229" s="68">
        <f t="array" ref="AD229">IF(AB229=0,0,IF(AB229&gt;9,AVERAGE(LARGE(D229:Z229,{1,2,3,4,5,6,7,8,9,10})),0))</f>
        <v>45</v>
      </c>
      <c r="AE229" s="68">
        <f t="array" ref="AE229">IF(AB229=0,0,IF(AB229&gt;9,SUM(LARGE(D229:Z229,{1,2,3,4,5,6,7,8,9,10})),0))</f>
        <v>450</v>
      </c>
    </row>
    <row r="230" spans="1:31" ht="16" x14ac:dyDescent="0.2">
      <c r="A230" s="57" t="s">
        <v>287</v>
      </c>
      <c r="B230" s="58" t="s">
        <v>4</v>
      </c>
      <c r="C230" s="58" t="s">
        <v>58</v>
      </c>
      <c r="D230" s="60">
        <v>44</v>
      </c>
      <c r="E230" s="60">
        <v>48</v>
      </c>
      <c r="F230" s="60"/>
      <c r="G230" s="61"/>
      <c r="H230" s="64">
        <v>42</v>
      </c>
      <c r="I230" s="64">
        <v>44</v>
      </c>
      <c r="J230" s="61"/>
      <c r="K230" s="63"/>
      <c r="L230" s="64"/>
      <c r="M230" s="65">
        <v>46</v>
      </c>
      <c r="N230" s="235"/>
      <c r="O230" s="235">
        <v>42</v>
      </c>
      <c r="P230" s="64"/>
      <c r="Q230" s="64"/>
      <c r="R230" s="64"/>
      <c r="S230" s="64"/>
      <c r="T230" s="64">
        <v>38</v>
      </c>
      <c r="U230" s="64">
        <v>46</v>
      </c>
      <c r="V230" s="251">
        <v>39</v>
      </c>
      <c r="W230" s="64">
        <v>43</v>
      </c>
      <c r="X230" s="83">
        <v>46</v>
      </c>
      <c r="Y230" s="60">
        <v>40</v>
      </c>
      <c r="Z230" s="60">
        <v>36</v>
      </c>
      <c r="AA230" s="75"/>
      <c r="AB230" s="67">
        <f t="shared" si="10"/>
        <v>13</v>
      </c>
      <c r="AC230" s="68">
        <f t="shared" si="11"/>
        <v>42.615384615384613</v>
      </c>
      <c r="AD230" s="68">
        <f t="array" ref="AD230">IF(AB230=0,0,IF(AB230&gt;9,AVERAGE(LARGE(D230:Z230,{1,2,3,4,5,6,7,8,9,10})),0))</f>
        <v>44.1</v>
      </c>
      <c r="AE230" s="68">
        <f t="array" ref="AE230">IF(AB230=0,0,IF(AB230&gt;9,SUM(LARGE(D230:Z230,{1,2,3,4,5,6,7,8,9,10})),0))</f>
        <v>441</v>
      </c>
    </row>
    <row r="231" spans="1:31" ht="16" x14ac:dyDescent="0.2">
      <c r="A231" s="57" t="s">
        <v>107</v>
      </c>
      <c r="B231" s="58" t="s">
        <v>8</v>
      </c>
      <c r="C231" s="58" t="s">
        <v>58</v>
      </c>
      <c r="D231" s="60">
        <v>41</v>
      </c>
      <c r="E231" s="60">
        <v>41</v>
      </c>
      <c r="F231" s="60">
        <v>42</v>
      </c>
      <c r="G231" s="61">
        <v>43</v>
      </c>
      <c r="H231" s="64">
        <v>45</v>
      </c>
      <c r="I231" s="64">
        <v>39</v>
      </c>
      <c r="J231" s="61">
        <v>42</v>
      </c>
      <c r="K231" s="63"/>
      <c r="L231" s="64">
        <v>46</v>
      </c>
      <c r="M231" s="65">
        <v>37</v>
      </c>
      <c r="N231" s="235">
        <v>34</v>
      </c>
      <c r="O231" s="235"/>
      <c r="P231" s="64"/>
      <c r="Q231" s="64">
        <v>42</v>
      </c>
      <c r="R231" s="64">
        <v>42</v>
      </c>
      <c r="S231" s="64">
        <v>40</v>
      </c>
      <c r="T231" s="64">
        <v>40</v>
      </c>
      <c r="U231" s="64">
        <v>45</v>
      </c>
      <c r="V231" s="251">
        <v>37</v>
      </c>
      <c r="W231" s="64">
        <v>34</v>
      </c>
      <c r="X231" s="60">
        <v>39</v>
      </c>
      <c r="Y231" s="60">
        <v>48</v>
      </c>
      <c r="Z231" s="60">
        <v>39</v>
      </c>
      <c r="AA231" s="75"/>
      <c r="AB231" s="67">
        <f t="shared" si="10"/>
        <v>20</v>
      </c>
      <c r="AC231" s="68">
        <f t="shared" si="11"/>
        <v>40.799999999999997</v>
      </c>
      <c r="AD231" s="68">
        <f t="array" ref="AD231">IF(AB231=0,0,IF(AB231&gt;9,AVERAGE(LARGE(D231:Z231,{1,2,3,4,5,6,7,8,9,10})),0))</f>
        <v>43.6</v>
      </c>
      <c r="AE231" s="68">
        <f t="array" ref="AE231">IF(AB231=0,0,IF(AB231&gt;9,SUM(LARGE(D231:Z231,{1,2,3,4,5,6,7,8,9,10})),0))</f>
        <v>436</v>
      </c>
    </row>
    <row r="232" spans="1:31" ht="16" x14ac:dyDescent="0.2">
      <c r="A232" s="57" t="s">
        <v>290</v>
      </c>
      <c r="B232" s="58" t="s">
        <v>12</v>
      </c>
      <c r="C232" s="58" t="s">
        <v>58</v>
      </c>
      <c r="D232" s="60">
        <v>35</v>
      </c>
      <c r="E232" s="60"/>
      <c r="F232" s="60">
        <v>41</v>
      </c>
      <c r="G232" s="61">
        <v>39</v>
      </c>
      <c r="H232" s="64">
        <v>44</v>
      </c>
      <c r="I232" s="64"/>
      <c r="J232" s="61">
        <v>44</v>
      </c>
      <c r="K232" s="63">
        <v>34</v>
      </c>
      <c r="L232" s="64">
        <v>41</v>
      </c>
      <c r="M232" s="65">
        <v>42</v>
      </c>
      <c r="N232" s="235">
        <v>45</v>
      </c>
      <c r="O232" s="235">
        <v>42</v>
      </c>
      <c r="P232" s="64"/>
      <c r="Q232" s="64"/>
      <c r="R232" s="64">
        <v>39</v>
      </c>
      <c r="S232" s="64">
        <v>43</v>
      </c>
      <c r="T232" s="64">
        <v>42</v>
      </c>
      <c r="U232" s="64">
        <v>36</v>
      </c>
      <c r="V232" s="251">
        <v>41</v>
      </c>
      <c r="W232" s="64"/>
      <c r="X232" s="60">
        <v>48</v>
      </c>
      <c r="Y232" s="60">
        <v>43</v>
      </c>
      <c r="Z232" s="60">
        <v>42</v>
      </c>
      <c r="AA232" s="75"/>
      <c r="AB232" s="67">
        <f t="shared" si="10"/>
        <v>18</v>
      </c>
      <c r="AC232" s="68">
        <f t="shared" si="11"/>
        <v>41.166666666666664</v>
      </c>
      <c r="AD232" s="68">
        <f t="array" ref="AD232">IF(AB232=0,0,IF(AB232&gt;9,AVERAGE(LARGE(D232:Z232,{1,2,3,4,5,6,7,8,9,10})),0))</f>
        <v>43.5</v>
      </c>
      <c r="AE232" s="68">
        <f t="array" ref="AE232">IF(AB232=0,0,IF(AB232&gt;9,SUM(LARGE(D232:Z232,{1,2,3,4,5,6,7,8,9,10})),0))</f>
        <v>435</v>
      </c>
    </row>
    <row r="233" spans="1:31" ht="16" x14ac:dyDescent="0.2">
      <c r="A233" s="57" t="s">
        <v>75</v>
      </c>
      <c r="B233" s="58" t="s">
        <v>4</v>
      </c>
      <c r="C233" s="58" t="s">
        <v>58</v>
      </c>
      <c r="D233" s="60">
        <v>43</v>
      </c>
      <c r="E233" s="60">
        <v>44</v>
      </c>
      <c r="F233" s="60">
        <v>38</v>
      </c>
      <c r="G233" s="61">
        <v>36</v>
      </c>
      <c r="H233" s="64">
        <v>36</v>
      </c>
      <c r="I233" s="64">
        <v>38</v>
      </c>
      <c r="J233" s="61">
        <v>43</v>
      </c>
      <c r="K233" s="63">
        <v>37</v>
      </c>
      <c r="L233" s="64">
        <v>36</v>
      </c>
      <c r="M233" s="65">
        <v>41</v>
      </c>
      <c r="N233" s="235"/>
      <c r="O233" s="235">
        <v>46</v>
      </c>
      <c r="P233" s="64">
        <v>32</v>
      </c>
      <c r="Q233" s="64">
        <v>34</v>
      </c>
      <c r="R233" s="64">
        <v>34</v>
      </c>
      <c r="S233" s="64">
        <v>43</v>
      </c>
      <c r="T233" s="64">
        <v>38</v>
      </c>
      <c r="U233" s="64">
        <v>43</v>
      </c>
      <c r="V233" s="251">
        <v>35</v>
      </c>
      <c r="W233" s="64">
        <v>37</v>
      </c>
      <c r="X233" s="60">
        <v>38</v>
      </c>
      <c r="Y233" s="60">
        <v>46</v>
      </c>
      <c r="Z233" s="60">
        <v>46</v>
      </c>
      <c r="AA233" s="75"/>
      <c r="AB233" s="67">
        <f t="shared" si="10"/>
        <v>22</v>
      </c>
      <c r="AC233" s="68">
        <f t="shared" si="11"/>
        <v>39.272727272727273</v>
      </c>
      <c r="AD233" s="68">
        <f t="array" ref="AD233">IF(AB233=0,0,IF(AB233&gt;9,AVERAGE(LARGE(D233:Z233,{1,2,3,4,5,6,7,8,9,10})),0))</f>
        <v>43.3</v>
      </c>
      <c r="AE233" s="68">
        <f t="array" ref="AE233">IF(AB233=0,0,IF(AB233&gt;9,SUM(LARGE(D233:Z233,{1,2,3,4,5,6,7,8,9,10})),0))</f>
        <v>433</v>
      </c>
    </row>
    <row r="234" spans="1:31" ht="16" x14ac:dyDescent="0.2">
      <c r="A234" s="57" t="s">
        <v>149</v>
      </c>
      <c r="B234" s="58" t="s">
        <v>8</v>
      </c>
      <c r="C234" s="58" t="s">
        <v>58</v>
      </c>
      <c r="D234" s="60">
        <v>39</v>
      </c>
      <c r="E234" s="60">
        <v>46</v>
      </c>
      <c r="F234" s="60">
        <v>43</v>
      </c>
      <c r="G234" s="61"/>
      <c r="H234" s="64"/>
      <c r="I234" s="64"/>
      <c r="J234" s="61"/>
      <c r="K234" s="63"/>
      <c r="L234" s="64">
        <v>38</v>
      </c>
      <c r="M234" s="65">
        <v>45</v>
      </c>
      <c r="N234" s="235">
        <v>42</v>
      </c>
      <c r="O234" s="235">
        <v>44</v>
      </c>
      <c r="P234" s="64">
        <v>41</v>
      </c>
      <c r="Q234" s="64">
        <v>42</v>
      </c>
      <c r="R234" s="64">
        <v>44</v>
      </c>
      <c r="S234" s="64">
        <v>42</v>
      </c>
      <c r="T234" s="64">
        <v>37</v>
      </c>
      <c r="U234" s="64">
        <v>39</v>
      </c>
      <c r="V234" s="251">
        <v>44</v>
      </c>
      <c r="W234" s="64"/>
      <c r="X234" s="60"/>
      <c r="Y234" s="60"/>
      <c r="Z234" s="60"/>
      <c r="AA234" s="75"/>
      <c r="AB234" s="67">
        <f t="shared" si="10"/>
        <v>14</v>
      </c>
      <c r="AC234" s="68">
        <f t="shared" si="11"/>
        <v>41.857142857142854</v>
      </c>
      <c r="AD234" s="68">
        <f t="array" ref="AD234">IF(AB234=0,0,IF(AB234&gt;9,AVERAGE(LARGE(D234:Z234,{1,2,3,4,5,6,7,8,9,10})),0))</f>
        <v>43.3</v>
      </c>
      <c r="AE234" s="68">
        <f t="array" ref="AE234">IF(AB234=0,0,IF(AB234&gt;9,SUM(LARGE(D234:Z234,{1,2,3,4,5,6,7,8,9,10})),0))</f>
        <v>433</v>
      </c>
    </row>
    <row r="235" spans="1:31" ht="16" x14ac:dyDescent="0.2">
      <c r="A235" s="57" t="s">
        <v>227</v>
      </c>
      <c r="B235" s="58" t="s">
        <v>3</v>
      </c>
      <c r="C235" s="93" t="s">
        <v>58</v>
      </c>
      <c r="D235" s="60">
        <v>38</v>
      </c>
      <c r="E235" s="60">
        <v>44</v>
      </c>
      <c r="F235" s="60">
        <v>45</v>
      </c>
      <c r="G235" s="61">
        <v>45</v>
      </c>
      <c r="H235" s="64">
        <v>41</v>
      </c>
      <c r="I235" s="64">
        <v>40</v>
      </c>
      <c r="J235" s="61">
        <v>37</v>
      </c>
      <c r="K235" s="63"/>
      <c r="L235" s="64">
        <v>41</v>
      </c>
      <c r="M235" s="65">
        <v>44</v>
      </c>
      <c r="N235" s="235">
        <v>37</v>
      </c>
      <c r="O235" s="235"/>
      <c r="P235" s="64">
        <v>36</v>
      </c>
      <c r="Q235" s="64">
        <v>41</v>
      </c>
      <c r="R235" s="64">
        <v>41</v>
      </c>
      <c r="S235" s="64">
        <v>43</v>
      </c>
      <c r="T235" s="64">
        <v>41</v>
      </c>
      <c r="U235" s="64">
        <v>41</v>
      </c>
      <c r="V235" s="251">
        <v>37</v>
      </c>
      <c r="W235" s="64">
        <v>41</v>
      </c>
      <c r="X235" s="60">
        <v>46</v>
      </c>
      <c r="Y235" s="60">
        <v>39</v>
      </c>
      <c r="Z235" s="60">
        <v>39</v>
      </c>
      <c r="AA235" s="75"/>
      <c r="AB235" s="67">
        <f t="shared" si="10"/>
        <v>21</v>
      </c>
      <c r="AC235" s="68">
        <f t="shared" si="11"/>
        <v>40.80952380952381</v>
      </c>
      <c r="AD235" s="68">
        <f t="array" ref="AD235">IF(AB235=0,0,IF(AB235&gt;9,AVERAGE(LARGE(D235:Z235,{1,2,3,4,5,6,7,8,9,10})),0))</f>
        <v>43.1</v>
      </c>
      <c r="AE235" s="68">
        <f t="array" ref="AE235">IF(AB235=0,0,IF(AB235&gt;9,SUM(LARGE(D235:Z235,{1,2,3,4,5,6,7,8,9,10})),0))</f>
        <v>431</v>
      </c>
    </row>
    <row r="236" spans="1:31" ht="16" x14ac:dyDescent="0.2">
      <c r="A236" s="57" t="s">
        <v>213</v>
      </c>
      <c r="B236" s="58" t="s">
        <v>4</v>
      </c>
      <c r="C236" s="58" t="s">
        <v>58</v>
      </c>
      <c r="D236" s="60">
        <v>44</v>
      </c>
      <c r="E236" s="60">
        <v>40</v>
      </c>
      <c r="F236" s="60">
        <v>45</v>
      </c>
      <c r="G236" s="61"/>
      <c r="H236" s="64">
        <v>43</v>
      </c>
      <c r="I236" s="64">
        <v>38</v>
      </c>
      <c r="J236" s="61">
        <v>32</v>
      </c>
      <c r="K236" s="63"/>
      <c r="L236" s="64">
        <v>41</v>
      </c>
      <c r="M236" s="65">
        <v>44</v>
      </c>
      <c r="N236" s="235"/>
      <c r="O236" s="235"/>
      <c r="P236" s="64"/>
      <c r="Q236" s="64"/>
      <c r="R236" s="64"/>
      <c r="S236" s="64"/>
      <c r="T236" s="64">
        <v>42</v>
      </c>
      <c r="U236" s="64">
        <v>41</v>
      </c>
      <c r="V236" s="251">
        <v>41</v>
      </c>
      <c r="W236" s="64">
        <v>39</v>
      </c>
      <c r="X236" s="60">
        <v>34</v>
      </c>
      <c r="Y236" s="60">
        <v>44</v>
      </c>
      <c r="Z236" s="60">
        <v>44</v>
      </c>
      <c r="AA236" s="75"/>
      <c r="AB236" s="67">
        <f t="shared" si="10"/>
        <v>15</v>
      </c>
      <c r="AC236" s="68">
        <f t="shared" si="11"/>
        <v>40.799999999999997</v>
      </c>
      <c r="AD236" s="68">
        <f t="array" ref="AD236">IF(AB236=0,0,IF(AB236&gt;9,AVERAGE(LARGE(D236:Z236,{1,2,3,4,5,6,7,8,9,10})),0))</f>
        <v>42.9</v>
      </c>
      <c r="AE236" s="68">
        <f t="array" ref="AE236">IF(AB236=0,0,IF(AB236&gt;9,SUM(LARGE(D236:Z236,{1,2,3,4,5,6,7,8,9,10})),0))</f>
        <v>429</v>
      </c>
    </row>
    <row r="237" spans="1:31" ht="16" x14ac:dyDescent="0.2">
      <c r="A237" s="57" t="s">
        <v>159</v>
      </c>
      <c r="B237" s="58" t="s">
        <v>4</v>
      </c>
      <c r="C237" s="93" t="s">
        <v>58</v>
      </c>
      <c r="D237" s="60">
        <v>41</v>
      </c>
      <c r="E237" s="60">
        <v>44</v>
      </c>
      <c r="F237" s="60"/>
      <c r="G237" s="61"/>
      <c r="H237" s="64"/>
      <c r="I237" s="64">
        <v>40</v>
      </c>
      <c r="J237" s="61"/>
      <c r="K237" s="63"/>
      <c r="L237" s="64">
        <v>44</v>
      </c>
      <c r="M237" s="65">
        <v>38</v>
      </c>
      <c r="N237" s="235">
        <v>37</v>
      </c>
      <c r="O237" s="235">
        <v>43</v>
      </c>
      <c r="P237" s="64"/>
      <c r="Q237" s="64"/>
      <c r="R237" s="64"/>
      <c r="S237" s="64"/>
      <c r="T237" s="64">
        <v>42</v>
      </c>
      <c r="U237" s="64">
        <v>41</v>
      </c>
      <c r="V237" s="251">
        <v>42</v>
      </c>
      <c r="W237" s="64">
        <v>42</v>
      </c>
      <c r="X237" s="60">
        <v>42</v>
      </c>
      <c r="Y237" s="60"/>
      <c r="Z237" s="60"/>
      <c r="AA237" s="75"/>
      <c r="AB237" s="67">
        <f t="shared" si="10"/>
        <v>12</v>
      </c>
      <c r="AC237" s="68">
        <f t="shared" si="11"/>
        <v>41.333333333333336</v>
      </c>
      <c r="AD237" s="68">
        <f t="array" ref="AD237">IF(AB237=0,0,IF(AB237&gt;9,AVERAGE(LARGE(D237:Z237,{1,2,3,4,5,6,7,8,9,10})),0))</f>
        <v>42.1</v>
      </c>
      <c r="AE237" s="68">
        <f t="array" ref="AE237">IF(AB237=0,0,IF(AB237&gt;9,SUM(LARGE(D237:Z237,{1,2,3,4,5,6,7,8,9,10})),0))</f>
        <v>421</v>
      </c>
    </row>
    <row r="238" spans="1:31" ht="16" x14ac:dyDescent="0.2">
      <c r="A238" s="57" t="s">
        <v>120</v>
      </c>
      <c r="B238" s="58" t="s">
        <v>4</v>
      </c>
      <c r="C238" s="58" t="s">
        <v>58</v>
      </c>
      <c r="D238" s="60">
        <v>39</v>
      </c>
      <c r="E238" s="60">
        <v>41</v>
      </c>
      <c r="F238" s="60">
        <v>43</v>
      </c>
      <c r="G238" s="61">
        <v>36</v>
      </c>
      <c r="H238" s="64">
        <v>39</v>
      </c>
      <c r="I238" s="64">
        <v>36</v>
      </c>
      <c r="J238" s="61">
        <v>39</v>
      </c>
      <c r="K238" s="63">
        <v>37</v>
      </c>
      <c r="L238" s="64">
        <v>37</v>
      </c>
      <c r="M238" s="65">
        <v>38</v>
      </c>
      <c r="N238" s="235">
        <v>26</v>
      </c>
      <c r="O238" s="235">
        <v>38</v>
      </c>
      <c r="P238" s="64">
        <v>33</v>
      </c>
      <c r="Q238" s="64">
        <v>35</v>
      </c>
      <c r="R238" s="64">
        <v>38</v>
      </c>
      <c r="S238" s="64">
        <v>45</v>
      </c>
      <c r="T238" s="64">
        <v>39</v>
      </c>
      <c r="U238" s="64">
        <v>38</v>
      </c>
      <c r="V238" s="251">
        <v>39</v>
      </c>
      <c r="W238" s="64">
        <v>42</v>
      </c>
      <c r="X238" s="60">
        <v>39</v>
      </c>
      <c r="Y238" s="60">
        <v>36</v>
      </c>
      <c r="Z238" s="60">
        <v>43</v>
      </c>
      <c r="AA238" s="75"/>
      <c r="AB238" s="67">
        <f t="shared" si="10"/>
        <v>23</v>
      </c>
      <c r="AC238" s="68">
        <f t="shared" si="11"/>
        <v>38.086956521739133</v>
      </c>
      <c r="AD238" s="68">
        <f t="array" ref="AD238">IF(AB238=0,0,IF(AB238&gt;9,AVERAGE(LARGE(D238:Z238,{1,2,3,4,5,6,7,8,9,10})),0))</f>
        <v>40.9</v>
      </c>
      <c r="AE238" s="68">
        <f t="array" ref="AE238">IF(AB238=0,0,IF(AB238&gt;9,SUM(LARGE(D238:Z238,{1,2,3,4,5,6,7,8,9,10})),0))</f>
        <v>409</v>
      </c>
    </row>
    <row r="239" spans="1:31" ht="16" x14ac:dyDescent="0.2">
      <c r="A239" s="85" t="s">
        <v>278</v>
      </c>
      <c r="B239" s="75" t="s">
        <v>5</v>
      </c>
      <c r="C239" s="74" t="s">
        <v>58</v>
      </c>
      <c r="D239" s="60">
        <v>43</v>
      </c>
      <c r="E239" s="60"/>
      <c r="F239" s="60">
        <v>40</v>
      </c>
      <c r="G239" s="61"/>
      <c r="H239" s="64"/>
      <c r="I239" s="64">
        <v>37</v>
      </c>
      <c r="J239" s="61"/>
      <c r="K239" s="63">
        <v>38</v>
      </c>
      <c r="L239" s="64">
        <v>33</v>
      </c>
      <c r="M239" s="65">
        <v>43</v>
      </c>
      <c r="N239" s="235">
        <v>30</v>
      </c>
      <c r="O239" s="235"/>
      <c r="P239" s="64"/>
      <c r="Q239" s="64"/>
      <c r="R239" s="64">
        <v>36</v>
      </c>
      <c r="S239" s="64"/>
      <c r="T239" s="64">
        <v>47</v>
      </c>
      <c r="U239" s="64">
        <v>38</v>
      </c>
      <c r="V239" s="251">
        <v>35</v>
      </c>
      <c r="W239" s="64"/>
      <c r="X239" s="60">
        <v>42</v>
      </c>
      <c r="Y239" s="60">
        <v>44</v>
      </c>
      <c r="Z239" s="60"/>
      <c r="AA239" s="75"/>
      <c r="AB239" s="67">
        <f t="shared" si="10"/>
        <v>13</v>
      </c>
      <c r="AC239" s="68">
        <f t="shared" si="11"/>
        <v>38.92307692307692</v>
      </c>
      <c r="AD239" s="68">
        <f t="array" ref="AD239">IF(AB239=0,0,IF(AB239&gt;9,AVERAGE(LARGE(D239:Z239,{1,2,3,4,5,6,7,8,9,10})),0))</f>
        <v>40.799999999999997</v>
      </c>
      <c r="AE239" s="68">
        <f t="array" ref="AE239">IF(AB239=0,0,IF(AB239&gt;9,SUM(LARGE(D239:Z239,{1,2,3,4,5,6,7,8,9,10})),0))</f>
        <v>408</v>
      </c>
    </row>
    <row r="240" spans="1:31" ht="16" x14ac:dyDescent="0.2">
      <c r="A240" s="57" t="s">
        <v>230</v>
      </c>
      <c r="B240" s="58" t="s">
        <v>11</v>
      </c>
      <c r="C240" s="58" t="s">
        <v>58</v>
      </c>
      <c r="D240" s="60">
        <v>42</v>
      </c>
      <c r="E240" s="60"/>
      <c r="F240" s="60">
        <v>40</v>
      </c>
      <c r="G240" s="61">
        <v>36</v>
      </c>
      <c r="H240" s="64">
        <v>41</v>
      </c>
      <c r="I240" s="64">
        <v>38</v>
      </c>
      <c r="J240" s="61">
        <v>36</v>
      </c>
      <c r="K240" s="63">
        <v>39</v>
      </c>
      <c r="L240" s="64">
        <v>39</v>
      </c>
      <c r="M240" s="65">
        <v>38</v>
      </c>
      <c r="N240" s="235">
        <v>40</v>
      </c>
      <c r="O240" s="235"/>
      <c r="P240" s="64">
        <v>32</v>
      </c>
      <c r="Q240" s="64">
        <v>37</v>
      </c>
      <c r="R240" s="64">
        <v>38</v>
      </c>
      <c r="S240" s="64"/>
      <c r="T240" s="64">
        <v>35</v>
      </c>
      <c r="U240" s="64">
        <v>34</v>
      </c>
      <c r="V240" s="251">
        <v>33</v>
      </c>
      <c r="W240" s="64">
        <v>39</v>
      </c>
      <c r="X240" s="60">
        <v>42</v>
      </c>
      <c r="Y240" s="60">
        <v>38</v>
      </c>
      <c r="Z240" s="60">
        <v>38</v>
      </c>
      <c r="AA240" s="75"/>
      <c r="AB240" s="67">
        <f t="shared" si="10"/>
        <v>20</v>
      </c>
      <c r="AC240" s="68">
        <f t="shared" si="11"/>
        <v>37.75</v>
      </c>
      <c r="AD240" s="68">
        <f t="array" ref="AD240">IF(AB240=0,0,IF(AB240&gt;9,AVERAGE(LARGE(D240:Z240,{1,2,3,4,5,6,7,8,9,10})),0))</f>
        <v>39.799999999999997</v>
      </c>
      <c r="AE240" s="68">
        <f t="array" ref="AE240">IF(AB240=0,0,IF(AB240&gt;9,SUM(LARGE(D240:Z240,{1,2,3,4,5,6,7,8,9,10})),0))</f>
        <v>398</v>
      </c>
    </row>
    <row r="241" spans="1:31" ht="16" x14ac:dyDescent="0.2">
      <c r="A241" s="57" t="s">
        <v>236</v>
      </c>
      <c r="B241" s="58" t="s">
        <v>9</v>
      </c>
      <c r="C241" s="58" t="s">
        <v>58</v>
      </c>
      <c r="D241" s="60"/>
      <c r="E241" s="60"/>
      <c r="F241" s="60"/>
      <c r="G241" s="61">
        <v>38</v>
      </c>
      <c r="H241" s="64">
        <v>40</v>
      </c>
      <c r="I241" s="64">
        <v>41</v>
      </c>
      <c r="J241" s="61">
        <v>42</v>
      </c>
      <c r="K241" s="63"/>
      <c r="L241" s="64">
        <v>40</v>
      </c>
      <c r="M241" s="65">
        <v>40</v>
      </c>
      <c r="N241" s="235">
        <v>35</v>
      </c>
      <c r="O241" s="235">
        <v>36</v>
      </c>
      <c r="P241" s="64">
        <v>39</v>
      </c>
      <c r="Q241" s="64">
        <v>35</v>
      </c>
      <c r="R241" s="64">
        <v>40</v>
      </c>
      <c r="S241" s="64">
        <v>37</v>
      </c>
      <c r="T241" s="64"/>
      <c r="U241" s="64"/>
      <c r="V241" s="251"/>
      <c r="W241" s="64"/>
      <c r="X241" s="60"/>
      <c r="Y241" s="60"/>
      <c r="Z241" s="60"/>
      <c r="AA241" s="75"/>
      <c r="AB241" s="67">
        <f t="shared" si="10"/>
        <v>12</v>
      </c>
      <c r="AC241" s="68">
        <f t="shared" si="11"/>
        <v>38.583333333333336</v>
      </c>
      <c r="AD241" s="68">
        <f t="array" ref="AD241">IF(AB241=0,0,IF(AB241&gt;9,AVERAGE(LARGE(D241:Z241,{1,2,3,4,5,6,7,8,9,10})),0))</f>
        <v>39.299999999999997</v>
      </c>
      <c r="AE241" s="68">
        <f t="array" ref="AE241">IF(AB241=0,0,IF(AB241&gt;9,SUM(LARGE(D241:Z241,{1,2,3,4,5,6,7,8,9,10})),0))</f>
        <v>393</v>
      </c>
    </row>
    <row r="242" spans="1:31" ht="16" x14ac:dyDescent="0.2">
      <c r="A242" s="57" t="s">
        <v>284</v>
      </c>
      <c r="B242" s="58" t="s">
        <v>8</v>
      </c>
      <c r="C242" s="58" t="s">
        <v>58</v>
      </c>
      <c r="D242" s="60">
        <v>39</v>
      </c>
      <c r="E242" s="60">
        <v>38</v>
      </c>
      <c r="F242" s="60">
        <v>49</v>
      </c>
      <c r="G242" s="61"/>
      <c r="H242" s="64"/>
      <c r="I242" s="64">
        <v>36</v>
      </c>
      <c r="J242" s="61"/>
      <c r="K242" s="63"/>
      <c r="L242" s="64">
        <v>39</v>
      </c>
      <c r="M242" s="65">
        <v>39</v>
      </c>
      <c r="N242" s="235">
        <v>37</v>
      </c>
      <c r="O242" s="235"/>
      <c r="P242" s="64"/>
      <c r="Q242" s="64">
        <v>38</v>
      </c>
      <c r="R242" s="64"/>
      <c r="S242" s="64">
        <v>35</v>
      </c>
      <c r="T242" s="64">
        <v>34</v>
      </c>
      <c r="U242" s="64"/>
      <c r="V242" s="251"/>
      <c r="W242" s="64"/>
      <c r="X242" s="60">
        <v>37</v>
      </c>
      <c r="Y242" s="60">
        <v>40</v>
      </c>
      <c r="Z242" s="60"/>
      <c r="AA242" s="75"/>
      <c r="AB242" s="67">
        <f t="shared" si="10"/>
        <v>12</v>
      </c>
      <c r="AC242" s="68">
        <f t="shared" si="11"/>
        <v>38.416666666666664</v>
      </c>
      <c r="AD242" s="68">
        <f t="array" ref="AD242">IF(AB242=0,0,IF(AB242&gt;9,AVERAGE(LARGE(D242:Z242,{1,2,3,4,5,6,7,8,9,10})),0))</f>
        <v>39.200000000000003</v>
      </c>
      <c r="AE242" s="68">
        <f t="array" ref="AE242">IF(AB242=0,0,IF(AB242&gt;9,SUM(LARGE(D242:Z242,{1,2,3,4,5,6,7,8,9,10})),0))</f>
        <v>392</v>
      </c>
    </row>
    <row r="243" spans="1:31" ht="16" x14ac:dyDescent="0.2">
      <c r="A243" s="57" t="s">
        <v>216</v>
      </c>
      <c r="B243" s="58" t="s">
        <v>12</v>
      </c>
      <c r="C243" s="58" t="s">
        <v>58</v>
      </c>
      <c r="D243" s="60"/>
      <c r="E243" s="60"/>
      <c r="F243" s="60">
        <v>41</v>
      </c>
      <c r="G243" s="61">
        <v>37</v>
      </c>
      <c r="H243" s="64">
        <v>43</v>
      </c>
      <c r="I243" s="64">
        <v>38</v>
      </c>
      <c r="J243" s="61">
        <v>40</v>
      </c>
      <c r="K243" s="63"/>
      <c r="L243" s="64">
        <v>31</v>
      </c>
      <c r="M243" s="65">
        <v>39</v>
      </c>
      <c r="N243" s="235">
        <v>39</v>
      </c>
      <c r="O243" s="235"/>
      <c r="P243" s="64"/>
      <c r="Q243" s="64"/>
      <c r="R243" s="64">
        <v>38</v>
      </c>
      <c r="S243" s="64">
        <v>35</v>
      </c>
      <c r="T243" s="64"/>
      <c r="U243" s="64"/>
      <c r="V243" s="251">
        <v>39</v>
      </c>
      <c r="W243" s="64"/>
      <c r="X243" s="60"/>
      <c r="Y243" s="60"/>
      <c r="Z243" s="60"/>
      <c r="AA243" s="75"/>
      <c r="AB243" s="67">
        <f t="shared" si="10"/>
        <v>11</v>
      </c>
      <c r="AC243" s="68">
        <f t="shared" si="11"/>
        <v>38.18181818181818</v>
      </c>
      <c r="AD243" s="68">
        <f t="array" ref="AD243">IF(AB243=0,0,IF(AB243&gt;9,AVERAGE(LARGE(D243:Z243,{1,2,3,4,5,6,7,8,9,10})),0))</f>
        <v>38.9</v>
      </c>
      <c r="AE243" s="68">
        <f t="array" ref="AE243">IF(AB243=0,0,IF(AB243&gt;9,SUM(LARGE(D243:Z243,{1,2,3,4,5,6,7,8,9,10})),0))</f>
        <v>389</v>
      </c>
    </row>
    <row r="244" spans="1:31" ht="16" x14ac:dyDescent="0.2">
      <c r="A244" s="57" t="s">
        <v>276</v>
      </c>
      <c r="B244" s="58" t="s">
        <v>4</v>
      </c>
      <c r="C244" s="58" t="s">
        <v>58</v>
      </c>
      <c r="D244" s="60">
        <v>36</v>
      </c>
      <c r="E244" s="60">
        <v>39</v>
      </c>
      <c r="F244" s="60"/>
      <c r="G244" s="61"/>
      <c r="H244" s="64"/>
      <c r="I244" s="64"/>
      <c r="J244" s="61"/>
      <c r="K244" s="63"/>
      <c r="L244" s="64"/>
      <c r="M244" s="65"/>
      <c r="N244" s="235">
        <v>32</v>
      </c>
      <c r="O244" s="235">
        <v>33</v>
      </c>
      <c r="P244" s="64"/>
      <c r="Q244" s="64"/>
      <c r="R244" s="64">
        <v>35</v>
      </c>
      <c r="S244" s="64">
        <v>39</v>
      </c>
      <c r="T244" s="64">
        <v>40</v>
      </c>
      <c r="U244" s="64">
        <v>37</v>
      </c>
      <c r="V244" s="251"/>
      <c r="W244" s="64">
        <v>38</v>
      </c>
      <c r="X244" s="60">
        <v>31</v>
      </c>
      <c r="Y244" s="60">
        <v>40</v>
      </c>
      <c r="Z244" s="60">
        <v>42</v>
      </c>
      <c r="AA244" s="75"/>
      <c r="AB244" s="67">
        <f t="shared" si="10"/>
        <v>12</v>
      </c>
      <c r="AC244" s="68">
        <f t="shared" si="11"/>
        <v>36.833333333333336</v>
      </c>
      <c r="AD244" s="68">
        <f t="array" ref="AD244">IF(AB244=0,0,IF(AB244&gt;9,AVERAGE(LARGE(D244:Z244,{1,2,3,4,5,6,7,8,9,10})),0))</f>
        <v>37.9</v>
      </c>
      <c r="AE244" s="68">
        <f t="array" ref="AE244">IF(AB244=0,0,IF(AB244&gt;9,SUM(LARGE(D244:Z244,{1,2,3,4,5,6,7,8,9,10})),0))</f>
        <v>379</v>
      </c>
    </row>
    <row r="245" spans="1:31" ht="16" x14ac:dyDescent="0.2">
      <c r="A245" s="57" t="s">
        <v>214</v>
      </c>
      <c r="B245" s="58" t="s">
        <v>9</v>
      </c>
      <c r="C245" s="58" t="s">
        <v>58</v>
      </c>
      <c r="D245" s="60">
        <v>32</v>
      </c>
      <c r="E245" s="60"/>
      <c r="F245" s="60"/>
      <c r="G245" s="61">
        <v>34</v>
      </c>
      <c r="H245" s="64">
        <v>41</v>
      </c>
      <c r="I245" s="64">
        <v>32</v>
      </c>
      <c r="J245" s="61">
        <v>41</v>
      </c>
      <c r="K245" s="63"/>
      <c r="L245" s="64">
        <v>36</v>
      </c>
      <c r="M245" s="65">
        <v>38</v>
      </c>
      <c r="N245" s="235">
        <v>32</v>
      </c>
      <c r="O245" s="235">
        <v>34</v>
      </c>
      <c r="P245" s="64">
        <v>36</v>
      </c>
      <c r="Q245" s="64">
        <v>38</v>
      </c>
      <c r="R245" s="64">
        <v>34</v>
      </c>
      <c r="S245" s="64">
        <v>41</v>
      </c>
      <c r="T245" s="64">
        <v>36</v>
      </c>
      <c r="U245" s="64"/>
      <c r="V245" s="251"/>
      <c r="W245" s="64"/>
      <c r="X245" s="60"/>
      <c r="Y245" s="60"/>
      <c r="Z245" s="60"/>
      <c r="AA245" s="75"/>
      <c r="AB245" s="67">
        <f t="shared" si="10"/>
        <v>14</v>
      </c>
      <c r="AC245" s="68">
        <f t="shared" si="11"/>
        <v>36.071428571428569</v>
      </c>
      <c r="AD245" s="68">
        <f t="array" ref="AD245">IF(AB245=0,0,IF(AB245&gt;9,AVERAGE(LARGE(D245:Z245,{1,2,3,4,5,6,7,8,9,10})),0))</f>
        <v>37.5</v>
      </c>
      <c r="AE245" s="68">
        <f t="array" ref="AE245">IF(AB245=0,0,IF(AB245&gt;9,SUM(LARGE(D245:Z245,{1,2,3,4,5,6,7,8,9,10})),0))</f>
        <v>375</v>
      </c>
    </row>
    <row r="246" spans="1:31" ht="16" x14ac:dyDescent="0.2">
      <c r="A246" s="57" t="s">
        <v>269</v>
      </c>
      <c r="B246" s="58" t="s">
        <v>6</v>
      </c>
      <c r="C246" s="58" t="s">
        <v>58</v>
      </c>
      <c r="D246" s="60">
        <v>36</v>
      </c>
      <c r="E246" s="60"/>
      <c r="F246" s="60"/>
      <c r="G246" s="61">
        <v>36</v>
      </c>
      <c r="H246" s="64">
        <v>40</v>
      </c>
      <c r="I246" s="64">
        <v>36</v>
      </c>
      <c r="J246" s="61">
        <v>35</v>
      </c>
      <c r="K246" s="63"/>
      <c r="L246" s="64">
        <v>39</v>
      </c>
      <c r="M246" s="65"/>
      <c r="N246" s="235">
        <v>31</v>
      </c>
      <c r="O246" s="235"/>
      <c r="P246" s="64"/>
      <c r="Q246" s="64"/>
      <c r="R246" s="64"/>
      <c r="S246" s="64"/>
      <c r="T246" s="64"/>
      <c r="U246" s="64">
        <v>42</v>
      </c>
      <c r="V246" s="251">
        <v>37</v>
      </c>
      <c r="W246" s="64"/>
      <c r="X246" s="60">
        <v>35</v>
      </c>
      <c r="Y246" s="60"/>
      <c r="Z246" s="60"/>
      <c r="AA246" s="75"/>
      <c r="AB246" s="67">
        <f t="shared" si="10"/>
        <v>10</v>
      </c>
      <c r="AC246" s="68">
        <f t="shared" si="11"/>
        <v>36.700000000000003</v>
      </c>
      <c r="AD246" s="68">
        <f t="array" ref="AD246">IF(AB246=0,0,IF(AB246&gt;9,AVERAGE(LARGE(D246:Z246,{1,2,3,4,5,6,7,8,9,10})),0))</f>
        <v>36.700000000000003</v>
      </c>
      <c r="AE246" s="68">
        <f t="array" ref="AE246">IF(AB246=0,0,IF(AB246&gt;9,SUM(LARGE(D246:Z246,{1,2,3,4,5,6,7,8,9,10})),0))</f>
        <v>367</v>
      </c>
    </row>
    <row r="247" spans="1:31" ht="16" x14ac:dyDescent="0.2">
      <c r="A247" s="57" t="s">
        <v>100</v>
      </c>
      <c r="B247" s="58" t="s">
        <v>7</v>
      </c>
      <c r="C247" s="58" t="s">
        <v>58</v>
      </c>
      <c r="D247" s="60"/>
      <c r="E247" s="60">
        <v>39</v>
      </c>
      <c r="F247" s="60"/>
      <c r="G247" s="61"/>
      <c r="H247" s="64"/>
      <c r="I247" s="64">
        <v>33</v>
      </c>
      <c r="J247" s="61">
        <v>26</v>
      </c>
      <c r="K247" s="63"/>
      <c r="L247" s="64">
        <v>35</v>
      </c>
      <c r="M247" s="65">
        <v>39</v>
      </c>
      <c r="N247" s="235">
        <v>33</v>
      </c>
      <c r="O247" s="235">
        <v>32</v>
      </c>
      <c r="P247" s="64"/>
      <c r="Q247" s="64"/>
      <c r="R247" s="64"/>
      <c r="S247" s="64">
        <v>40</v>
      </c>
      <c r="T247" s="64">
        <v>38</v>
      </c>
      <c r="U247" s="64"/>
      <c r="V247" s="251"/>
      <c r="W247" s="64"/>
      <c r="X247" s="60">
        <v>39</v>
      </c>
      <c r="Y247" s="60"/>
      <c r="Z247" s="60"/>
      <c r="AA247" s="75"/>
      <c r="AB247" s="67">
        <f t="shared" si="10"/>
        <v>10</v>
      </c>
      <c r="AC247" s="68">
        <f t="shared" si="11"/>
        <v>35.4</v>
      </c>
      <c r="AD247" s="68">
        <f t="array" ref="AD247">IF(AB247=0,0,IF(AB247&gt;9,AVERAGE(LARGE(D247:Z247,{1,2,3,4,5,6,7,8,9,10})),0))</f>
        <v>35.4</v>
      </c>
      <c r="AE247" s="68">
        <f t="array" ref="AE247">IF(AB247=0,0,IF(AB247&gt;9,SUM(LARGE(D247:Z247,{1,2,3,4,5,6,7,8,9,10})),0))</f>
        <v>354</v>
      </c>
    </row>
    <row r="248" spans="1:31" ht="16" x14ac:dyDescent="0.2">
      <c r="A248" s="57" t="s">
        <v>204</v>
      </c>
      <c r="B248" s="58" t="s">
        <v>12</v>
      </c>
      <c r="C248" s="58" t="s">
        <v>58</v>
      </c>
      <c r="D248" s="60">
        <v>28</v>
      </c>
      <c r="E248" s="60">
        <v>39</v>
      </c>
      <c r="F248" s="60">
        <v>40</v>
      </c>
      <c r="G248" s="61">
        <v>30</v>
      </c>
      <c r="H248" s="64"/>
      <c r="I248" s="64">
        <v>34</v>
      </c>
      <c r="J248" s="61">
        <v>26</v>
      </c>
      <c r="K248" s="63">
        <v>20</v>
      </c>
      <c r="L248" s="64">
        <v>37</v>
      </c>
      <c r="M248" s="65"/>
      <c r="N248" s="235">
        <v>26</v>
      </c>
      <c r="O248" s="235"/>
      <c r="P248" s="64">
        <v>18</v>
      </c>
      <c r="Q248" s="64">
        <v>30</v>
      </c>
      <c r="R248" s="64">
        <v>38</v>
      </c>
      <c r="S248" s="64">
        <v>29</v>
      </c>
      <c r="T248" s="64">
        <v>34</v>
      </c>
      <c r="U248" s="64">
        <v>29</v>
      </c>
      <c r="V248" s="251">
        <v>30</v>
      </c>
      <c r="W248" s="64">
        <v>36</v>
      </c>
      <c r="X248" s="60"/>
      <c r="Y248" s="60"/>
      <c r="Z248" s="60"/>
      <c r="AA248" s="75"/>
      <c r="AB248" s="67">
        <f t="shared" si="10"/>
        <v>17</v>
      </c>
      <c r="AC248" s="68">
        <f t="shared" si="11"/>
        <v>30.823529411764707</v>
      </c>
      <c r="AD248" s="68">
        <f t="array" ref="AD248">IF(AB248=0,0,IF(AB248&gt;9,AVERAGE(LARGE(D248:Z248,{1,2,3,4,5,6,7,8,9,10})),0))</f>
        <v>34.799999999999997</v>
      </c>
      <c r="AE248" s="68">
        <f t="array" ref="AE248">IF(AB248=0,0,IF(AB248&gt;9,SUM(LARGE(D248:Z248,{1,2,3,4,5,6,7,8,9,10})),0))</f>
        <v>348</v>
      </c>
    </row>
    <row r="249" spans="1:31" ht="16" x14ac:dyDescent="0.2">
      <c r="A249" s="82" t="s">
        <v>110</v>
      </c>
      <c r="B249" s="83" t="s">
        <v>5</v>
      </c>
      <c r="C249" s="83" t="s">
        <v>58</v>
      </c>
      <c r="D249" s="60"/>
      <c r="E249" s="60"/>
      <c r="F249" s="60">
        <v>39</v>
      </c>
      <c r="G249" s="61">
        <v>37</v>
      </c>
      <c r="H249" s="64"/>
      <c r="I249" s="64">
        <v>35</v>
      </c>
      <c r="J249" s="61"/>
      <c r="K249" s="63">
        <v>32</v>
      </c>
      <c r="L249" s="64">
        <v>29</v>
      </c>
      <c r="M249" s="65"/>
      <c r="N249" s="235"/>
      <c r="O249" s="235"/>
      <c r="P249" s="64"/>
      <c r="Q249" s="64"/>
      <c r="R249" s="64">
        <v>25</v>
      </c>
      <c r="S249" s="64">
        <v>27</v>
      </c>
      <c r="T249" s="64">
        <v>32</v>
      </c>
      <c r="U249" s="64">
        <v>36</v>
      </c>
      <c r="V249" s="251">
        <v>32</v>
      </c>
      <c r="W249" s="64"/>
      <c r="X249" s="60"/>
      <c r="Y249" s="60"/>
      <c r="Z249" s="60"/>
      <c r="AA249" s="75"/>
      <c r="AB249" s="67">
        <f t="shared" si="10"/>
        <v>10</v>
      </c>
      <c r="AC249" s="68">
        <f t="shared" si="11"/>
        <v>32.4</v>
      </c>
      <c r="AD249" s="68">
        <f t="array" ref="AD249">IF(AB249=0,0,IF(AB249&gt;9,AVERAGE(LARGE(D249:Z249,{1,2,3,4,5,6,7,8,9,10})),0))</f>
        <v>32.4</v>
      </c>
      <c r="AE249" s="68">
        <f t="array" ref="AE249">IF(AB249=0,0,IF(AB249&gt;9,SUM(LARGE(D249:Z249,{1,2,3,4,5,6,7,8,9,10})),0))</f>
        <v>324</v>
      </c>
    </row>
    <row r="250" spans="1:31" ht="16" x14ac:dyDescent="0.2">
      <c r="A250" s="70" t="s">
        <v>128</v>
      </c>
      <c r="B250" s="86" t="s">
        <v>6</v>
      </c>
      <c r="C250" s="86" t="s">
        <v>58</v>
      </c>
      <c r="D250" s="60">
        <v>43</v>
      </c>
      <c r="E250" s="60">
        <v>35</v>
      </c>
      <c r="F250" s="60">
        <v>31</v>
      </c>
      <c r="G250" s="61"/>
      <c r="H250" s="64"/>
      <c r="I250" s="64"/>
      <c r="J250" s="61"/>
      <c r="K250" s="63"/>
      <c r="L250" s="64"/>
      <c r="M250" s="65">
        <v>30</v>
      </c>
      <c r="N250" s="235">
        <v>25</v>
      </c>
      <c r="O250" s="235">
        <v>27</v>
      </c>
      <c r="P250" s="64"/>
      <c r="Q250" s="64">
        <v>25</v>
      </c>
      <c r="R250" s="64"/>
      <c r="S250" s="64">
        <v>27</v>
      </c>
      <c r="T250" s="64">
        <v>32</v>
      </c>
      <c r="U250" s="64">
        <v>28</v>
      </c>
      <c r="V250" s="251">
        <v>36</v>
      </c>
      <c r="W250" s="64"/>
      <c r="X250" s="60">
        <v>28</v>
      </c>
      <c r="Y250" s="60">
        <v>24</v>
      </c>
      <c r="Z250" s="60"/>
      <c r="AA250" s="75"/>
      <c r="AB250" s="67">
        <f t="shared" si="10"/>
        <v>13</v>
      </c>
      <c r="AC250" s="68">
        <f t="shared" si="11"/>
        <v>30.076923076923077</v>
      </c>
      <c r="AD250" s="68">
        <f t="array" ref="AD250">IF(AB250=0,0,IF(AB250&gt;9,AVERAGE(LARGE(D250:Z250,{1,2,3,4,5,6,7,8,9,10})),0))</f>
        <v>31.7</v>
      </c>
      <c r="AE250" s="68">
        <f t="array" ref="AE250">IF(AB250=0,0,IF(AB250&gt;9,SUM(LARGE(D250:Z250,{1,2,3,4,5,6,7,8,9,10})),0))</f>
        <v>317</v>
      </c>
    </row>
    <row r="251" spans="1:31" ht="16" x14ac:dyDescent="0.2">
      <c r="A251" s="99" t="s">
        <v>62</v>
      </c>
      <c r="B251" s="58" t="s">
        <v>7</v>
      </c>
      <c r="C251" s="58" t="s">
        <v>58</v>
      </c>
      <c r="D251" s="60">
        <v>38</v>
      </c>
      <c r="E251" s="60"/>
      <c r="F251" s="60"/>
      <c r="G251" s="61"/>
      <c r="H251" s="64">
        <v>31</v>
      </c>
      <c r="I251" s="64">
        <v>34</v>
      </c>
      <c r="J251" s="61"/>
      <c r="K251" s="63"/>
      <c r="L251" s="64"/>
      <c r="M251" s="65">
        <v>30</v>
      </c>
      <c r="N251" s="235"/>
      <c r="O251" s="235">
        <v>30</v>
      </c>
      <c r="P251" s="64">
        <v>19</v>
      </c>
      <c r="Q251" s="64">
        <v>24</v>
      </c>
      <c r="R251" s="64">
        <v>28</v>
      </c>
      <c r="S251" s="64">
        <v>33</v>
      </c>
      <c r="T251" s="64">
        <v>25</v>
      </c>
      <c r="U251" s="64">
        <v>36</v>
      </c>
      <c r="V251" s="251"/>
      <c r="W251" s="64"/>
      <c r="X251" s="60"/>
      <c r="Y251" s="60"/>
      <c r="Z251" s="60"/>
      <c r="AA251" s="75"/>
      <c r="AB251" s="67">
        <f t="shared" si="10"/>
        <v>11</v>
      </c>
      <c r="AC251" s="68">
        <f t="shared" si="11"/>
        <v>29.818181818181817</v>
      </c>
      <c r="AD251" s="68">
        <f t="array" ref="AD251">IF(AB251=0,0,IF(AB251&gt;9,AVERAGE(LARGE(D251:Z251,{1,2,3,4,5,6,7,8,9,10})),0))</f>
        <v>30.9</v>
      </c>
      <c r="AE251" s="68">
        <f t="array" ref="AE251">IF(AB251=0,0,IF(AB251&gt;9,SUM(LARGE(D251:Z251,{1,2,3,4,5,6,7,8,9,10})),0))</f>
        <v>309</v>
      </c>
    </row>
    <row r="252" spans="1:31" ht="16" x14ac:dyDescent="0.2">
      <c r="A252" s="57" t="s">
        <v>63</v>
      </c>
      <c r="B252" s="58" t="s">
        <v>7</v>
      </c>
      <c r="C252" s="58" t="s">
        <v>58</v>
      </c>
      <c r="D252" s="60">
        <v>31</v>
      </c>
      <c r="E252" s="60"/>
      <c r="F252" s="60"/>
      <c r="G252" s="61"/>
      <c r="H252" s="64">
        <v>35</v>
      </c>
      <c r="I252" s="64">
        <v>22</v>
      </c>
      <c r="J252" s="61"/>
      <c r="K252" s="63"/>
      <c r="L252" s="64"/>
      <c r="M252" s="65">
        <v>31</v>
      </c>
      <c r="N252" s="235"/>
      <c r="O252" s="235">
        <v>34</v>
      </c>
      <c r="P252" s="64">
        <v>33</v>
      </c>
      <c r="Q252" s="64">
        <v>29</v>
      </c>
      <c r="R252" s="64">
        <v>25</v>
      </c>
      <c r="S252" s="64">
        <v>36</v>
      </c>
      <c r="T252" s="64">
        <v>22</v>
      </c>
      <c r="U252" s="64">
        <v>31</v>
      </c>
      <c r="V252" s="251"/>
      <c r="W252" s="64"/>
      <c r="X252" s="60"/>
      <c r="Y252" s="60"/>
      <c r="Z252" s="60"/>
      <c r="AA252" s="75"/>
      <c r="AB252" s="67">
        <f t="shared" si="10"/>
        <v>11</v>
      </c>
      <c r="AC252" s="68">
        <f t="shared" si="11"/>
        <v>29.90909090909091</v>
      </c>
      <c r="AD252" s="68">
        <f t="array" ref="AD252">IF(AB252=0,0,IF(AB252&gt;9,AVERAGE(LARGE(D252:Z252,{1,2,3,4,5,6,7,8,9,10})),0))</f>
        <v>30.7</v>
      </c>
      <c r="AE252" s="68">
        <f t="array" ref="AE252">IF(AB252=0,0,IF(AB252&gt;9,SUM(LARGE(D252:Z252,{1,2,3,4,5,6,7,8,9,10})),0))</f>
        <v>307</v>
      </c>
    </row>
    <row r="253" spans="1:31" ht="16" x14ac:dyDescent="0.2">
      <c r="A253" s="57" t="s">
        <v>57</v>
      </c>
      <c r="B253" s="58" t="s">
        <v>11</v>
      </c>
      <c r="C253" s="58" t="s">
        <v>58</v>
      </c>
      <c r="D253" s="60">
        <v>35</v>
      </c>
      <c r="E253" s="60"/>
      <c r="F253" s="60">
        <v>28</v>
      </c>
      <c r="G253" s="61"/>
      <c r="H253" s="64"/>
      <c r="I253" s="64">
        <v>21</v>
      </c>
      <c r="J253" s="61">
        <v>18</v>
      </c>
      <c r="K253" s="63"/>
      <c r="L253" s="64"/>
      <c r="M253" s="65"/>
      <c r="N253" s="235">
        <v>31</v>
      </c>
      <c r="O253" s="235"/>
      <c r="P253" s="64">
        <v>19</v>
      </c>
      <c r="Q253" s="64">
        <v>30</v>
      </c>
      <c r="R253" s="64">
        <v>20</v>
      </c>
      <c r="S253" s="64"/>
      <c r="T253" s="64">
        <v>33</v>
      </c>
      <c r="U253" s="64"/>
      <c r="V253" s="251">
        <v>31</v>
      </c>
      <c r="W253" s="64">
        <v>21</v>
      </c>
      <c r="X253" s="60">
        <v>35</v>
      </c>
      <c r="Y253" s="60">
        <v>26</v>
      </c>
      <c r="Z253" s="60"/>
      <c r="AA253" s="75"/>
      <c r="AB253" s="67">
        <f t="shared" si="10"/>
        <v>13</v>
      </c>
      <c r="AC253" s="68">
        <f t="shared" si="11"/>
        <v>26.76923076923077</v>
      </c>
      <c r="AD253" s="68">
        <f t="array" ref="AD253">IF(AB253=0,0,IF(AB253&gt;9,AVERAGE(LARGE(D253:Z253,{1,2,3,4,5,6,7,8,9,10})),0))</f>
        <v>29.1</v>
      </c>
      <c r="AE253" s="68">
        <f t="array" ref="AE253">IF(AB253=0,0,IF(AB253&gt;9,SUM(LARGE(D253:Z253,{1,2,3,4,5,6,7,8,9,10})),0))</f>
        <v>291</v>
      </c>
    </row>
    <row r="254" spans="1:31" ht="16" x14ac:dyDescent="0.2">
      <c r="A254" s="57" t="s">
        <v>146</v>
      </c>
      <c r="B254" s="58" t="s">
        <v>8</v>
      </c>
      <c r="C254" s="58" t="s">
        <v>58</v>
      </c>
      <c r="D254" s="60"/>
      <c r="E254" s="60"/>
      <c r="F254" s="60">
        <v>44</v>
      </c>
      <c r="G254" s="61">
        <v>41</v>
      </c>
      <c r="H254" s="64"/>
      <c r="I254" s="64">
        <v>35</v>
      </c>
      <c r="J254" s="61"/>
      <c r="K254" s="63"/>
      <c r="L254" s="64">
        <v>42</v>
      </c>
      <c r="M254" s="65">
        <v>42</v>
      </c>
      <c r="N254" s="235"/>
      <c r="O254" s="235"/>
      <c r="P254" s="64"/>
      <c r="Q254" s="64"/>
      <c r="R254" s="64">
        <v>40</v>
      </c>
      <c r="S254" s="64"/>
      <c r="T254" s="64"/>
      <c r="U254" s="64"/>
      <c r="V254" s="251"/>
      <c r="W254" s="64"/>
      <c r="X254" s="60"/>
      <c r="Y254" s="60"/>
      <c r="Z254" s="60"/>
      <c r="AA254" s="75"/>
      <c r="AB254" s="67">
        <f t="shared" si="10"/>
        <v>6</v>
      </c>
      <c r="AC254" s="68">
        <f t="shared" si="11"/>
        <v>40.666666666666664</v>
      </c>
      <c r="AD254" s="68">
        <f t="array" ref="AD254">IF(AB254=0,0,IF(AB254&gt;9,AVERAGE(LARGE(D254:Z254,{1,2,3,4,5,6,7,8,9,10})),0))</f>
        <v>0</v>
      </c>
      <c r="AE254" s="68">
        <f t="array" ref="AE254">IF(AB254=0,0,IF(AB254&gt;9,SUM(LARGE(D254:Z254,{1,2,3,4,5,6,7,8,9,10})),0))</f>
        <v>0</v>
      </c>
    </row>
    <row r="255" spans="1:31" ht="16" x14ac:dyDescent="0.2">
      <c r="A255" s="99" t="s">
        <v>286</v>
      </c>
      <c r="B255" s="58" t="s">
        <v>4</v>
      </c>
      <c r="C255" s="58" t="s">
        <v>58</v>
      </c>
      <c r="D255" s="60">
        <v>39</v>
      </c>
      <c r="E255" s="60">
        <v>31</v>
      </c>
      <c r="F255" s="60">
        <v>41</v>
      </c>
      <c r="G255" s="61">
        <v>38</v>
      </c>
      <c r="H255" s="64"/>
      <c r="I255" s="64">
        <v>36</v>
      </c>
      <c r="J255" s="61"/>
      <c r="K255" s="63"/>
      <c r="L255" s="64"/>
      <c r="M255" s="65">
        <v>38</v>
      </c>
      <c r="N255" s="235"/>
      <c r="O255" s="235"/>
      <c r="P255" s="64"/>
      <c r="Q255" s="64"/>
      <c r="R255" s="64"/>
      <c r="S255" s="64"/>
      <c r="T255" s="64"/>
      <c r="U255" s="64"/>
      <c r="V255" s="251"/>
      <c r="W255" s="64"/>
      <c r="X255" s="60"/>
      <c r="Y255" s="60"/>
      <c r="Z255" s="60"/>
      <c r="AA255" s="75"/>
      <c r="AB255" s="67">
        <f t="shared" si="10"/>
        <v>6</v>
      </c>
      <c r="AC255" s="68">
        <f t="shared" si="11"/>
        <v>37.166666666666664</v>
      </c>
      <c r="AD255" s="68">
        <f t="array" ref="AD255">IF(AB255=0,0,IF(AB255&gt;9,AVERAGE(LARGE(D255:Z255,{1,2,3,4,5,6,7,8,9,10})),0))</f>
        <v>0</v>
      </c>
      <c r="AE255" s="68">
        <f t="array" ref="AE255">IF(AB255=0,0,IF(AB255&gt;9,SUM(LARGE(D255:Z255,{1,2,3,4,5,6,7,8,9,10})),0))</f>
        <v>0</v>
      </c>
    </row>
    <row r="256" spans="1:31" ht="16" x14ac:dyDescent="0.2">
      <c r="A256" s="57" t="s">
        <v>183</v>
      </c>
      <c r="B256" s="58" t="s">
        <v>7</v>
      </c>
      <c r="C256" s="58" t="s">
        <v>58</v>
      </c>
      <c r="D256" s="60"/>
      <c r="E256" s="60"/>
      <c r="F256" s="60"/>
      <c r="G256" s="61">
        <v>38</v>
      </c>
      <c r="H256" s="64"/>
      <c r="I256" s="64"/>
      <c r="J256" s="61"/>
      <c r="K256" s="63"/>
      <c r="L256" s="64"/>
      <c r="M256" s="65">
        <v>46</v>
      </c>
      <c r="N256" s="235">
        <v>38</v>
      </c>
      <c r="O256" s="235"/>
      <c r="P256" s="64">
        <v>27</v>
      </c>
      <c r="Q256" s="64"/>
      <c r="R256" s="64">
        <v>37</v>
      </c>
      <c r="S256" s="64">
        <v>36</v>
      </c>
      <c r="T256" s="64"/>
      <c r="U256" s="64"/>
      <c r="V256" s="251"/>
      <c r="W256" s="64"/>
      <c r="X256" s="60"/>
      <c r="Y256" s="60"/>
      <c r="Z256" s="60"/>
      <c r="AA256" s="75"/>
      <c r="AB256" s="67">
        <f t="shared" si="10"/>
        <v>6</v>
      </c>
      <c r="AC256" s="68">
        <f t="shared" si="11"/>
        <v>37</v>
      </c>
      <c r="AD256" s="68">
        <f t="array" ref="AD256">IF(AB256=0,0,IF(AB256&gt;9,AVERAGE(LARGE(D256:Z256,{1,2,3,4,5,6,7,8,9,10})),0))</f>
        <v>0</v>
      </c>
      <c r="AE256" s="68">
        <f t="array" ref="AE256">IF(AB256=0,0,IF(AB256&gt;9,SUM(LARGE(D256:Z256,{1,2,3,4,5,6,7,8,9,10})),0))</f>
        <v>0</v>
      </c>
    </row>
    <row r="257" spans="1:31" ht="16" x14ac:dyDescent="0.2">
      <c r="A257" s="57" t="s">
        <v>116</v>
      </c>
      <c r="B257" s="58" t="s">
        <v>7</v>
      </c>
      <c r="C257" s="58" t="s">
        <v>58</v>
      </c>
      <c r="D257" s="60"/>
      <c r="E257" s="60">
        <v>39</v>
      </c>
      <c r="F257" s="60">
        <v>38</v>
      </c>
      <c r="G257" s="61">
        <v>37</v>
      </c>
      <c r="H257" s="64">
        <v>39</v>
      </c>
      <c r="I257" s="64">
        <v>29</v>
      </c>
      <c r="J257" s="61"/>
      <c r="K257" s="63"/>
      <c r="L257" s="64"/>
      <c r="M257" s="65"/>
      <c r="N257" s="235"/>
      <c r="O257" s="235"/>
      <c r="P257" s="64">
        <v>28</v>
      </c>
      <c r="Q257" s="64"/>
      <c r="R257" s="64"/>
      <c r="S257" s="64"/>
      <c r="T257" s="64"/>
      <c r="U257" s="64"/>
      <c r="V257" s="251"/>
      <c r="W257" s="64"/>
      <c r="X257" s="60"/>
      <c r="Y257" s="60"/>
      <c r="Z257" s="60"/>
      <c r="AA257" s="75"/>
      <c r="AB257" s="67">
        <f t="shared" si="10"/>
        <v>6</v>
      </c>
      <c r="AC257" s="68">
        <f t="shared" si="11"/>
        <v>35</v>
      </c>
      <c r="AD257" s="68">
        <f t="array" ref="AD257">IF(AB257=0,0,IF(AB257&gt;9,AVERAGE(LARGE(D257:Z257,{1,2,3,4,5,6,7,8,9,10})),0))</f>
        <v>0</v>
      </c>
      <c r="AE257" s="68">
        <f t="array" ref="AE257">IF(AB257=0,0,IF(AB257&gt;9,SUM(LARGE(D257:Z257,{1,2,3,4,5,6,7,8,9,10})),0))</f>
        <v>0</v>
      </c>
    </row>
    <row r="258" spans="1:31" ht="16" x14ac:dyDescent="0.2">
      <c r="A258" s="57" t="s">
        <v>217</v>
      </c>
      <c r="B258" s="58" t="s">
        <v>7</v>
      </c>
      <c r="C258" s="58" t="s">
        <v>58</v>
      </c>
      <c r="D258" s="60"/>
      <c r="E258" s="60"/>
      <c r="F258" s="60"/>
      <c r="G258" s="61">
        <v>24</v>
      </c>
      <c r="H258" s="64"/>
      <c r="I258" s="64">
        <v>35</v>
      </c>
      <c r="J258" s="61">
        <v>27</v>
      </c>
      <c r="K258" s="63"/>
      <c r="L258" s="64"/>
      <c r="M258" s="65"/>
      <c r="N258" s="235"/>
      <c r="O258" s="235"/>
      <c r="P258" s="64">
        <v>22</v>
      </c>
      <c r="Q258" s="64"/>
      <c r="R258" s="64"/>
      <c r="S258" s="64">
        <v>31</v>
      </c>
      <c r="T258" s="64"/>
      <c r="U258" s="64"/>
      <c r="V258" s="251"/>
      <c r="W258" s="64"/>
      <c r="X258" s="60">
        <v>31</v>
      </c>
      <c r="Y258" s="60"/>
      <c r="Z258" s="60"/>
      <c r="AA258" s="75"/>
      <c r="AB258" s="67">
        <f t="shared" si="10"/>
        <v>6</v>
      </c>
      <c r="AC258" s="68">
        <f t="shared" si="11"/>
        <v>28.333333333333332</v>
      </c>
      <c r="AD258" s="68">
        <f t="array" ref="AD258">IF(AB258=0,0,IF(AB258&gt;9,AVERAGE(LARGE(D258:Z258,{1,2,3,4,5,6,7,8,9,10})),0))</f>
        <v>0</v>
      </c>
      <c r="AE258" s="68">
        <f t="array" ref="AE258">IF(AB258=0,0,IF(AB258&gt;9,SUM(LARGE(D258:Z258,{1,2,3,4,5,6,7,8,9,10})),0))</f>
        <v>0</v>
      </c>
    </row>
    <row r="259" spans="1:31" ht="16" x14ac:dyDescent="0.2">
      <c r="A259" s="57" t="s">
        <v>239</v>
      </c>
      <c r="B259" s="58" t="s">
        <v>7</v>
      </c>
      <c r="C259" s="58" t="s">
        <v>58</v>
      </c>
      <c r="D259" s="60"/>
      <c r="E259" s="60"/>
      <c r="F259" s="60"/>
      <c r="G259" s="61">
        <v>34</v>
      </c>
      <c r="H259" s="64"/>
      <c r="I259" s="64">
        <v>39</v>
      </c>
      <c r="J259" s="61">
        <v>30</v>
      </c>
      <c r="K259" s="63"/>
      <c r="L259" s="64"/>
      <c r="M259" s="65"/>
      <c r="N259" s="235">
        <v>31</v>
      </c>
      <c r="O259" s="235"/>
      <c r="P259" s="64"/>
      <c r="Q259" s="64"/>
      <c r="R259" s="64"/>
      <c r="S259" s="64"/>
      <c r="T259" s="64">
        <v>29</v>
      </c>
      <c r="U259" s="64"/>
      <c r="V259" s="251"/>
      <c r="W259" s="64"/>
      <c r="X259" s="60"/>
      <c r="Y259" s="60"/>
      <c r="Z259" s="60"/>
      <c r="AA259" s="75"/>
      <c r="AB259" s="67">
        <f t="shared" si="10"/>
        <v>5</v>
      </c>
      <c r="AC259" s="68">
        <f t="shared" si="11"/>
        <v>32.6</v>
      </c>
      <c r="AD259" s="68">
        <f t="array" ref="AD259">IF(AB259=0,0,IF(AB259&gt;9,AVERAGE(LARGE(D259:Z259,{1,2,3,4,5,6,7,8,9,10})),0))</f>
        <v>0</v>
      </c>
      <c r="AE259" s="68">
        <f t="array" ref="AE259">IF(AB259=0,0,IF(AB259&gt;9,SUM(LARGE(D259:Z259,{1,2,3,4,5,6,7,8,9,10})),0))</f>
        <v>0</v>
      </c>
    </row>
    <row r="260" spans="1:31" ht="16" x14ac:dyDescent="0.2">
      <c r="A260" s="57" t="s">
        <v>96</v>
      </c>
      <c r="B260" s="58" t="s">
        <v>12</v>
      </c>
      <c r="C260" s="58" t="s">
        <v>58</v>
      </c>
      <c r="D260" s="86"/>
      <c r="E260" s="86"/>
      <c r="F260" s="86"/>
      <c r="G260" s="61"/>
      <c r="H260" s="64"/>
      <c r="I260" s="64"/>
      <c r="J260" s="61">
        <v>29</v>
      </c>
      <c r="K260" s="63">
        <v>31</v>
      </c>
      <c r="L260" s="64">
        <v>32</v>
      </c>
      <c r="M260" s="61">
        <v>29</v>
      </c>
      <c r="N260" s="235"/>
      <c r="O260" s="235">
        <v>30</v>
      </c>
      <c r="P260" s="64"/>
      <c r="Q260" s="64"/>
      <c r="R260" s="64"/>
      <c r="S260" s="92"/>
      <c r="T260" s="64"/>
      <c r="U260" s="64"/>
      <c r="V260" s="251"/>
      <c r="W260" s="64"/>
      <c r="X260" s="101"/>
      <c r="Y260" s="86"/>
      <c r="Z260" s="86"/>
      <c r="AA260" s="75"/>
      <c r="AB260" s="67">
        <f t="shared" si="10"/>
        <v>5</v>
      </c>
      <c r="AC260" s="68">
        <f t="shared" si="11"/>
        <v>30.2</v>
      </c>
      <c r="AD260" s="68">
        <f t="array" ref="AD260">IF(AB260=0,0,IF(AB260&gt;9,AVERAGE(LARGE(D260:Z260,{1,2,3,4,5,6,7,8,9,10})),0))</f>
        <v>0</v>
      </c>
      <c r="AE260" s="68">
        <f t="array" ref="AE260">IF(AB260=0,0,IF(AB260&gt;9,SUM(LARGE(D260:Z260,{1,2,3,4,5,6,7,8,9,10})),0))</f>
        <v>0</v>
      </c>
    </row>
    <row r="261" spans="1:31" ht="16" x14ac:dyDescent="0.2">
      <c r="A261" s="57" t="s">
        <v>234</v>
      </c>
      <c r="B261" s="58" t="s">
        <v>8</v>
      </c>
      <c r="C261" s="58" t="s">
        <v>58</v>
      </c>
      <c r="D261" s="60">
        <v>41</v>
      </c>
      <c r="E261" s="60">
        <v>38</v>
      </c>
      <c r="F261" s="60"/>
      <c r="G261" s="61"/>
      <c r="H261" s="64"/>
      <c r="I261" s="64">
        <v>43</v>
      </c>
      <c r="J261" s="61"/>
      <c r="K261" s="63"/>
      <c r="L261" s="64"/>
      <c r="M261" s="65">
        <v>38</v>
      </c>
      <c r="N261" s="235"/>
      <c r="O261" s="235"/>
      <c r="P261" s="64"/>
      <c r="Q261" s="64"/>
      <c r="R261" s="64"/>
      <c r="S261" s="64"/>
      <c r="T261" s="64"/>
      <c r="U261" s="64"/>
      <c r="V261" s="251"/>
      <c r="W261" s="64"/>
      <c r="X261" s="60"/>
      <c r="Y261" s="60"/>
      <c r="Z261" s="60"/>
      <c r="AA261" s="75"/>
      <c r="AB261" s="67">
        <f t="shared" si="10"/>
        <v>4</v>
      </c>
      <c r="AC261" s="68">
        <f t="shared" si="11"/>
        <v>40</v>
      </c>
      <c r="AD261" s="68">
        <f t="array" ref="AD261">IF(AB261=0,0,IF(AB261&gt;9,AVERAGE(LARGE(D261:Z261,{1,2,3,4,5,6,7,8,9,10})),0))</f>
        <v>0</v>
      </c>
      <c r="AE261" s="68">
        <f t="array" ref="AE261">IF(AB261=0,0,IF(AB261&gt;9,SUM(LARGE(D261:Z261,{1,2,3,4,5,6,7,8,9,10})),0))</f>
        <v>0</v>
      </c>
    </row>
    <row r="262" spans="1:31" ht="16" x14ac:dyDescent="0.2">
      <c r="A262" s="57" t="s">
        <v>173</v>
      </c>
      <c r="B262" s="58" t="s">
        <v>8</v>
      </c>
      <c r="C262" s="58" t="s">
        <v>58</v>
      </c>
      <c r="D262" s="86"/>
      <c r="E262" s="86"/>
      <c r="F262" s="86"/>
      <c r="G262" s="61"/>
      <c r="H262" s="64"/>
      <c r="I262" s="64"/>
      <c r="J262" s="61"/>
      <c r="K262" s="63"/>
      <c r="L262" s="64"/>
      <c r="M262" s="61"/>
      <c r="N262" s="235"/>
      <c r="O262" s="235"/>
      <c r="P262" s="64">
        <v>31</v>
      </c>
      <c r="Q262" s="64">
        <v>29</v>
      </c>
      <c r="R262" s="64">
        <v>25</v>
      </c>
      <c r="S262" s="92">
        <v>34</v>
      </c>
      <c r="T262" s="64"/>
      <c r="U262" s="64"/>
      <c r="V262" s="251"/>
      <c r="W262" s="64"/>
      <c r="X262" s="101"/>
      <c r="Y262" s="86"/>
      <c r="Z262" s="86"/>
      <c r="AA262" s="75"/>
      <c r="AB262" s="67">
        <f t="shared" si="10"/>
        <v>4</v>
      </c>
      <c r="AC262" s="68">
        <f t="shared" si="11"/>
        <v>29.75</v>
      </c>
      <c r="AD262" s="68">
        <f t="array" ref="AD262">IF(AB262=0,0,IF(AB262&gt;9,AVERAGE(LARGE(D262:Z262,{1,2,3,4,5,6,7,8,9,10})),0))</f>
        <v>0</v>
      </c>
      <c r="AE262" s="68">
        <f t="array" ref="AE262">IF(AB262=0,0,IF(AB262&gt;9,SUM(LARGE(D262:Z262,{1,2,3,4,5,6,7,8,9,10})),0))</f>
        <v>0</v>
      </c>
    </row>
    <row r="263" spans="1:31" ht="16" x14ac:dyDescent="0.2">
      <c r="A263" s="57" t="s">
        <v>98</v>
      </c>
      <c r="B263" s="58" t="s">
        <v>9</v>
      </c>
      <c r="C263" s="58" t="s">
        <v>58</v>
      </c>
      <c r="D263" s="86"/>
      <c r="E263" s="86"/>
      <c r="F263" s="86"/>
      <c r="G263" s="61"/>
      <c r="H263" s="64"/>
      <c r="I263" s="64"/>
      <c r="J263" s="61">
        <v>39</v>
      </c>
      <c r="K263" s="63"/>
      <c r="L263" s="64"/>
      <c r="M263" s="61"/>
      <c r="N263" s="235"/>
      <c r="O263" s="235">
        <v>41</v>
      </c>
      <c r="P263" s="64"/>
      <c r="Q263" s="64"/>
      <c r="R263" s="64"/>
      <c r="S263" s="92"/>
      <c r="T263" s="64"/>
      <c r="U263" s="64"/>
      <c r="V263" s="251"/>
      <c r="W263" s="64"/>
      <c r="X263" s="101">
        <v>40</v>
      </c>
      <c r="Y263" s="86"/>
      <c r="Z263" s="86"/>
      <c r="AA263" s="75"/>
      <c r="AB263" s="67">
        <f t="shared" si="10"/>
        <v>3</v>
      </c>
      <c r="AC263" s="68">
        <f t="shared" si="11"/>
        <v>40</v>
      </c>
      <c r="AD263" s="68">
        <f t="array" ref="AD263">IF(AB263=0,0,IF(AB263&gt;9,AVERAGE(LARGE(D263:Z263,{1,2,3,4,5,6,7,8,9,10})),0))</f>
        <v>0</v>
      </c>
      <c r="AE263" s="68">
        <f t="array" ref="AE263">IF(AB263=0,0,IF(AB263&gt;9,SUM(LARGE(D263:Z263,{1,2,3,4,5,6,7,8,9,10})),0))</f>
        <v>0</v>
      </c>
    </row>
    <row r="264" spans="1:31" ht="16" x14ac:dyDescent="0.2">
      <c r="A264" s="85" t="s">
        <v>273</v>
      </c>
      <c r="B264" s="75" t="s">
        <v>6</v>
      </c>
      <c r="C264" s="58" t="s">
        <v>58</v>
      </c>
      <c r="D264" s="86"/>
      <c r="E264" s="86"/>
      <c r="F264" s="86"/>
      <c r="G264" s="61"/>
      <c r="H264" s="64"/>
      <c r="I264" s="64">
        <v>34</v>
      </c>
      <c r="J264" s="61">
        <v>38</v>
      </c>
      <c r="K264" s="63"/>
      <c r="L264" s="64">
        <v>34</v>
      </c>
      <c r="M264" s="61"/>
      <c r="N264" s="235"/>
      <c r="O264" s="235"/>
      <c r="P264" s="64"/>
      <c r="Q264" s="64"/>
      <c r="R264" s="64"/>
      <c r="S264" s="92"/>
      <c r="T264" s="64"/>
      <c r="U264" s="64"/>
      <c r="V264" s="251"/>
      <c r="W264" s="64"/>
      <c r="X264" s="86"/>
      <c r="Y264" s="58"/>
      <c r="Z264" s="58"/>
      <c r="AA264" s="75"/>
      <c r="AB264" s="67">
        <f t="shared" si="10"/>
        <v>3</v>
      </c>
      <c r="AC264" s="68">
        <f t="shared" si="11"/>
        <v>35.333333333333336</v>
      </c>
      <c r="AD264" s="68">
        <f t="array" ref="AD264">IF(AB264=0,0,IF(AB264&gt;9,AVERAGE(LARGE(D264:Z264,{1,2,3,4,5,6,7,8,9,10})),0))</f>
        <v>0</v>
      </c>
      <c r="AE264" s="68">
        <f t="array" ref="AE264">IF(AB264=0,0,IF(AB264&gt;9,SUM(LARGE(D264:Z264,{1,2,3,4,5,6,7,8,9,10})),0))</f>
        <v>0</v>
      </c>
    </row>
    <row r="265" spans="1:31" ht="16" x14ac:dyDescent="0.2">
      <c r="A265" s="57" t="s">
        <v>201</v>
      </c>
      <c r="B265" s="58" t="s">
        <v>9</v>
      </c>
      <c r="C265" s="58" t="s">
        <v>58</v>
      </c>
      <c r="D265" s="60">
        <v>34</v>
      </c>
      <c r="E265" s="60"/>
      <c r="F265" s="60"/>
      <c r="G265" s="61"/>
      <c r="H265" s="64"/>
      <c r="I265" s="64"/>
      <c r="J265" s="61">
        <v>32</v>
      </c>
      <c r="K265" s="63"/>
      <c r="L265" s="64"/>
      <c r="M265" s="65"/>
      <c r="N265" s="235"/>
      <c r="O265" s="235"/>
      <c r="P265" s="64"/>
      <c r="Q265" s="64"/>
      <c r="R265" s="64"/>
      <c r="S265" s="64"/>
      <c r="T265" s="64"/>
      <c r="U265" s="64"/>
      <c r="V265" s="251"/>
      <c r="W265" s="64"/>
      <c r="X265" s="60">
        <v>38</v>
      </c>
      <c r="Y265" s="60"/>
      <c r="Z265" s="60"/>
      <c r="AA265" s="75"/>
      <c r="AB265" s="67">
        <f t="shared" si="10"/>
        <v>3</v>
      </c>
      <c r="AC265" s="68">
        <f t="shared" si="11"/>
        <v>34.666666666666664</v>
      </c>
      <c r="AD265" s="68">
        <f t="array" ref="AD265">IF(AB265=0,0,IF(AB265&gt;9,AVERAGE(LARGE(D265:Z265,{1,2,3,4,5,6,7,8,9,10})),0))</f>
        <v>0</v>
      </c>
      <c r="AE265" s="68">
        <f t="array" ref="AE265">IF(AB265=0,0,IF(AB265&gt;9,SUM(LARGE(D265:Z265,{1,2,3,4,5,6,7,8,9,10})),0))</f>
        <v>0</v>
      </c>
    </row>
    <row r="266" spans="1:31" ht="16" x14ac:dyDescent="0.2">
      <c r="A266" s="85" t="s">
        <v>84</v>
      </c>
      <c r="B266" s="75" t="s">
        <v>4</v>
      </c>
      <c r="C266" s="58" t="s">
        <v>58</v>
      </c>
      <c r="D266" s="60"/>
      <c r="E266" s="60"/>
      <c r="F266" s="60"/>
      <c r="G266" s="61"/>
      <c r="H266" s="64"/>
      <c r="I266" s="64"/>
      <c r="J266" s="61">
        <v>34</v>
      </c>
      <c r="K266" s="63"/>
      <c r="L266" s="64"/>
      <c r="M266" s="65">
        <v>31</v>
      </c>
      <c r="N266" s="235"/>
      <c r="O266" s="235"/>
      <c r="P266" s="64"/>
      <c r="Q266" s="64"/>
      <c r="R266" s="64"/>
      <c r="S266" s="64">
        <v>38</v>
      </c>
      <c r="T266" s="64"/>
      <c r="U266" s="64"/>
      <c r="V266" s="251"/>
      <c r="W266" s="64"/>
      <c r="X266" s="60"/>
      <c r="Y266" s="60"/>
      <c r="Z266" s="60"/>
      <c r="AA266" s="75"/>
      <c r="AB266" s="67">
        <f t="shared" si="10"/>
        <v>3</v>
      </c>
      <c r="AC266" s="68">
        <f t="shared" si="11"/>
        <v>34.333333333333336</v>
      </c>
      <c r="AD266" s="68">
        <f t="array" ref="AD266">IF(AB266=0,0,IF(AB266&gt;9,AVERAGE(LARGE(D266:Z266,{1,2,3,4,5,6,7,8,9,10})),0))</f>
        <v>0</v>
      </c>
      <c r="AE266" s="68">
        <f t="array" ref="AE266">IF(AB266=0,0,IF(AB266&gt;9,SUM(LARGE(D266:Z266,{1,2,3,4,5,6,7,8,9,10})),0))</f>
        <v>0</v>
      </c>
    </row>
    <row r="267" spans="1:31" ht="16" x14ac:dyDescent="0.2">
      <c r="A267" s="57" t="s">
        <v>237</v>
      </c>
      <c r="B267" s="58" t="s">
        <v>6</v>
      </c>
      <c r="C267" s="58" t="s">
        <v>58</v>
      </c>
      <c r="D267" s="60">
        <v>29</v>
      </c>
      <c r="E267" s="60"/>
      <c r="F267" s="60"/>
      <c r="G267" s="61">
        <v>31</v>
      </c>
      <c r="H267" s="64"/>
      <c r="I267" s="64"/>
      <c r="J267" s="61"/>
      <c r="K267" s="63"/>
      <c r="L267" s="64">
        <v>33</v>
      </c>
      <c r="M267" s="65"/>
      <c r="N267" s="235"/>
      <c r="O267" s="235"/>
      <c r="P267" s="64"/>
      <c r="Q267" s="64"/>
      <c r="R267" s="64"/>
      <c r="S267" s="64"/>
      <c r="T267" s="64"/>
      <c r="U267" s="64"/>
      <c r="V267" s="251"/>
      <c r="W267" s="64"/>
      <c r="X267" s="60"/>
      <c r="Y267" s="60"/>
      <c r="Z267" s="60"/>
      <c r="AA267" s="75"/>
      <c r="AB267" s="67">
        <f t="shared" si="10"/>
        <v>3</v>
      </c>
      <c r="AC267" s="68">
        <f t="shared" si="11"/>
        <v>31</v>
      </c>
      <c r="AD267" s="68">
        <f t="array" ref="AD267">IF(AB267=0,0,IF(AB267&gt;9,AVERAGE(LARGE(D267:Z267,{1,2,3,4,5,6,7,8,9,10})),0))</f>
        <v>0</v>
      </c>
      <c r="AE267" s="68">
        <f t="array" ref="AE267">IF(AB267=0,0,IF(AB267&gt;9,SUM(LARGE(D267:Z267,{1,2,3,4,5,6,7,8,9,10})),0))</f>
        <v>0</v>
      </c>
    </row>
    <row r="268" spans="1:31" ht="16" x14ac:dyDescent="0.2">
      <c r="A268" s="82" t="s">
        <v>279</v>
      </c>
      <c r="B268" s="83" t="s">
        <v>4</v>
      </c>
      <c r="C268" s="83" t="s">
        <v>58</v>
      </c>
      <c r="D268" s="60"/>
      <c r="E268" s="60"/>
      <c r="F268" s="60"/>
      <c r="G268" s="61">
        <v>18</v>
      </c>
      <c r="H268" s="64"/>
      <c r="I268" s="64">
        <v>18</v>
      </c>
      <c r="J268" s="61"/>
      <c r="K268" s="63">
        <v>20</v>
      </c>
      <c r="L268" s="64"/>
      <c r="M268" s="65"/>
      <c r="N268" s="235"/>
      <c r="O268" s="235"/>
      <c r="P268" s="64"/>
      <c r="Q268" s="64"/>
      <c r="R268" s="64"/>
      <c r="S268" s="64"/>
      <c r="T268" s="64"/>
      <c r="U268" s="64"/>
      <c r="V268" s="251"/>
      <c r="W268" s="64"/>
      <c r="X268" s="60"/>
      <c r="Y268" s="60"/>
      <c r="Z268" s="60"/>
      <c r="AA268" s="75"/>
      <c r="AB268" s="67">
        <f t="shared" si="10"/>
        <v>3</v>
      </c>
      <c r="AC268" s="68">
        <f t="shared" si="11"/>
        <v>18.666666666666668</v>
      </c>
      <c r="AD268" s="68">
        <f t="array" ref="AD268">IF(AB268=0,0,IF(AB268&gt;9,AVERAGE(LARGE(D268:Z268,{1,2,3,4,5,6,7,8,9,10})),0))</f>
        <v>0</v>
      </c>
      <c r="AE268" s="68">
        <f t="array" ref="AE268">IF(AB268=0,0,IF(AB268&gt;9,SUM(LARGE(D268:Z268,{1,2,3,4,5,6,7,8,9,10})),0))</f>
        <v>0</v>
      </c>
    </row>
    <row r="269" spans="1:31" ht="16" x14ac:dyDescent="0.2">
      <c r="A269" s="57" t="s">
        <v>220</v>
      </c>
      <c r="B269" s="58" t="s">
        <v>3</v>
      </c>
      <c r="C269" s="58" t="s">
        <v>58</v>
      </c>
      <c r="D269" s="60"/>
      <c r="E269" s="60">
        <v>42</v>
      </c>
      <c r="F269" s="60"/>
      <c r="G269" s="61"/>
      <c r="H269" s="64"/>
      <c r="I269" s="64"/>
      <c r="J269" s="61"/>
      <c r="K269" s="63"/>
      <c r="L269" s="64"/>
      <c r="M269" s="65">
        <v>41</v>
      </c>
      <c r="N269" s="235"/>
      <c r="O269" s="235"/>
      <c r="P269" s="64"/>
      <c r="Q269" s="64"/>
      <c r="R269" s="64"/>
      <c r="S269" s="64"/>
      <c r="T269" s="64"/>
      <c r="U269" s="64"/>
      <c r="V269" s="251"/>
      <c r="W269" s="64"/>
      <c r="X269" s="60"/>
      <c r="Y269" s="60"/>
      <c r="Z269" s="60"/>
      <c r="AA269" s="75"/>
      <c r="AB269" s="67">
        <f t="shared" si="10"/>
        <v>2</v>
      </c>
      <c r="AC269" s="68">
        <f t="shared" si="11"/>
        <v>41.5</v>
      </c>
      <c r="AD269" s="68">
        <f t="array" ref="AD269">IF(AB269=0,0,IF(AB269&gt;9,AVERAGE(LARGE(D269:Z269,{1,2,3,4,5,6,7,8,9,10})),0))</f>
        <v>0</v>
      </c>
      <c r="AE269" s="68">
        <f t="array" ref="AE269">IF(AB269=0,0,IF(AB269&gt;9,SUM(LARGE(D269:Z269,{1,2,3,4,5,6,7,8,9,10})),0))</f>
        <v>0</v>
      </c>
    </row>
    <row r="270" spans="1:31" ht="16" x14ac:dyDescent="0.2">
      <c r="A270" s="73" t="s">
        <v>363</v>
      </c>
      <c r="B270" s="75" t="s">
        <v>10</v>
      </c>
      <c r="C270" s="74" t="s">
        <v>58</v>
      </c>
      <c r="D270" s="75"/>
      <c r="E270" s="75"/>
      <c r="F270" s="75"/>
      <c r="G270" s="76"/>
      <c r="H270" s="77"/>
      <c r="I270" s="77"/>
      <c r="J270" s="76"/>
      <c r="K270" s="63"/>
      <c r="L270" s="77"/>
      <c r="M270" s="78"/>
      <c r="N270" s="236"/>
      <c r="O270" s="236"/>
      <c r="P270" s="77"/>
      <c r="Q270" s="77">
        <v>20</v>
      </c>
      <c r="R270" s="77"/>
      <c r="S270" s="77"/>
      <c r="T270" s="77">
        <v>25</v>
      </c>
      <c r="U270" s="77"/>
      <c r="V270" s="252"/>
      <c r="W270" s="77"/>
      <c r="X270" s="79"/>
      <c r="Y270" s="75"/>
      <c r="Z270" s="75"/>
      <c r="AA270" s="80"/>
      <c r="AB270" s="67">
        <f t="shared" si="10"/>
        <v>2</v>
      </c>
      <c r="AC270" s="68">
        <f t="shared" si="11"/>
        <v>22.5</v>
      </c>
      <c r="AD270" s="68">
        <f t="array" ref="AD270">IF(AB270=0,0,IF(AB270&gt;9,AVERAGE(LARGE(D270:Z270,{1,2,3,4,5,6,7,8,9,10})),0))</f>
        <v>0</v>
      </c>
      <c r="AE270" s="68">
        <f t="array" ref="AE270">IF(AB270=0,0,IF(AB270&gt;9,SUM(LARGE(D270:Z270,{1,2,3,4,5,6,7,8,9,10})),0))</f>
        <v>0</v>
      </c>
    </row>
    <row r="271" spans="1:31" ht="16" x14ac:dyDescent="0.2">
      <c r="A271" s="57" t="s">
        <v>95</v>
      </c>
      <c r="B271" s="58" t="s">
        <v>9</v>
      </c>
      <c r="C271" s="58" t="s">
        <v>58</v>
      </c>
      <c r="D271" s="86"/>
      <c r="E271" s="86"/>
      <c r="F271" s="86"/>
      <c r="G271" s="61"/>
      <c r="H271" s="64"/>
      <c r="I271" s="64">
        <v>45</v>
      </c>
      <c r="J271" s="61"/>
      <c r="K271" s="63"/>
      <c r="L271" s="64"/>
      <c r="M271" s="61"/>
      <c r="N271" s="235"/>
      <c r="O271" s="235"/>
      <c r="P271" s="64"/>
      <c r="Q271" s="64"/>
      <c r="R271" s="64"/>
      <c r="S271" s="92"/>
      <c r="T271" s="64"/>
      <c r="U271" s="64"/>
      <c r="V271" s="251"/>
      <c r="W271" s="64"/>
      <c r="X271" s="86"/>
      <c r="Y271" s="86"/>
      <c r="Z271" s="86"/>
      <c r="AA271" s="75"/>
      <c r="AB271" s="67">
        <f t="shared" si="10"/>
        <v>1</v>
      </c>
      <c r="AC271" s="68">
        <f t="shared" si="11"/>
        <v>45</v>
      </c>
      <c r="AD271" s="68">
        <f t="array" ref="AD271">IF(AB271=0,0,IF(AB271&gt;9,AVERAGE(LARGE(D271:Z271,{1,2,3,4,5,6,7,8,9,10})),0))</f>
        <v>0</v>
      </c>
      <c r="AE271" s="68">
        <f t="array" ref="AE271">IF(AB271=0,0,IF(AB271&gt;9,SUM(LARGE(D271:Z271,{1,2,3,4,5,6,7,8,9,10})),0))</f>
        <v>0</v>
      </c>
    </row>
    <row r="272" spans="1:31" ht="16" x14ac:dyDescent="0.2">
      <c r="A272" s="57" t="s">
        <v>364</v>
      </c>
      <c r="B272" s="58" t="s">
        <v>12</v>
      </c>
      <c r="C272" s="58" t="s">
        <v>58</v>
      </c>
      <c r="D272" s="60"/>
      <c r="E272" s="60"/>
      <c r="F272" s="60"/>
      <c r="G272" s="61"/>
      <c r="H272" s="64"/>
      <c r="I272" s="64"/>
      <c r="J272" s="61"/>
      <c r="K272" s="63"/>
      <c r="L272" s="64"/>
      <c r="M272" s="65"/>
      <c r="N272" s="235"/>
      <c r="O272" s="235"/>
      <c r="P272" s="64"/>
      <c r="Q272" s="64"/>
      <c r="R272" s="64"/>
      <c r="S272" s="64"/>
      <c r="T272" s="64">
        <v>42</v>
      </c>
      <c r="U272" s="64"/>
      <c r="V272" s="251"/>
      <c r="W272" s="64"/>
      <c r="X272" s="60"/>
      <c r="Y272" s="60"/>
      <c r="Z272" s="60"/>
      <c r="AA272" s="75"/>
      <c r="AB272" s="67">
        <f t="shared" si="10"/>
        <v>1</v>
      </c>
      <c r="AC272" s="68">
        <f t="shared" si="11"/>
        <v>42</v>
      </c>
      <c r="AD272" s="68">
        <f t="array" ref="AD272">IF(AB272=0,0,IF(AB272&gt;9,AVERAGE(LARGE(D272:Z272,{1,2,3,4,5,6,7,8,9,10})),0))</f>
        <v>0</v>
      </c>
      <c r="AE272" s="68">
        <f t="array" ref="AE272">IF(AB272=0,0,IF(AB272&gt;9,SUM(LARGE(D272:Z272,{1,2,3,4,5,6,7,8,9,10})),0))</f>
        <v>0</v>
      </c>
    </row>
    <row r="273" spans="1:31" ht="16" x14ac:dyDescent="0.2">
      <c r="A273" s="57" t="s">
        <v>94</v>
      </c>
      <c r="B273" s="58" t="s">
        <v>9</v>
      </c>
      <c r="C273" s="58" t="s">
        <v>58</v>
      </c>
      <c r="D273" s="86"/>
      <c r="E273" s="86"/>
      <c r="F273" s="86"/>
      <c r="G273" s="61"/>
      <c r="H273" s="64"/>
      <c r="I273" s="77">
        <v>40</v>
      </c>
      <c r="J273" s="61"/>
      <c r="K273" s="63"/>
      <c r="L273" s="64"/>
      <c r="M273" s="61"/>
      <c r="N273" s="235"/>
      <c r="O273" s="235"/>
      <c r="P273" s="64"/>
      <c r="Q273" s="64"/>
      <c r="R273" s="64"/>
      <c r="S273" s="92"/>
      <c r="T273" s="64"/>
      <c r="U273" s="64"/>
      <c r="V273" s="251"/>
      <c r="W273" s="64"/>
      <c r="X273" s="75"/>
      <c r="Y273" s="86"/>
      <c r="Z273" s="86"/>
      <c r="AA273" s="75"/>
      <c r="AB273" s="67">
        <f t="shared" si="10"/>
        <v>1</v>
      </c>
      <c r="AC273" s="68">
        <f t="shared" si="11"/>
        <v>40</v>
      </c>
      <c r="AD273" s="68">
        <f t="array" ref="AD273">IF(AB273=0,0,IF(AB273&gt;9,AVERAGE(LARGE(D273:Z273,{1,2,3,4,5,6,7,8,9,10})),0))</f>
        <v>0</v>
      </c>
      <c r="AE273" s="68">
        <f t="array" ref="AE273">IF(AB273=0,0,IF(AB273&gt;9,SUM(LARGE(D273:Z273,{1,2,3,4,5,6,7,8,9,10})),0))</f>
        <v>0</v>
      </c>
    </row>
    <row r="274" spans="1:31" ht="16" x14ac:dyDescent="0.2">
      <c r="A274" s="57" t="s">
        <v>289</v>
      </c>
      <c r="B274" s="58" t="s">
        <v>9</v>
      </c>
      <c r="C274" s="58" t="s">
        <v>58</v>
      </c>
      <c r="D274" s="101"/>
      <c r="E274" s="86"/>
      <c r="F274" s="86"/>
      <c r="G274" s="61"/>
      <c r="H274" s="64"/>
      <c r="I274" s="64"/>
      <c r="J274" s="61">
        <v>37</v>
      </c>
      <c r="K274" s="63"/>
      <c r="L274" s="64"/>
      <c r="M274" s="65"/>
      <c r="N274" s="235"/>
      <c r="O274" s="235"/>
      <c r="P274" s="64"/>
      <c r="Q274" s="64"/>
      <c r="R274" s="64"/>
      <c r="S274" s="64"/>
      <c r="T274" s="64"/>
      <c r="U274" s="64"/>
      <c r="V274" s="251"/>
      <c r="W274" s="64"/>
      <c r="X274" s="86"/>
      <c r="Y274" s="86"/>
      <c r="Z274" s="86"/>
      <c r="AA274" s="75"/>
      <c r="AB274" s="67">
        <f t="shared" si="10"/>
        <v>1</v>
      </c>
      <c r="AC274" s="68">
        <f t="shared" si="11"/>
        <v>37</v>
      </c>
      <c r="AD274" s="68">
        <f t="array" ref="AD274">IF(AB274=0,0,IF(AB274&gt;9,AVERAGE(LARGE(D274:Z274,{1,2,3,4,5,6,7,8,9,10})),0))</f>
        <v>0</v>
      </c>
      <c r="AE274" s="68">
        <f t="array" ref="AE274">IF(AB274=0,0,IF(AB274&gt;9,SUM(LARGE(D274:Z274,{1,2,3,4,5,6,7,8,9,10})),0))</f>
        <v>0</v>
      </c>
    </row>
    <row r="275" spans="1:31" ht="16" x14ac:dyDescent="0.2">
      <c r="A275" s="57" t="s">
        <v>178</v>
      </c>
      <c r="B275" s="58" t="s">
        <v>6</v>
      </c>
      <c r="C275" s="58" t="s">
        <v>58</v>
      </c>
      <c r="D275" s="60"/>
      <c r="E275" s="60"/>
      <c r="F275" s="60"/>
      <c r="G275" s="61">
        <v>26</v>
      </c>
      <c r="H275" s="64"/>
      <c r="I275" s="64"/>
      <c r="J275" s="61"/>
      <c r="K275" s="63"/>
      <c r="L275" s="64"/>
      <c r="M275" s="65"/>
      <c r="N275" s="235"/>
      <c r="O275" s="235"/>
      <c r="P275" s="64"/>
      <c r="Q275" s="64"/>
      <c r="R275" s="64"/>
      <c r="S275" s="64"/>
      <c r="T275" s="64"/>
      <c r="U275" s="64"/>
      <c r="V275" s="251"/>
      <c r="W275" s="64"/>
      <c r="X275" s="60"/>
      <c r="Y275" s="60"/>
      <c r="Z275" s="60"/>
      <c r="AA275" s="75"/>
      <c r="AB275" s="67">
        <f t="shared" si="10"/>
        <v>1</v>
      </c>
      <c r="AC275" s="68">
        <f t="shared" si="11"/>
        <v>26</v>
      </c>
      <c r="AD275" s="68">
        <f t="array" ref="AD275">IF(AB275=0,0,IF(AB275&gt;9,AVERAGE(LARGE(D275:Z275,{1,2,3,4,5,6,7,8,9,10})),0))</f>
        <v>0</v>
      </c>
      <c r="AE275" s="68">
        <f t="array" ref="AE275">IF(AB275=0,0,IF(AB275&gt;9,SUM(LARGE(D275:Z275,{1,2,3,4,5,6,7,8,9,10})),0))</f>
        <v>0</v>
      </c>
    </row>
    <row r="276" spans="1:31" ht="16" x14ac:dyDescent="0.2">
      <c r="A276" s="57"/>
      <c r="B276" s="58"/>
      <c r="C276" s="58"/>
      <c r="D276" s="60"/>
      <c r="E276" s="60"/>
      <c r="F276" s="60"/>
      <c r="G276" s="61"/>
      <c r="H276" s="64"/>
      <c r="I276" s="64"/>
      <c r="J276" s="61"/>
      <c r="K276" s="63"/>
      <c r="L276" s="64"/>
      <c r="M276" s="65"/>
      <c r="N276" s="235"/>
      <c r="O276" s="235"/>
      <c r="P276" s="64"/>
      <c r="Q276" s="64"/>
      <c r="R276" s="64"/>
      <c r="S276" s="64"/>
      <c r="T276" s="64"/>
      <c r="U276" s="64"/>
      <c r="V276" s="251"/>
      <c r="W276" s="64"/>
      <c r="X276" s="60"/>
      <c r="Y276" s="60"/>
      <c r="Z276" s="60"/>
      <c r="AA276" s="75"/>
      <c r="AB276" s="67"/>
      <c r="AC276" s="68"/>
      <c r="AD276" s="68"/>
      <c r="AE276" s="68"/>
    </row>
    <row r="277" spans="1:31" ht="16" x14ac:dyDescent="0.2">
      <c r="A277" s="57" t="s">
        <v>117</v>
      </c>
      <c r="B277" s="58" t="s">
        <v>8</v>
      </c>
      <c r="C277" s="93" t="s">
        <v>64</v>
      </c>
      <c r="D277" s="60"/>
      <c r="E277" s="60"/>
      <c r="F277" s="60">
        <v>43</v>
      </c>
      <c r="G277" s="61">
        <v>46</v>
      </c>
      <c r="H277" s="64">
        <v>48</v>
      </c>
      <c r="I277" s="64">
        <v>45</v>
      </c>
      <c r="J277" s="61">
        <v>46</v>
      </c>
      <c r="K277" s="63">
        <v>40</v>
      </c>
      <c r="L277" s="64">
        <v>38</v>
      </c>
      <c r="M277" s="65"/>
      <c r="N277" s="235">
        <v>39</v>
      </c>
      <c r="O277" s="235">
        <v>41</v>
      </c>
      <c r="P277" s="64">
        <v>34</v>
      </c>
      <c r="Q277" s="64">
        <v>41</v>
      </c>
      <c r="R277" s="64"/>
      <c r="S277" s="64">
        <v>42</v>
      </c>
      <c r="T277" s="64">
        <v>40</v>
      </c>
      <c r="U277" s="64">
        <v>37</v>
      </c>
      <c r="V277" s="251">
        <v>36</v>
      </c>
      <c r="W277" s="64"/>
      <c r="X277" s="60"/>
      <c r="Y277" s="60"/>
      <c r="Z277" s="60"/>
      <c r="AA277" s="75"/>
      <c r="AB277" s="67">
        <f t="shared" ref="AB277:AB312" si="12">COUNT(D277:Z277)</f>
        <v>15</v>
      </c>
      <c r="AC277" s="68">
        <f t="shared" ref="AC277:AC312" si="13">IF(AB277=0,0,AVERAGE(D277:Z277))</f>
        <v>41.06666666666667</v>
      </c>
      <c r="AD277" s="68">
        <f t="array" ref="AD277">IF(AB277=0,0,IF(AB277&gt;9,AVERAGE(LARGE(D277:Z277,{1,2,3,4,5,6,7,8,9,10})),0))</f>
        <v>43.2</v>
      </c>
      <c r="AE277" s="68">
        <f t="array" ref="AE277">IF(AB277=0,0,IF(AB277&gt;9,SUM(LARGE(D277:Z277,{1,2,3,4,5,6,7,8,9,10})),0))</f>
        <v>432</v>
      </c>
    </row>
    <row r="278" spans="1:31" ht="16" x14ac:dyDescent="0.2">
      <c r="A278" s="57" t="s">
        <v>149</v>
      </c>
      <c r="B278" s="58" t="s">
        <v>8</v>
      </c>
      <c r="C278" s="58" t="s">
        <v>64</v>
      </c>
      <c r="D278" s="60">
        <v>44</v>
      </c>
      <c r="E278" s="60">
        <v>42</v>
      </c>
      <c r="F278" s="60">
        <v>41</v>
      </c>
      <c r="G278" s="61"/>
      <c r="H278" s="64">
        <v>43</v>
      </c>
      <c r="I278" s="64"/>
      <c r="J278" s="61"/>
      <c r="K278" s="63"/>
      <c r="L278" s="64">
        <v>38</v>
      </c>
      <c r="M278" s="65">
        <v>36</v>
      </c>
      <c r="N278" s="235">
        <v>41</v>
      </c>
      <c r="O278" s="235">
        <v>36</v>
      </c>
      <c r="P278" s="64">
        <v>40</v>
      </c>
      <c r="Q278" s="64">
        <v>40</v>
      </c>
      <c r="R278" s="64">
        <v>36</v>
      </c>
      <c r="S278" s="64">
        <v>45</v>
      </c>
      <c r="T278" s="89">
        <v>40</v>
      </c>
      <c r="U278" s="64">
        <v>46</v>
      </c>
      <c r="V278" s="251">
        <v>41</v>
      </c>
      <c r="W278" s="64"/>
      <c r="X278" s="60"/>
      <c r="Y278" s="60"/>
      <c r="Z278" s="60"/>
      <c r="AA278" s="75"/>
      <c r="AB278" s="67">
        <f t="shared" si="12"/>
        <v>15</v>
      </c>
      <c r="AC278" s="68">
        <f t="shared" si="13"/>
        <v>40.6</v>
      </c>
      <c r="AD278" s="68">
        <f t="array" ref="AD278">IF(AB278=0,0,IF(AB278&gt;9,AVERAGE(LARGE(D278:Z278,{1,2,3,4,5,6,7,8,9,10})),0))</f>
        <v>42.3</v>
      </c>
      <c r="AE278" s="68">
        <f t="array" ref="AE278">IF(AB278=0,0,IF(AB278&gt;9,SUM(LARGE(D278:Z278,{1,2,3,4,5,6,7,8,9,10})),0))</f>
        <v>423</v>
      </c>
    </row>
    <row r="279" spans="1:31" ht="16" x14ac:dyDescent="0.2">
      <c r="A279" s="70" t="s">
        <v>100</v>
      </c>
      <c r="B279" s="86" t="s">
        <v>7</v>
      </c>
      <c r="C279" s="86" t="s">
        <v>64</v>
      </c>
      <c r="D279" s="60"/>
      <c r="E279" s="60">
        <v>39</v>
      </c>
      <c r="F279" s="60"/>
      <c r="G279" s="61">
        <v>35</v>
      </c>
      <c r="H279" s="64">
        <v>43</v>
      </c>
      <c r="I279" s="64">
        <v>42</v>
      </c>
      <c r="J279" s="61">
        <v>38</v>
      </c>
      <c r="K279" s="63"/>
      <c r="L279" s="64">
        <v>43</v>
      </c>
      <c r="M279" s="65">
        <v>39</v>
      </c>
      <c r="N279" s="235">
        <v>33</v>
      </c>
      <c r="O279" s="235">
        <v>38</v>
      </c>
      <c r="P279" s="64"/>
      <c r="Q279" s="64"/>
      <c r="R279" s="64"/>
      <c r="S279" s="64">
        <v>38</v>
      </c>
      <c r="T279" s="64">
        <v>43</v>
      </c>
      <c r="U279" s="64"/>
      <c r="V279" s="251"/>
      <c r="W279" s="64">
        <v>45</v>
      </c>
      <c r="X279" s="60">
        <v>31</v>
      </c>
      <c r="Y279" s="60">
        <v>44</v>
      </c>
      <c r="Z279" s="60">
        <v>42</v>
      </c>
      <c r="AA279" s="75"/>
      <c r="AB279" s="67">
        <f t="shared" si="12"/>
        <v>15</v>
      </c>
      <c r="AC279" s="68">
        <f t="shared" si="13"/>
        <v>39.533333333333331</v>
      </c>
      <c r="AD279" s="68">
        <f t="array" ref="AD279">IF(AB279=0,0,IF(AB279&gt;9,AVERAGE(LARGE(D279:Z279,{1,2,3,4,5,6,7,8,9,10})),0))</f>
        <v>41.8</v>
      </c>
      <c r="AE279" s="68">
        <f t="array" ref="AE279">IF(AB279=0,0,IF(AB279&gt;9,SUM(LARGE(D279:Z279,{1,2,3,4,5,6,7,8,9,10})),0))</f>
        <v>418</v>
      </c>
    </row>
    <row r="280" spans="1:31" ht="16" x14ac:dyDescent="0.2">
      <c r="A280" s="57" t="s">
        <v>158</v>
      </c>
      <c r="B280" s="58" t="s">
        <v>12</v>
      </c>
      <c r="C280" s="93" t="s">
        <v>64</v>
      </c>
      <c r="D280" s="60"/>
      <c r="E280" s="60"/>
      <c r="F280" s="60">
        <v>41</v>
      </c>
      <c r="G280" s="61"/>
      <c r="H280" s="64"/>
      <c r="I280" s="64"/>
      <c r="J280" s="61">
        <v>39</v>
      </c>
      <c r="K280" s="63"/>
      <c r="L280" s="64">
        <v>39</v>
      </c>
      <c r="M280" s="65">
        <v>40</v>
      </c>
      <c r="N280" s="235"/>
      <c r="O280" s="235"/>
      <c r="P280" s="64"/>
      <c r="Q280" s="64"/>
      <c r="R280" s="64"/>
      <c r="S280" s="64"/>
      <c r="T280" s="64">
        <v>43</v>
      </c>
      <c r="U280" s="64">
        <v>44</v>
      </c>
      <c r="V280" s="251">
        <v>40</v>
      </c>
      <c r="W280" s="64">
        <v>40</v>
      </c>
      <c r="X280" s="60">
        <v>45</v>
      </c>
      <c r="Y280" s="60">
        <v>41</v>
      </c>
      <c r="Z280" s="60">
        <v>37</v>
      </c>
      <c r="AA280" s="75"/>
      <c r="AB280" s="67">
        <f t="shared" si="12"/>
        <v>11</v>
      </c>
      <c r="AC280" s="68">
        <f t="shared" si="13"/>
        <v>40.81818181818182</v>
      </c>
      <c r="AD280" s="68">
        <f t="array" ref="AD280">IF(AB280=0,0,IF(AB280&gt;9,AVERAGE(LARGE(D280:Z280,{1,2,3,4,5,6,7,8,9,10})),0))</f>
        <v>41.2</v>
      </c>
      <c r="AE280" s="68">
        <f t="array" ref="AE280">IF(AB280=0,0,IF(AB280&gt;9,SUM(LARGE(D280:Z280,{1,2,3,4,5,6,7,8,9,10})),0))</f>
        <v>412</v>
      </c>
    </row>
    <row r="281" spans="1:31" ht="16" x14ac:dyDescent="0.2">
      <c r="A281" s="57" t="s">
        <v>171</v>
      </c>
      <c r="B281" s="58" t="s">
        <v>12</v>
      </c>
      <c r="C281" s="58" t="s">
        <v>64</v>
      </c>
      <c r="D281" s="60">
        <v>39</v>
      </c>
      <c r="E281" s="60">
        <v>44</v>
      </c>
      <c r="F281" s="60">
        <v>42</v>
      </c>
      <c r="G281" s="61">
        <v>37</v>
      </c>
      <c r="H281" s="64">
        <v>44</v>
      </c>
      <c r="I281" s="64">
        <v>44</v>
      </c>
      <c r="J281" s="61">
        <v>35</v>
      </c>
      <c r="K281" s="63">
        <v>37</v>
      </c>
      <c r="L281" s="64">
        <v>37</v>
      </c>
      <c r="M281" s="65">
        <v>34</v>
      </c>
      <c r="N281" s="235">
        <v>36</v>
      </c>
      <c r="O281" s="235">
        <v>39</v>
      </c>
      <c r="P281" s="64">
        <v>30</v>
      </c>
      <c r="Q281" s="64"/>
      <c r="R281" s="64">
        <v>28</v>
      </c>
      <c r="S281" s="64">
        <v>37</v>
      </c>
      <c r="T281" s="64">
        <v>37</v>
      </c>
      <c r="U281" s="64">
        <v>40</v>
      </c>
      <c r="V281" s="251">
        <v>35</v>
      </c>
      <c r="W281" s="64">
        <v>35</v>
      </c>
      <c r="X281" s="60">
        <v>38</v>
      </c>
      <c r="Y281" s="60">
        <v>40</v>
      </c>
      <c r="Z281" s="60">
        <v>39</v>
      </c>
      <c r="AA281" s="75"/>
      <c r="AB281" s="67">
        <f t="shared" si="12"/>
        <v>22</v>
      </c>
      <c r="AC281" s="68">
        <f t="shared" si="13"/>
        <v>37.590909090909093</v>
      </c>
      <c r="AD281" s="68">
        <f t="array" ref="AD281">IF(AB281=0,0,IF(AB281&gt;9,AVERAGE(LARGE(D281:Z281,{1,2,3,4,5,6,7,8,9,10})),0))</f>
        <v>40.9</v>
      </c>
      <c r="AE281" s="68">
        <f t="array" ref="AE281">IF(AB281=0,0,IF(AB281&gt;9,SUM(LARGE(D281:Z281,{1,2,3,4,5,6,7,8,9,10})),0))</f>
        <v>409</v>
      </c>
    </row>
    <row r="282" spans="1:31" ht="15" customHeight="1" x14ac:dyDescent="0.2">
      <c r="A282" s="57" t="s">
        <v>136</v>
      </c>
      <c r="B282" s="58" t="s">
        <v>9</v>
      </c>
      <c r="C282" s="58" t="s">
        <v>64</v>
      </c>
      <c r="D282" s="60">
        <v>34</v>
      </c>
      <c r="E282" s="60">
        <v>40</v>
      </c>
      <c r="F282" s="60">
        <v>40</v>
      </c>
      <c r="G282" s="61">
        <v>39</v>
      </c>
      <c r="H282" s="64">
        <v>43</v>
      </c>
      <c r="I282" s="64">
        <v>47</v>
      </c>
      <c r="J282" s="61">
        <v>41</v>
      </c>
      <c r="K282" s="63"/>
      <c r="L282" s="64"/>
      <c r="M282" s="65"/>
      <c r="N282" s="235">
        <v>32</v>
      </c>
      <c r="O282" s="235">
        <v>35</v>
      </c>
      <c r="P282" s="64"/>
      <c r="Q282" s="64"/>
      <c r="R282" s="64">
        <v>32</v>
      </c>
      <c r="S282" s="64">
        <v>41</v>
      </c>
      <c r="T282" s="64">
        <v>39</v>
      </c>
      <c r="U282" s="64">
        <v>36</v>
      </c>
      <c r="V282" s="251"/>
      <c r="W282" s="64"/>
      <c r="X282" s="60">
        <v>39</v>
      </c>
      <c r="Y282" s="60"/>
      <c r="Z282" s="60"/>
      <c r="AA282" s="75"/>
      <c r="AB282" s="67">
        <f t="shared" si="12"/>
        <v>14</v>
      </c>
      <c r="AC282" s="68">
        <f t="shared" si="13"/>
        <v>38.428571428571431</v>
      </c>
      <c r="AD282" s="68">
        <f t="array" ref="AD282">IF(AB282=0,0,IF(AB282&gt;9,AVERAGE(LARGE(D282:Z282,{1,2,3,4,5,6,7,8,9,10})),0))</f>
        <v>40.5</v>
      </c>
      <c r="AE282" s="68">
        <f t="array" ref="AE282">IF(AB282=0,0,IF(AB282&gt;9,SUM(LARGE(D282:Z282,{1,2,3,4,5,6,7,8,9,10})),0))</f>
        <v>405</v>
      </c>
    </row>
    <row r="283" spans="1:31" ht="15" customHeight="1" x14ac:dyDescent="0.2">
      <c r="A283" s="57" t="s">
        <v>278</v>
      </c>
      <c r="B283" s="58" t="s">
        <v>5</v>
      </c>
      <c r="C283" s="58" t="s">
        <v>64</v>
      </c>
      <c r="D283" s="60">
        <v>41</v>
      </c>
      <c r="E283" s="60"/>
      <c r="F283" s="60">
        <v>41</v>
      </c>
      <c r="G283" s="61"/>
      <c r="H283" s="64"/>
      <c r="I283" s="64">
        <v>45</v>
      </c>
      <c r="J283" s="61"/>
      <c r="K283" s="63">
        <v>44</v>
      </c>
      <c r="L283" s="64">
        <v>36</v>
      </c>
      <c r="M283" s="65">
        <v>36</v>
      </c>
      <c r="N283" s="235">
        <v>36</v>
      </c>
      <c r="O283" s="235"/>
      <c r="P283" s="64"/>
      <c r="Q283" s="64"/>
      <c r="R283" s="64">
        <v>40</v>
      </c>
      <c r="S283" s="64"/>
      <c r="T283" s="64">
        <v>37</v>
      </c>
      <c r="U283" s="64">
        <v>37</v>
      </c>
      <c r="V283" s="251">
        <v>37</v>
      </c>
      <c r="W283" s="64"/>
      <c r="X283" s="60">
        <v>44</v>
      </c>
      <c r="Y283" s="60">
        <v>36</v>
      </c>
      <c r="Z283" s="60"/>
      <c r="AA283" s="75"/>
      <c r="AB283" s="67">
        <f t="shared" si="12"/>
        <v>13</v>
      </c>
      <c r="AC283" s="68">
        <f t="shared" si="13"/>
        <v>39.230769230769234</v>
      </c>
      <c r="AD283" s="68">
        <f t="array" ref="AD283">IF(AB283=0,0,IF(AB283&gt;9,AVERAGE(LARGE(D283:Z283,{1,2,3,4,5,6,7,8,9,10})),0))</f>
        <v>40.200000000000003</v>
      </c>
      <c r="AE283" s="68">
        <f t="array" ref="AE283">IF(AB283=0,0,IF(AB283&gt;9,SUM(LARGE(D283:Z283,{1,2,3,4,5,6,7,8,9,10})),0))</f>
        <v>402</v>
      </c>
    </row>
    <row r="284" spans="1:31" ht="16" x14ac:dyDescent="0.2">
      <c r="A284" s="57" t="s">
        <v>172</v>
      </c>
      <c r="B284" s="58" t="s">
        <v>12</v>
      </c>
      <c r="C284" s="58" t="s">
        <v>64</v>
      </c>
      <c r="D284" s="60">
        <v>38</v>
      </c>
      <c r="E284" s="60"/>
      <c r="F284" s="60">
        <v>41</v>
      </c>
      <c r="G284" s="61"/>
      <c r="H284" s="64">
        <v>36</v>
      </c>
      <c r="I284" s="64">
        <v>37</v>
      </c>
      <c r="J284" s="61">
        <v>35</v>
      </c>
      <c r="K284" s="63"/>
      <c r="L284" s="64">
        <v>29</v>
      </c>
      <c r="M284" s="65">
        <v>35</v>
      </c>
      <c r="N284" s="235">
        <v>38</v>
      </c>
      <c r="O284" s="235"/>
      <c r="P284" s="64"/>
      <c r="Q284" s="64"/>
      <c r="R284" s="64"/>
      <c r="S284" s="64"/>
      <c r="T284" s="64">
        <v>42</v>
      </c>
      <c r="U284" s="64"/>
      <c r="V284" s="251">
        <v>38</v>
      </c>
      <c r="W284" s="64">
        <v>36</v>
      </c>
      <c r="X284" s="60">
        <v>41</v>
      </c>
      <c r="Y284" s="60">
        <v>40</v>
      </c>
      <c r="Z284" s="60">
        <v>38</v>
      </c>
      <c r="AA284" s="75"/>
      <c r="AB284" s="67">
        <f t="shared" si="12"/>
        <v>14</v>
      </c>
      <c r="AC284" s="68">
        <f t="shared" si="13"/>
        <v>37.428571428571431</v>
      </c>
      <c r="AD284" s="68">
        <f t="array" ref="AD284">IF(AB284=0,0,IF(AB284&gt;9,AVERAGE(LARGE(D284:Z284,{1,2,3,4,5,6,7,8,9,10})),0))</f>
        <v>38.9</v>
      </c>
      <c r="AE284" s="68">
        <f t="array" ref="AE284">IF(AB284=0,0,IF(AB284&gt;9,SUM(LARGE(D284:Z284,{1,2,3,4,5,6,7,8,9,10})),0))</f>
        <v>389</v>
      </c>
    </row>
    <row r="285" spans="1:31" ht="16" x14ac:dyDescent="0.2">
      <c r="A285" s="99" t="s">
        <v>229</v>
      </c>
      <c r="B285" s="58" t="s">
        <v>7</v>
      </c>
      <c r="C285" s="58" t="s">
        <v>64</v>
      </c>
      <c r="D285" s="60"/>
      <c r="E285" s="60">
        <v>37</v>
      </c>
      <c r="F285" s="60"/>
      <c r="G285" s="61">
        <v>35</v>
      </c>
      <c r="H285" s="64">
        <v>36</v>
      </c>
      <c r="I285" s="64"/>
      <c r="J285" s="61">
        <v>28</v>
      </c>
      <c r="K285" s="63"/>
      <c r="L285" s="64">
        <v>39</v>
      </c>
      <c r="M285" s="65">
        <v>38</v>
      </c>
      <c r="N285" s="235">
        <v>34</v>
      </c>
      <c r="O285" s="235"/>
      <c r="P285" s="64">
        <v>36</v>
      </c>
      <c r="Q285" s="64">
        <v>43</v>
      </c>
      <c r="R285" s="64"/>
      <c r="S285" s="64">
        <v>38</v>
      </c>
      <c r="T285" s="64"/>
      <c r="U285" s="64"/>
      <c r="V285" s="251"/>
      <c r="W285" s="64"/>
      <c r="X285" s="60">
        <v>46</v>
      </c>
      <c r="Y285" s="60">
        <v>37</v>
      </c>
      <c r="Z285" s="60"/>
      <c r="AA285" s="75"/>
      <c r="AB285" s="67">
        <f t="shared" si="12"/>
        <v>12</v>
      </c>
      <c r="AC285" s="68">
        <f t="shared" si="13"/>
        <v>37.25</v>
      </c>
      <c r="AD285" s="68">
        <f t="array" ref="AD285">IF(AB285=0,0,IF(AB285&gt;9,AVERAGE(LARGE(D285:Z285,{1,2,3,4,5,6,7,8,9,10})),0))</f>
        <v>38.5</v>
      </c>
      <c r="AE285" s="68">
        <f t="array" ref="AE285">IF(AB285=0,0,IF(AB285&gt;9,SUM(LARGE(D285:Z285,{1,2,3,4,5,6,7,8,9,10})),0))</f>
        <v>385</v>
      </c>
    </row>
    <row r="286" spans="1:31" ht="15" customHeight="1" x14ac:dyDescent="0.2">
      <c r="A286" s="57" t="s">
        <v>179</v>
      </c>
      <c r="B286" s="58" t="s">
        <v>6</v>
      </c>
      <c r="C286" s="58" t="s">
        <v>64</v>
      </c>
      <c r="D286" s="60">
        <v>40</v>
      </c>
      <c r="E286" s="60"/>
      <c r="F286" s="60">
        <v>36</v>
      </c>
      <c r="G286" s="61">
        <v>45</v>
      </c>
      <c r="H286" s="64"/>
      <c r="I286" s="64"/>
      <c r="J286" s="61"/>
      <c r="K286" s="63"/>
      <c r="L286" s="64"/>
      <c r="M286" s="65"/>
      <c r="N286" s="235">
        <v>43</v>
      </c>
      <c r="O286" s="235">
        <v>29</v>
      </c>
      <c r="P286" s="64"/>
      <c r="Q286" s="64">
        <v>31</v>
      </c>
      <c r="R286" s="64"/>
      <c r="S286" s="64"/>
      <c r="T286" s="64">
        <v>44</v>
      </c>
      <c r="U286" s="64"/>
      <c r="V286" s="251"/>
      <c r="W286" s="64">
        <v>41</v>
      </c>
      <c r="X286" s="60">
        <v>34</v>
      </c>
      <c r="Y286" s="60">
        <v>40</v>
      </c>
      <c r="Z286" s="60"/>
      <c r="AA286" s="75"/>
      <c r="AB286" s="67">
        <f t="shared" si="12"/>
        <v>10</v>
      </c>
      <c r="AC286" s="68">
        <f t="shared" si="13"/>
        <v>38.299999999999997</v>
      </c>
      <c r="AD286" s="68">
        <f t="array" ref="AD286">IF(AB286=0,0,IF(AB286&gt;9,AVERAGE(LARGE(D286:Z286,{1,2,3,4,5,6,7,8,9,10})),0))</f>
        <v>38.299999999999997</v>
      </c>
      <c r="AE286" s="68">
        <f t="array" ref="AE286">IF(AB286=0,0,IF(AB286&gt;9,SUM(LARGE(D286:Z286,{1,2,3,4,5,6,7,8,9,10})),0))</f>
        <v>383</v>
      </c>
    </row>
    <row r="287" spans="1:31" ht="16" x14ac:dyDescent="0.2">
      <c r="A287" s="57" t="s">
        <v>111</v>
      </c>
      <c r="B287" s="58" t="s">
        <v>7</v>
      </c>
      <c r="C287" s="58" t="s">
        <v>64</v>
      </c>
      <c r="D287" s="86"/>
      <c r="E287" s="86"/>
      <c r="F287" s="86"/>
      <c r="G287" s="61">
        <v>35</v>
      </c>
      <c r="H287" s="64">
        <v>37</v>
      </c>
      <c r="I287" s="64">
        <v>35</v>
      </c>
      <c r="J287" s="61"/>
      <c r="K287" s="63"/>
      <c r="L287" s="64"/>
      <c r="M287" s="65"/>
      <c r="N287" s="235"/>
      <c r="O287" s="235"/>
      <c r="P287" s="64">
        <v>31</v>
      </c>
      <c r="Q287" s="64"/>
      <c r="R287" s="64">
        <v>28</v>
      </c>
      <c r="S287" s="64">
        <v>35</v>
      </c>
      <c r="T287" s="64">
        <v>43</v>
      </c>
      <c r="U287" s="64">
        <v>41</v>
      </c>
      <c r="V287" s="251"/>
      <c r="W287" s="64"/>
      <c r="X287" s="101">
        <v>37</v>
      </c>
      <c r="Y287" s="86">
        <v>38</v>
      </c>
      <c r="Z287" s="86">
        <v>42</v>
      </c>
      <c r="AA287" s="75"/>
      <c r="AB287" s="67">
        <f t="shared" si="12"/>
        <v>11</v>
      </c>
      <c r="AC287" s="68">
        <f t="shared" si="13"/>
        <v>36.545454545454547</v>
      </c>
      <c r="AD287" s="68">
        <f t="array" ref="AD287">IF(AB287=0,0,IF(AB287&gt;9,AVERAGE(LARGE(D287:Z287,{1,2,3,4,5,6,7,8,9,10})),0))</f>
        <v>37.4</v>
      </c>
      <c r="AE287" s="68">
        <f t="array" ref="AE287">IF(AB287=0,0,IF(AB287&gt;9,SUM(LARGE(D287:Z287,{1,2,3,4,5,6,7,8,9,10})),0))</f>
        <v>374</v>
      </c>
    </row>
    <row r="288" spans="1:31" ht="16" x14ac:dyDescent="0.2">
      <c r="A288" s="57" t="s">
        <v>180</v>
      </c>
      <c r="B288" s="58" t="s">
        <v>8</v>
      </c>
      <c r="C288" s="58" t="s">
        <v>64</v>
      </c>
      <c r="D288" s="60"/>
      <c r="E288" s="60"/>
      <c r="F288" s="60">
        <v>35</v>
      </c>
      <c r="G288" s="61">
        <v>37</v>
      </c>
      <c r="H288" s="64"/>
      <c r="I288" s="64">
        <v>38</v>
      </c>
      <c r="J288" s="61"/>
      <c r="K288" s="63">
        <v>32</v>
      </c>
      <c r="L288" s="64">
        <v>28</v>
      </c>
      <c r="M288" s="65">
        <v>35</v>
      </c>
      <c r="N288" s="235">
        <v>34</v>
      </c>
      <c r="O288" s="235">
        <v>29</v>
      </c>
      <c r="P288" s="64">
        <v>36</v>
      </c>
      <c r="Q288" s="64">
        <v>28</v>
      </c>
      <c r="R288" s="64">
        <v>35</v>
      </c>
      <c r="S288" s="64">
        <v>39</v>
      </c>
      <c r="T288" s="64">
        <v>33</v>
      </c>
      <c r="U288" s="64">
        <v>38</v>
      </c>
      <c r="V288" s="251"/>
      <c r="W288" s="64"/>
      <c r="X288" s="60"/>
      <c r="Y288" s="60"/>
      <c r="Z288" s="60"/>
      <c r="AA288" s="75"/>
      <c r="AB288" s="67">
        <f t="shared" si="12"/>
        <v>14</v>
      </c>
      <c r="AC288" s="68">
        <f t="shared" si="13"/>
        <v>34.071428571428569</v>
      </c>
      <c r="AD288" s="68">
        <f t="array" ref="AD288">IF(AB288=0,0,IF(AB288&gt;9,AVERAGE(LARGE(D288:Z288,{1,2,3,4,5,6,7,8,9,10})),0))</f>
        <v>36</v>
      </c>
      <c r="AE288" s="68">
        <f t="array" ref="AE288">IF(AB288=0,0,IF(AB288&gt;9,SUM(LARGE(D288:Z288,{1,2,3,4,5,6,7,8,9,10})),0))</f>
        <v>360</v>
      </c>
    </row>
    <row r="289" spans="1:31" ht="16" x14ac:dyDescent="0.2">
      <c r="A289" s="57" t="s">
        <v>217</v>
      </c>
      <c r="B289" s="58" t="s">
        <v>7</v>
      </c>
      <c r="C289" s="58" t="s">
        <v>64</v>
      </c>
      <c r="D289" s="60">
        <v>24</v>
      </c>
      <c r="E289" s="60">
        <v>32</v>
      </c>
      <c r="F289" s="60">
        <v>35</v>
      </c>
      <c r="G289" s="61">
        <v>36</v>
      </c>
      <c r="H289" s="64">
        <v>37</v>
      </c>
      <c r="I289" s="64">
        <v>30</v>
      </c>
      <c r="J289" s="61">
        <v>35</v>
      </c>
      <c r="K289" s="63">
        <v>31</v>
      </c>
      <c r="L289" s="64"/>
      <c r="M289" s="65"/>
      <c r="N289" s="235">
        <v>25</v>
      </c>
      <c r="O289" s="235">
        <v>21</v>
      </c>
      <c r="P289" s="64">
        <v>26</v>
      </c>
      <c r="Q289" s="64">
        <v>32</v>
      </c>
      <c r="R289" s="64">
        <v>24</v>
      </c>
      <c r="S289" s="64">
        <v>38</v>
      </c>
      <c r="T289" s="64">
        <v>38</v>
      </c>
      <c r="U289" s="64"/>
      <c r="V289" s="251"/>
      <c r="W289" s="64"/>
      <c r="X289" s="60"/>
      <c r="Y289" s="60"/>
      <c r="Z289" s="60"/>
      <c r="AA289" s="75"/>
      <c r="AB289" s="67">
        <f t="shared" si="12"/>
        <v>15</v>
      </c>
      <c r="AC289" s="68">
        <f t="shared" si="13"/>
        <v>30.933333333333334</v>
      </c>
      <c r="AD289" s="68">
        <f t="array" ref="AD289">IF(AB289=0,0,IF(AB289&gt;9,AVERAGE(LARGE(D289:Z289,{1,2,3,4,5,6,7,8,9,10})),0))</f>
        <v>34.4</v>
      </c>
      <c r="AE289" s="68">
        <f t="array" ref="AE289">IF(AB289=0,0,IF(AB289&gt;9,SUM(LARGE(D289:Z289,{1,2,3,4,5,6,7,8,9,10})),0))</f>
        <v>344</v>
      </c>
    </row>
    <row r="290" spans="1:31" ht="16" x14ac:dyDescent="0.2">
      <c r="A290" s="57" t="s">
        <v>256</v>
      </c>
      <c r="B290" s="58" t="s">
        <v>7</v>
      </c>
      <c r="C290" s="58" t="s">
        <v>64</v>
      </c>
      <c r="D290" s="60"/>
      <c r="E290" s="60"/>
      <c r="F290" s="60"/>
      <c r="G290" s="61">
        <v>37</v>
      </c>
      <c r="H290" s="64"/>
      <c r="I290" s="64">
        <v>33</v>
      </c>
      <c r="J290" s="61"/>
      <c r="K290" s="63">
        <v>45</v>
      </c>
      <c r="L290" s="64"/>
      <c r="M290" s="65">
        <v>38</v>
      </c>
      <c r="N290" s="235">
        <v>30</v>
      </c>
      <c r="O290" s="235">
        <v>32</v>
      </c>
      <c r="P290" s="64">
        <v>26</v>
      </c>
      <c r="Q290" s="64">
        <v>36</v>
      </c>
      <c r="R290" s="64">
        <v>28</v>
      </c>
      <c r="S290" s="64">
        <v>36</v>
      </c>
      <c r="T290" s="64"/>
      <c r="U290" s="64"/>
      <c r="V290" s="251"/>
      <c r="W290" s="64"/>
      <c r="X290" s="60"/>
      <c r="Y290" s="60"/>
      <c r="Z290" s="60"/>
      <c r="AA290" s="75"/>
      <c r="AB290" s="67">
        <f t="shared" si="12"/>
        <v>10</v>
      </c>
      <c r="AC290" s="68">
        <f t="shared" si="13"/>
        <v>34.1</v>
      </c>
      <c r="AD290" s="68">
        <f t="array" ref="AD290">IF(AB290=0,0,IF(AB290&gt;9,AVERAGE(LARGE(D290:Z290,{1,2,3,4,5,6,7,8,9,10})),0))</f>
        <v>34.1</v>
      </c>
      <c r="AE290" s="68">
        <f t="array" ref="AE290">IF(AB290=0,0,IF(AB290&gt;9,SUM(LARGE(D290:Z290,{1,2,3,4,5,6,7,8,9,10})),0))</f>
        <v>341</v>
      </c>
    </row>
    <row r="291" spans="1:31" ht="16" x14ac:dyDescent="0.2">
      <c r="A291" s="57" t="s">
        <v>73</v>
      </c>
      <c r="B291" s="58" t="s">
        <v>5</v>
      </c>
      <c r="C291" s="58" t="s">
        <v>64</v>
      </c>
      <c r="D291" s="60">
        <v>37</v>
      </c>
      <c r="E291" s="60">
        <v>44</v>
      </c>
      <c r="F291" s="60"/>
      <c r="G291" s="61">
        <v>28</v>
      </c>
      <c r="H291" s="64">
        <v>34</v>
      </c>
      <c r="I291" s="64"/>
      <c r="J291" s="61"/>
      <c r="K291" s="63"/>
      <c r="L291" s="64">
        <v>31</v>
      </c>
      <c r="M291" s="65"/>
      <c r="N291" s="235"/>
      <c r="O291" s="235"/>
      <c r="P291" s="64">
        <v>28</v>
      </c>
      <c r="Q291" s="64">
        <v>32</v>
      </c>
      <c r="R291" s="64">
        <v>22</v>
      </c>
      <c r="S291" s="64"/>
      <c r="T291" s="64">
        <v>32</v>
      </c>
      <c r="U291" s="64">
        <v>31</v>
      </c>
      <c r="V291" s="251">
        <v>31</v>
      </c>
      <c r="W291" s="64"/>
      <c r="X291" s="60">
        <v>28</v>
      </c>
      <c r="Y291" s="60"/>
      <c r="Z291" s="60"/>
      <c r="AA291" s="75"/>
      <c r="AB291" s="67">
        <f t="shared" si="12"/>
        <v>12</v>
      </c>
      <c r="AC291" s="68">
        <f t="shared" si="13"/>
        <v>31.5</v>
      </c>
      <c r="AD291" s="68">
        <f t="array" ref="AD291">IF(AB291=0,0,IF(AB291&gt;9,AVERAGE(LARGE(D291:Z291,{1,2,3,4,5,6,7,8,9,10})),0))</f>
        <v>32.799999999999997</v>
      </c>
      <c r="AE291" s="68">
        <f t="array" ref="AE291">IF(AB291=0,0,IF(AB291&gt;9,SUM(LARGE(D291:Z291,{1,2,3,4,5,6,7,8,9,10})),0))</f>
        <v>328</v>
      </c>
    </row>
    <row r="292" spans="1:31" ht="16" x14ac:dyDescent="0.2">
      <c r="A292" s="57" t="s">
        <v>265</v>
      </c>
      <c r="B292" s="58" t="s">
        <v>11</v>
      </c>
      <c r="C292" s="58" t="s">
        <v>64</v>
      </c>
      <c r="D292" s="86">
        <v>38</v>
      </c>
      <c r="E292" s="86">
        <v>32</v>
      </c>
      <c r="F292" s="86">
        <v>28</v>
      </c>
      <c r="G292" s="61">
        <v>27</v>
      </c>
      <c r="H292" s="64"/>
      <c r="I292" s="64">
        <v>26</v>
      </c>
      <c r="J292" s="61">
        <v>20</v>
      </c>
      <c r="K292" s="63"/>
      <c r="L292" s="64">
        <v>33</v>
      </c>
      <c r="M292" s="65">
        <v>31</v>
      </c>
      <c r="N292" s="235"/>
      <c r="O292" s="235"/>
      <c r="P292" s="64">
        <v>26</v>
      </c>
      <c r="Q292" s="64">
        <v>25</v>
      </c>
      <c r="R292" s="64">
        <v>29</v>
      </c>
      <c r="S292" s="64"/>
      <c r="T292" s="64">
        <v>34</v>
      </c>
      <c r="U292" s="64">
        <v>38</v>
      </c>
      <c r="V292" s="251">
        <v>34</v>
      </c>
      <c r="W292" s="64">
        <v>28</v>
      </c>
      <c r="X292" s="101">
        <v>22</v>
      </c>
      <c r="Y292" s="86">
        <v>28</v>
      </c>
      <c r="Z292" s="86"/>
      <c r="AA292" s="75"/>
      <c r="AB292" s="67">
        <f t="shared" si="12"/>
        <v>17</v>
      </c>
      <c r="AC292" s="68">
        <f t="shared" si="13"/>
        <v>29.352941176470587</v>
      </c>
      <c r="AD292" s="68">
        <f t="array" ref="AD292">IF(AB292=0,0,IF(AB292&gt;9,AVERAGE(LARGE(D292:Z292,{1,2,3,4,5,6,7,8,9,10})),0))</f>
        <v>32.5</v>
      </c>
      <c r="AE292" s="68">
        <f t="array" ref="AE292">IF(AB292=0,0,IF(AB292&gt;9,SUM(LARGE(D292:Z292,{1,2,3,4,5,6,7,8,9,10})),0))</f>
        <v>325</v>
      </c>
    </row>
    <row r="293" spans="1:31" ht="16" x14ac:dyDescent="0.2">
      <c r="A293" s="57" t="s">
        <v>186</v>
      </c>
      <c r="B293" s="58" t="s">
        <v>7</v>
      </c>
      <c r="C293" s="58" t="s">
        <v>64</v>
      </c>
      <c r="D293" s="60"/>
      <c r="E293" s="60">
        <v>28</v>
      </c>
      <c r="F293" s="60"/>
      <c r="G293" s="61">
        <v>15</v>
      </c>
      <c r="H293" s="64"/>
      <c r="I293" s="64"/>
      <c r="J293" s="61">
        <v>31</v>
      </c>
      <c r="K293" s="63"/>
      <c r="L293" s="64">
        <v>29</v>
      </c>
      <c r="M293" s="65">
        <v>34</v>
      </c>
      <c r="N293" s="235"/>
      <c r="O293" s="235">
        <v>28</v>
      </c>
      <c r="P293" s="64">
        <v>24</v>
      </c>
      <c r="Q293" s="64">
        <v>32</v>
      </c>
      <c r="R293" s="64"/>
      <c r="S293" s="64">
        <v>38</v>
      </c>
      <c r="T293" s="64"/>
      <c r="U293" s="64"/>
      <c r="V293" s="251"/>
      <c r="W293" s="64"/>
      <c r="X293" s="60">
        <v>39</v>
      </c>
      <c r="Y293" s="60">
        <v>41</v>
      </c>
      <c r="Z293" s="60"/>
      <c r="AA293" s="75"/>
      <c r="AB293" s="67">
        <f t="shared" si="12"/>
        <v>11</v>
      </c>
      <c r="AC293" s="68">
        <f t="shared" si="13"/>
        <v>30.818181818181817</v>
      </c>
      <c r="AD293" s="68">
        <f t="array" ref="AD293">IF(AB293=0,0,IF(AB293&gt;9,AVERAGE(LARGE(D293:Z293,{1,2,3,4,5,6,7,8,9,10})),0))</f>
        <v>32.4</v>
      </c>
      <c r="AE293" s="68">
        <f t="array" ref="AE293">IF(AB293=0,0,IF(AB293&gt;9,SUM(LARGE(D293:Z293,{1,2,3,4,5,6,7,8,9,10})),0))</f>
        <v>324</v>
      </c>
    </row>
    <row r="294" spans="1:31" ht="16" x14ac:dyDescent="0.2">
      <c r="A294" s="57" t="s">
        <v>173</v>
      </c>
      <c r="B294" s="58" t="s">
        <v>8</v>
      </c>
      <c r="C294" s="58" t="s">
        <v>64</v>
      </c>
      <c r="D294" s="60">
        <v>33</v>
      </c>
      <c r="E294" s="60">
        <v>37</v>
      </c>
      <c r="F294" s="60"/>
      <c r="G294" s="61">
        <v>27</v>
      </c>
      <c r="H294" s="64">
        <v>34</v>
      </c>
      <c r="I294" s="64"/>
      <c r="J294" s="61"/>
      <c r="K294" s="63"/>
      <c r="L294" s="64">
        <v>35</v>
      </c>
      <c r="M294" s="65"/>
      <c r="N294" s="235">
        <v>28</v>
      </c>
      <c r="O294" s="235">
        <v>38</v>
      </c>
      <c r="P294" s="64">
        <v>31</v>
      </c>
      <c r="Q294" s="64">
        <v>24</v>
      </c>
      <c r="R294" s="64">
        <v>28</v>
      </c>
      <c r="S294" s="64">
        <v>31</v>
      </c>
      <c r="T294" s="64"/>
      <c r="U294" s="64"/>
      <c r="V294" s="251">
        <v>28</v>
      </c>
      <c r="W294" s="64"/>
      <c r="X294" s="60"/>
      <c r="Y294" s="60"/>
      <c r="Z294" s="60"/>
      <c r="AA294" s="75"/>
      <c r="AB294" s="67">
        <f t="shared" si="12"/>
        <v>12</v>
      </c>
      <c r="AC294" s="68">
        <f t="shared" si="13"/>
        <v>31.166666666666668</v>
      </c>
      <c r="AD294" s="68">
        <f t="array" ref="AD294">IF(AB294=0,0,IF(AB294&gt;9,AVERAGE(LARGE(D294:Z294,{1,2,3,4,5,6,7,8,9,10})),0))</f>
        <v>32.299999999999997</v>
      </c>
      <c r="AE294" s="68">
        <f t="array" ref="AE294">IF(AB294=0,0,IF(AB294&gt;9,SUM(LARGE(D294:Z294,{1,2,3,4,5,6,7,8,9,10})),0))</f>
        <v>323</v>
      </c>
    </row>
    <row r="295" spans="1:31" ht="16" x14ac:dyDescent="0.2">
      <c r="A295" s="57" t="s">
        <v>262</v>
      </c>
      <c r="B295" s="58" t="s">
        <v>11</v>
      </c>
      <c r="C295" s="58" t="s">
        <v>64</v>
      </c>
      <c r="D295" s="60">
        <v>28</v>
      </c>
      <c r="E295" s="60"/>
      <c r="F295" s="60">
        <v>33</v>
      </c>
      <c r="G295" s="61">
        <v>25</v>
      </c>
      <c r="H295" s="64">
        <v>38</v>
      </c>
      <c r="I295" s="64">
        <v>28</v>
      </c>
      <c r="J295" s="61">
        <v>26</v>
      </c>
      <c r="K295" s="63">
        <v>30</v>
      </c>
      <c r="L295" s="64">
        <v>31</v>
      </c>
      <c r="M295" s="65"/>
      <c r="N295" s="235">
        <v>22</v>
      </c>
      <c r="O295" s="235"/>
      <c r="P295" s="64">
        <v>25</v>
      </c>
      <c r="Q295" s="64">
        <v>24</v>
      </c>
      <c r="R295" s="64">
        <v>23</v>
      </c>
      <c r="S295" s="64"/>
      <c r="T295" s="64"/>
      <c r="U295" s="64"/>
      <c r="V295" s="251">
        <v>28</v>
      </c>
      <c r="W295" s="64"/>
      <c r="X295" s="60"/>
      <c r="Y295" s="60"/>
      <c r="Z295" s="60"/>
      <c r="AA295" s="75"/>
      <c r="AB295" s="67">
        <f t="shared" si="12"/>
        <v>13</v>
      </c>
      <c r="AC295" s="68">
        <f t="shared" si="13"/>
        <v>27.76923076923077</v>
      </c>
      <c r="AD295" s="68">
        <f t="array" ref="AD295">IF(AB295=0,0,IF(AB295&gt;9,AVERAGE(LARGE(D295:Z295,{1,2,3,4,5,6,7,8,9,10})),0))</f>
        <v>29.2</v>
      </c>
      <c r="AE295" s="68">
        <f t="array" ref="AE295">IF(AB295=0,0,IF(AB295&gt;9,SUM(LARGE(D295:Z295,{1,2,3,4,5,6,7,8,9,10})),0))</f>
        <v>292</v>
      </c>
    </row>
    <row r="296" spans="1:31" ht="16" x14ac:dyDescent="0.2">
      <c r="A296" s="73" t="s">
        <v>146</v>
      </c>
      <c r="B296" s="58" t="s">
        <v>8</v>
      </c>
      <c r="C296" s="58" t="s">
        <v>64</v>
      </c>
      <c r="D296" s="60"/>
      <c r="E296" s="60"/>
      <c r="F296" s="60">
        <v>42</v>
      </c>
      <c r="G296" s="61">
        <v>42</v>
      </c>
      <c r="H296" s="64"/>
      <c r="I296" s="64">
        <v>35</v>
      </c>
      <c r="J296" s="61"/>
      <c r="K296" s="63"/>
      <c r="L296" s="64">
        <v>36</v>
      </c>
      <c r="M296" s="65">
        <v>35</v>
      </c>
      <c r="N296" s="235"/>
      <c r="O296" s="235"/>
      <c r="P296" s="64"/>
      <c r="Q296" s="64"/>
      <c r="R296" s="64">
        <v>29</v>
      </c>
      <c r="S296" s="64"/>
      <c r="T296" s="64">
        <v>42</v>
      </c>
      <c r="U296" s="64"/>
      <c r="V296" s="251"/>
      <c r="W296" s="64">
        <v>36</v>
      </c>
      <c r="X296" s="60"/>
      <c r="Y296" s="60"/>
      <c r="Z296" s="60"/>
      <c r="AA296" s="75"/>
      <c r="AB296" s="67">
        <f t="shared" si="12"/>
        <v>8</v>
      </c>
      <c r="AC296" s="68">
        <f t="shared" si="13"/>
        <v>37.125</v>
      </c>
      <c r="AD296" s="68">
        <f t="array" ref="AD296">IF(AB296=0,0,IF(AB296&gt;9,AVERAGE(LARGE(D296:Z296,{1,2,3,4,5,6,7,8,9,10})),0))</f>
        <v>0</v>
      </c>
      <c r="AE296" s="68">
        <f t="array" ref="AE296">IF(AB296=0,0,IF(AB296&gt;9,SUM(LARGE(D296:Z296,{1,2,3,4,5,6,7,8,9,10})),0))</f>
        <v>0</v>
      </c>
    </row>
    <row r="297" spans="1:31" ht="16" x14ac:dyDescent="0.2">
      <c r="A297" s="57" t="s">
        <v>124</v>
      </c>
      <c r="B297" s="58" t="s">
        <v>7</v>
      </c>
      <c r="C297" s="58" t="s">
        <v>64</v>
      </c>
      <c r="D297" s="60"/>
      <c r="E297" s="60"/>
      <c r="F297" s="60"/>
      <c r="G297" s="61">
        <v>31</v>
      </c>
      <c r="H297" s="64">
        <v>31</v>
      </c>
      <c r="I297" s="64"/>
      <c r="J297" s="61">
        <v>35</v>
      </c>
      <c r="K297" s="63"/>
      <c r="L297" s="64"/>
      <c r="M297" s="65">
        <v>36</v>
      </c>
      <c r="N297" s="235"/>
      <c r="O297" s="235"/>
      <c r="P297" s="64"/>
      <c r="Q297" s="64"/>
      <c r="R297" s="64"/>
      <c r="S297" s="64">
        <v>39</v>
      </c>
      <c r="T297" s="64">
        <v>33</v>
      </c>
      <c r="U297" s="64"/>
      <c r="V297" s="251"/>
      <c r="W297" s="64"/>
      <c r="X297" s="60">
        <v>35</v>
      </c>
      <c r="Y297" s="60">
        <v>38</v>
      </c>
      <c r="Z297" s="60"/>
      <c r="AA297" s="75"/>
      <c r="AB297" s="67">
        <f t="shared" si="12"/>
        <v>8</v>
      </c>
      <c r="AC297" s="68">
        <f t="shared" si="13"/>
        <v>34.75</v>
      </c>
      <c r="AD297" s="68">
        <f t="array" ref="AD297">IF(AB297=0,0,IF(AB297&gt;9,AVERAGE(LARGE(D297:Z297,{1,2,3,4,5,6,7,8,9,10})),0))</f>
        <v>0</v>
      </c>
      <c r="AE297" s="68">
        <f t="array" ref="AE297">IF(AB297=0,0,IF(AB297&gt;9,SUM(LARGE(D297:Z297,{1,2,3,4,5,6,7,8,9,10})),0))</f>
        <v>0</v>
      </c>
    </row>
    <row r="298" spans="1:31" ht="16" x14ac:dyDescent="0.2">
      <c r="A298" s="82" t="s">
        <v>65</v>
      </c>
      <c r="B298" s="83" t="s">
        <v>4</v>
      </c>
      <c r="C298" s="83" t="s">
        <v>64</v>
      </c>
      <c r="D298" s="60">
        <v>29</v>
      </c>
      <c r="E298" s="60"/>
      <c r="F298" s="60"/>
      <c r="G298" s="61"/>
      <c r="H298" s="64">
        <v>39</v>
      </c>
      <c r="I298" s="64">
        <v>35</v>
      </c>
      <c r="J298" s="61">
        <v>29</v>
      </c>
      <c r="K298" s="63"/>
      <c r="L298" s="64"/>
      <c r="M298" s="65"/>
      <c r="N298" s="235"/>
      <c r="O298" s="235"/>
      <c r="P298" s="64">
        <v>24</v>
      </c>
      <c r="Q298" s="64"/>
      <c r="R298" s="64"/>
      <c r="S298" s="64">
        <v>33</v>
      </c>
      <c r="T298" s="64"/>
      <c r="U298" s="64">
        <v>37</v>
      </c>
      <c r="V298" s="251"/>
      <c r="W298" s="64"/>
      <c r="X298" s="60"/>
      <c r="Y298" s="60"/>
      <c r="Z298" s="60"/>
      <c r="AA298" s="75"/>
      <c r="AB298" s="67">
        <f t="shared" si="12"/>
        <v>7</v>
      </c>
      <c r="AC298" s="68">
        <f t="shared" si="13"/>
        <v>32.285714285714285</v>
      </c>
      <c r="AD298" s="68">
        <f t="array" ref="AD298">IF(AB298=0,0,IF(AB298&gt;9,AVERAGE(LARGE(D298:Z298,{1,2,3,4,5,6,7,8,9,10})),0))</f>
        <v>0</v>
      </c>
      <c r="AE298" s="68">
        <f t="array" ref="AE298">IF(AB298=0,0,IF(AB298&gt;9,SUM(LARGE(D298:Z298,{1,2,3,4,5,6,7,8,9,10})),0))</f>
        <v>0</v>
      </c>
    </row>
    <row r="299" spans="1:31" ht="16" x14ac:dyDescent="0.2">
      <c r="A299" s="57" t="s">
        <v>273</v>
      </c>
      <c r="B299" s="58" t="s">
        <v>6</v>
      </c>
      <c r="C299" s="58" t="s">
        <v>64</v>
      </c>
      <c r="D299" s="60"/>
      <c r="E299" s="60">
        <v>35</v>
      </c>
      <c r="F299" s="60">
        <v>36</v>
      </c>
      <c r="G299" s="61">
        <v>29</v>
      </c>
      <c r="H299" s="64">
        <v>35</v>
      </c>
      <c r="I299" s="64">
        <v>35</v>
      </c>
      <c r="J299" s="61">
        <v>26</v>
      </c>
      <c r="K299" s="63"/>
      <c r="L299" s="64"/>
      <c r="M299" s="65"/>
      <c r="N299" s="235"/>
      <c r="O299" s="235"/>
      <c r="P299" s="64"/>
      <c r="Q299" s="64"/>
      <c r="R299" s="64"/>
      <c r="S299" s="64"/>
      <c r="T299" s="64"/>
      <c r="U299" s="64"/>
      <c r="V299" s="251"/>
      <c r="W299" s="64"/>
      <c r="X299" s="60"/>
      <c r="Y299" s="60"/>
      <c r="Z299" s="60"/>
      <c r="AA299" s="75"/>
      <c r="AB299" s="67">
        <f t="shared" si="12"/>
        <v>6</v>
      </c>
      <c r="AC299" s="68">
        <f t="shared" si="13"/>
        <v>32.666666666666664</v>
      </c>
      <c r="AD299" s="68">
        <f t="array" ref="AD299">IF(AB299=0,0,IF(AB299&gt;9,AVERAGE(LARGE(D299:Z299,{1,2,3,4,5,6,7,8,9,10})),0))</f>
        <v>0</v>
      </c>
      <c r="AE299" s="68">
        <f t="array" ref="AE299">IF(AB299=0,0,IF(AB299&gt;9,SUM(LARGE(D299:Z299,{1,2,3,4,5,6,7,8,9,10})),0))</f>
        <v>0</v>
      </c>
    </row>
    <row r="300" spans="1:31" ht="16" x14ac:dyDescent="0.2">
      <c r="A300" s="57" t="s">
        <v>263</v>
      </c>
      <c r="B300" s="58" t="s">
        <v>11</v>
      </c>
      <c r="C300" s="58" t="s">
        <v>64</v>
      </c>
      <c r="D300" s="60"/>
      <c r="E300" s="60"/>
      <c r="F300" s="60"/>
      <c r="G300" s="61"/>
      <c r="H300" s="64"/>
      <c r="I300" s="64"/>
      <c r="J300" s="61"/>
      <c r="K300" s="63"/>
      <c r="L300" s="64"/>
      <c r="M300" s="65"/>
      <c r="N300" s="235"/>
      <c r="O300" s="235"/>
      <c r="P300" s="64">
        <v>16</v>
      </c>
      <c r="Q300" s="64">
        <v>24</v>
      </c>
      <c r="R300" s="64">
        <v>20</v>
      </c>
      <c r="S300" s="64"/>
      <c r="T300" s="64"/>
      <c r="U300" s="64"/>
      <c r="V300" s="251">
        <v>22</v>
      </c>
      <c r="W300" s="64">
        <v>24</v>
      </c>
      <c r="X300" s="60"/>
      <c r="Y300" s="60"/>
      <c r="Z300" s="60"/>
      <c r="AA300" s="75"/>
      <c r="AB300" s="67">
        <f t="shared" si="12"/>
        <v>5</v>
      </c>
      <c r="AC300" s="68">
        <f t="shared" si="13"/>
        <v>21.2</v>
      </c>
      <c r="AD300" s="68">
        <f t="array" ref="AD300">IF(AB300=0,0,IF(AB300&gt;9,AVERAGE(LARGE(D300:Z300,{1,2,3,4,5,6,7,8,9,10})),0))</f>
        <v>0</v>
      </c>
      <c r="AE300" s="68">
        <f t="array" ref="AE300">IF(AB300=0,0,IF(AB300&gt;9,SUM(LARGE(D300:Z300,{1,2,3,4,5,6,7,8,9,10})),0))</f>
        <v>0</v>
      </c>
    </row>
    <row r="301" spans="1:31" ht="16" x14ac:dyDescent="0.2">
      <c r="A301" s="57" t="s">
        <v>194</v>
      </c>
      <c r="B301" s="58" t="s">
        <v>4</v>
      </c>
      <c r="C301" s="58" t="s">
        <v>64</v>
      </c>
      <c r="D301" s="60"/>
      <c r="E301" s="60">
        <v>37</v>
      </c>
      <c r="F301" s="60"/>
      <c r="G301" s="61"/>
      <c r="H301" s="64"/>
      <c r="I301" s="64"/>
      <c r="J301" s="61"/>
      <c r="K301" s="63"/>
      <c r="L301" s="64"/>
      <c r="M301" s="65"/>
      <c r="N301" s="235"/>
      <c r="O301" s="235"/>
      <c r="P301" s="64"/>
      <c r="Q301" s="64"/>
      <c r="R301" s="64"/>
      <c r="S301" s="64"/>
      <c r="T301" s="64"/>
      <c r="U301" s="64">
        <v>39</v>
      </c>
      <c r="V301" s="251">
        <v>30</v>
      </c>
      <c r="W301" s="64"/>
      <c r="X301" s="60">
        <v>38</v>
      </c>
      <c r="Y301" s="60"/>
      <c r="Z301" s="60"/>
      <c r="AA301" s="75"/>
      <c r="AB301" s="67">
        <f t="shared" si="12"/>
        <v>4</v>
      </c>
      <c r="AC301" s="68">
        <f t="shared" si="13"/>
        <v>36</v>
      </c>
      <c r="AD301" s="68">
        <f t="array" ref="AD301">IF(AB301=0,0,IF(AB301&gt;9,AVERAGE(LARGE(D301:Z301,{1,2,3,4,5,6,7,8,9,10})),0))</f>
        <v>0</v>
      </c>
      <c r="AE301" s="68">
        <f t="array" ref="AE301">IF(AB301=0,0,IF(AB301&gt;9,SUM(LARGE(D301:Z301,{1,2,3,4,5,6,7,8,9,10})),0))</f>
        <v>0</v>
      </c>
    </row>
    <row r="302" spans="1:31" ht="16" x14ac:dyDescent="0.2">
      <c r="A302" s="99" t="s">
        <v>127</v>
      </c>
      <c r="B302" s="58" t="s">
        <v>6</v>
      </c>
      <c r="C302" s="58" t="s">
        <v>64</v>
      </c>
      <c r="D302" s="60"/>
      <c r="E302" s="60">
        <v>28</v>
      </c>
      <c r="F302" s="60">
        <v>29</v>
      </c>
      <c r="G302" s="61">
        <v>24</v>
      </c>
      <c r="H302" s="64">
        <v>35</v>
      </c>
      <c r="I302" s="64"/>
      <c r="J302" s="61"/>
      <c r="K302" s="63"/>
      <c r="L302" s="64"/>
      <c r="M302" s="65"/>
      <c r="N302" s="235"/>
      <c r="O302" s="235"/>
      <c r="P302" s="64"/>
      <c r="Q302" s="64"/>
      <c r="R302" s="64"/>
      <c r="S302" s="64"/>
      <c r="T302" s="64"/>
      <c r="U302" s="64"/>
      <c r="V302" s="251"/>
      <c r="W302" s="64"/>
      <c r="X302" s="60"/>
      <c r="Y302" s="60"/>
      <c r="Z302" s="60"/>
      <c r="AA302" s="75"/>
      <c r="AB302" s="67">
        <f t="shared" si="12"/>
        <v>4</v>
      </c>
      <c r="AC302" s="68">
        <f t="shared" si="13"/>
        <v>29</v>
      </c>
      <c r="AD302" s="68">
        <f t="array" ref="AD302">IF(AB302=0,0,IF(AB302&gt;9,AVERAGE(LARGE(D302:Z302,{1,2,3,4,5,6,7,8,9,10})),0))</f>
        <v>0</v>
      </c>
      <c r="AE302" s="68">
        <f t="array" ref="AE302">IF(AB302=0,0,IF(AB302&gt;9,SUM(LARGE(D302:Z302,{1,2,3,4,5,6,7,8,9,10})),0))</f>
        <v>0</v>
      </c>
    </row>
    <row r="303" spans="1:31" ht="16" x14ac:dyDescent="0.2">
      <c r="A303" s="57" t="s">
        <v>231</v>
      </c>
      <c r="B303" s="58" t="s">
        <v>7</v>
      </c>
      <c r="C303" s="58" t="s">
        <v>64</v>
      </c>
      <c r="D303" s="60"/>
      <c r="E303" s="60"/>
      <c r="F303" s="60"/>
      <c r="G303" s="61"/>
      <c r="H303" s="64"/>
      <c r="I303" s="64"/>
      <c r="J303" s="61"/>
      <c r="K303" s="63"/>
      <c r="L303" s="64"/>
      <c r="M303" s="65"/>
      <c r="N303" s="235"/>
      <c r="O303" s="235"/>
      <c r="P303" s="64"/>
      <c r="Q303" s="64"/>
      <c r="R303" s="64"/>
      <c r="S303" s="64">
        <v>34</v>
      </c>
      <c r="T303" s="64">
        <v>34</v>
      </c>
      <c r="U303" s="64"/>
      <c r="V303" s="251"/>
      <c r="W303" s="64"/>
      <c r="X303" s="60">
        <v>34</v>
      </c>
      <c r="Y303" s="60"/>
      <c r="Z303" s="60"/>
      <c r="AA303" s="75"/>
      <c r="AB303" s="67">
        <f t="shared" si="12"/>
        <v>3</v>
      </c>
      <c r="AC303" s="68">
        <f t="shared" si="13"/>
        <v>34</v>
      </c>
      <c r="AD303" s="68">
        <f t="array" ref="AD303">IF(AB303=0,0,IF(AB303&gt;9,AVERAGE(LARGE(D303:Z303,{1,2,3,4,5,6,7,8,9,10})),0))</f>
        <v>0</v>
      </c>
      <c r="AE303" s="68">
        <f t="array" ref="AE303">IF(AB303=0,0,IF(AB303&gt;9,SUM(LARGE(D303:Z303,{1,2,3,4,5,6,7,8,9,10})),0))</f>
        <v>0</v>
      </c>
    </row>
    <row r="304" spans="1:31" ht="16" x14ac:dyDescent="0.2">
      <c r="A304" s="57" t="s">
        <v>95</v>
      </c>
      <c r="B304" s="58" t="s">
        <v>9</v>
      </c>
      <c r="C304" s="58" t="s">
        <v>64</v>
      </c>
      <c r="D304" s="60"/>
      <c r="E304" s="60"/>
      <c r="F304" s="60"/>
      <c r="G304" s="61">
        <v>36</v>
      </c>
      <c r="H304" s="64">
        <v>45</v>
      </c>
      <c r="I304" s="64"/>
      <c r="J304" s="61"/>
      <c r="K304" s="63"/>
      <c r="L304" s="64"/>
      <c r="M304" s="65"/>
      <c r="N304" s="235"/>
      <c r="O304" s="235"/>
      <c r="P304" s="64"/>
      <c r="Q304" s="64"/>
      <c r="R304" s="64"/>
      <c r="S304" s="64"/>
      <c r="T304" s="64"/>
      <c r="U304" s="64"/>
      <c r="V304" s="251"/>
      <c r="W304" s="64"/>
      <c r="X304" s="60"/>
      <c r="Y304" s="60"/>
      <c r="Z304" s="60"/>
      <c r="AA304" s="75"/>
      <c r="AB304" s="67">
        <f t="shared" si="12"/>
        <v>2</v>
      </c>
      <c r="AC304" s="68">
        <f t="shared" si="13"/>
        <v>40.5</v>
      </c>
      <c r="AD304" s="68">
        <f t="array" ref="AD304">IF(AB304=0,0,IF(AB304&gt;9,AVERAGE(LARGE(D304:Z304,{1,2,3,4,5,6,7,8,9,10})),0))</f>
        <v>0</v>
      </c>
      <c r="AE304" s="68">
        <f t="array" ref="AE304">IF(AB304=0,0,IF(AB304&gt;9,SUM(LARGE(D304:Z304,{1,2,3,4,5,6,7,8,9,10})),0))</f>
        <v>0</v>
      </c>
    </row>
    <row r="305" spans="1:31" ht="16" x14ac:dyDescent="0.2">
      <c r="A305" s="57" t="s">
        <v>94</v>
      </c>
      <c r="B305" s="58" t="s">
        <v>9</v>
      </c>
      <c r="C305" s="58" t="s">
        <v>64</v>
      </c>
      <c r="D305" s="60"/>
      <c r="E305" s="60"/>
      <c r="F305" s="60"/>
      <c r="G305" s="61">
        <v>38</v>
      </c>
      <c r="H305" s="64">
        <v>39</v>
      </c>
      <c r="I305" s="64"/>
      <c r="J305" s="61"/>
      <c r="K305" s="63"/>
      <c r="L305" s="64"/>
      <c r="M305" s="65"/>
      <c r="N305" s="235"/>
      <c r="O305" s="235"/>
      <c r="P305" s="64"/>
      <c r="Q305" s="64"/>
      <c r="R305" s="64"/>
      <c r="S305" s="64"/>
      <c r="T305" s="64"/>
      <c r="U305" s="64"/>
      <c r="V305" s="251"/>
      <c r="W305" s="64"/>
      <c r="X305" s="60"/>
      <c r="Y305" s="60"/>
      <c r="Z305" s="60"/>
      <c r="AA305" s="75"/>
      <c r="AB305" s="67">
        <f t="shared" si="12"/>
        <v>2</v>
      </c>
      <c r="AC305" s="68">
        <f t="shared" si="13"/>
        <v>38.5</v>
      </c>
      <c r="AD305" s="68">
        <f t="array" ref="AD305">IF(AB305=0,0,IF(AB305&gt;9,AVERAGE(LARGE(D305:Z305,{1,2,3,4,5,6,7,8,9,10})),0))</f>
        <v>0</v>
      </c>
      <c r="AE305" s="68">
        <f t="array" ref="AE305">IF(AB305=0,0,IF(AB305&gt;9,SUM(LARGE(D305:Z305,{1,2,3,4,5,6,7,8,9,10})),0))</f>
        <v>0</v>
      </c>
    </row>
    <row r="306" spans="1:31" ht="16" x14ac:dyDescent="0.2">
      <c r="A306" s="57" t="s">
        <v>96</v>
      </c>
      <c r="B306" s="58" t="s">
        <v>12</v>
      </c>
      <c r="C306" s="58" t="s">
        <v>64</v>
      </c>
      <c r="D306" s="60"/>
      <c r="E306" s="60"/>
      <c r="F306" s="60"/>
      <c r="G306" s="61">
        <v>32</v>
      </c>
      <c r="H306" s="64">
        <v>31</v>
      </c>
      <c r="I306" s="64"/>
      <c r="J306" s="61"/>
      <c r="K306" s="63"/>
      <c r="L306" s="64"/>
      <c r="M306" s="65"/>
      <c r="N306" s="235"/>
      <c r="O306" s="235"/>
      <c r="P306" s="64"/>
      <c r="Q306" s="64"/>
      <c r="R306" s="64"/>
      <c r="S306" s="64"/>
      <c r="T306" s="64"/>
      <c r="U306" s="64"/>
      <c r="V306" s="251"/>
      <c r="W306" s="64"/>
      <c r="X306" s="60"/>
      <c r="Y306" s="60"/>
      <c r="Z306" s="60"/>
      <c r="AA306" s="75"/>
      <c r="AB306" s="67">
        <f t="shared" si="12"/>
        <v>2</v>
      </c>
      <c r="AC306" s="68">
        <f t="shared" si="13"/>
        <v>31.5</v>
      </c>
      <c r="AD306" s="68">
        <f t="array" ref="AD306">IF(AB306=0,0,IF(AB306&gt;9,AVERAGE(LARGE(D306:Z306,{1,2,3,4,5,6,7,8,9,10})),0))</f>
        <v>0</v>
      </c>
      <c r="AE306" s="68">
        <f t="array" ref="AE306">IF(AB306=0,0,IF(AB306&gt;9,SUM(LARGE(D306:Z306,{1,2,3,4,5,6,7,8,9,10})),0))</f>
        <v>0</v>
      </c>
    </row>
    <row r="307" spans="1:31" ht="16" x14ac:dyDescent="0.2">
      <c r="A307" s="57" t="s">
        <v>113</v>
      </c>
      <c r="B307" s="58" t="s">
        <v>12</v>
      </c>
      <c r="C307" s="58" t="s">
        <v>64</v>
      </c>
      <c r="D307" s="86"/>
      <c r="E307" s="86"/>
      <c r="F307" s="86"/>
      <c r="G307" s="61"/>
      <c r="H307" s="64">
        <v>37</v>
      </c>
      <c r="I307" s="64"/>
      <c r="J307" s="61"/>
      <c r="K307" s="63"/>
      <c r="L307" s="64"/>
      <c r="M307" s="61"/>
      <c r="N307" s="235"/>
      <c r="O307" s="235"/>
      <c r="P307" s="64"/>
      <c r="Q307" s="64"/>
      <c r="R307" s="64"/>
      <c r="S307" s="92"/>
      <c r="T307" s="64"/>
      <c r="U307" s="64"/>
      <c r="V307" s="251"/>
      <c r="W307" s="64"/>
      <c r="X307" s="101"/>
      <c r="Y307" s="86"/>
      <c r="Z307" s="86"/>
      <c r="AA307" s="75"/>
      <c r="AB307" s="67">
        <f t="shared" si="12"/>
        <v>1</v>
      </c>
      <c r="AC307" s="68">
        <f t="shared" si="13"/>
        <v>37</v>
      </c>
      <c r="AD307" s="68">
        <f t="array" ref="AD307">IF(AB307=0,0,IF(AB307&gt;9,AVERAGE(LARGE(D307:Z307,{1,2,3,4,5,6,7,8,9,10})),0))</f>
        <v>0</v>
      </c>
      <c r="AE307" s="68">
        <f t="array" ref="AE307">IF(AB307=0,0,IF(AB307&gt;9,SUM(LARGE(D307:Z307,{1,2,3,4,5,6,7,8,9,10})),0))</f>
        <v>0</v>
      </c>
    </row>
    <row r="308" spans="1:31" ht="16" x14ac:dyDescent="0.2">
      <c r="A308" s="57" t="s">
        <v>368</v>
      </c>
      <c r="B308" s="58" t="s">
        <v>12</v>
      </c>
      <c r="C308" s="58" t="s">
        <v>64</v>
      </c>
      <c r="D308" s="60"/>
      <c r="E308" s="60"/>
      <c r="F308" s="60"/>
      <c r="G308" s="61"/>
      <c r="H308" s="64"/>
      <c r="I308" s="64"/>
      <c r="J308" s="61"/>
      <c r="K308" s="63"/>
      <c r="L308" s="64"/>
      <c r="M308" s="65"/>
      <c r="N308" s="235"/>
      <c r="O308" s="235"/>
      <c r="P308" s="64"/>
      <c r="Q308" s="64"/>
      <c r="R308" s="64"/>
      <c r="S308" s="64"/>
      <c r="T308" s="64">
        <v>36</v>
      </c>
      <c r="U308" s="64"/>
      <c r="V308" s="251"/>
      <c r="W308" s="64"/>
      <c r="X308" s="60"/>
      <c r="Y308" s="60"/>
      <c r="Z308" s="60"/>
      <c r="AA308" s="75"/>
      <c r="AB308" s="67">
        <f t="shared" si="12"/>
        <v>1</v>
      </c>
      <c r="AC308" s="68">
        <f t="shared" si="13"/>
        <v>36</v>
      </c>
      <c r="AD308" s="68">
        <f t="array" ref="AD308">IF(AB308=0,0,IF(AB308&gt;9,AVERAGE(LARGE(D308:Z308,{1,2,3,4,5,6,7,8,9,10})),0))</f>
        <v>0</v>
      </c>
      <c r="AE308" s="68">
        <f t="array" ref="AE308">IF(AB308=0,0,IF(AB308&gt;9,SUM(LARGE(D308:Z308,{1,2,3,4,5,6,7,8,9,10})),0))</f>
        <v>0</v>
      </c>
    </row>
    <row r="309" spans="1:31" ht="16" x14ac:dyDescent="0.2">
      <c r="A309" s="57" t="s">
        <v>79</v>
      </c>
      <c r="B309" s="58" t="s">
        <v>8</v>
      </c>
      <c r="C309" s="58" t="s">
        <v>64</v>
      </c>
      <c r="D309" s="60"/>
      <c r="E309" s="60">
        <v>34</v>
      </c>
      <c r="F309" s="60"/>
      <c r="G309" s="61"/>
      <c r="H309" s="64"/>
      <c r="I309" s="64"/>
      <c r="J309" s="61"/>
      <c r="K309" s="63"/>
      <c r="L309" s="64"/>
      <c r="M309" s="65"/>
      <c r="N309" s="235"/>
      <c r="O309" s="235"/>
      <c r="P309" s="64"/>
      <c r="Q309" s="64"/>
      <c r="R309" s="64"/>
      <c r="S309" s="64"/>
      <c r="T309" s="64"/>
      <c r="U309" s="64"/>
      <c r="V309" s="251"/>
      <c r="W309" s="64"/>
      <c r="X309" s="60"/>
      <c r="Y309" s="60"/>
      <c r="Z309" s="60"/>
      <c r="AA309" s="75"/>
      <c r="AB309" s="67">
        <f t="shared" si="12"/>
        <v>1</v>
      </c>
      <c r="AC309" s="68">
        <f t="shared" si="13"/>
        <v>34</v>
      </c>
      <c r="AD309" s="68">
        <f t="array" ref="AD309">IF(AB309=0,0,IF(AB309&gt;9,AVERAGE(LARGE(D309:Z309,{1,2,3,4,5,6,7,8,9,10})),0))</f>
        <v>0</v>
      </c>
      <c r="AE309" s="68">
        <f t="array" ref="AE309">IF(AB309=0,0,IF(AB309&gt;9,SUM(LARGE(D309:Z309,{1,2,3,4,5,6,7,8,9,10})),0))</f>
        <v>0</v>
      </c>
    </row>
    <row r="310" spans="1:31" ht="16" x14ac:dyDescent="0.2">
      <c r="A310" s="57" t="s">
        <v>167</v>
      </c>
      <c r="B310" s="58" t="s">
        <v>6</v>
      </c>
      <c r="C310" s="58" t="s">
        <v>64</v>
      </c>
      <c r="D310" s="60"/>
      <c r="E310" s="60"/>
      <c r="F310" s="60"/>
      <c r="G310" s="61">
        <v>33</v>
      </c>
      <c r="H310" s="64"/>
      <c r="I310" s="64"/>
      <c r="J310" s="61"/>
      <c r="K310" s="63"/>
      <c r="L310" s="64"/>
      <c r="M310" s="65"/>
      <c r="N310" s="235"/>
      <c r="O310" s="235"/>
      <c r="P310" s="64"/>
      <c r="Q310" s="64"/>
      <c r="R310" s="64"/>
      <c r="S310" s="64"/>
      <c r="T310" s="89"/>
      <c r="U310" s="64"/>
      <c r="V310" s="251"/>
      <c r="W310" s="64"/>
      <c r="X310" s="60"/>
      <c r="Y310" s="60"/>
      <c r="Z310" s="60"/>
      <c r="AA310" s="75"/>
      <c r="AB310" s="67">
        <f t="shared" si="12"/>
        <v>1</v>
      </c>
      <c r="AC310" s="68">
        <f t="shared" si="13"/>
        <v>33</v>
      </c>
      <c r="AD310" s="68">
        <f t="array" ref="AD310">IF(AB310=0,0,IF(AB310&gt;9,AVERAGE(LARGE(D310:Z310,{1,2,3,4,5,6,7,8,9,10})),0))</f>
        <v>0</v>
      </c>
      <c r="AE310" s="68">
        <f t="array" ref="AE310">IF(AB310=0,0,IF(AB310&gt;9,SUM(LARGE(D310:Z310,{1,2,3,4,5,6,7,8,9,10})),0))</f>
        <v>0</v>
      </c>
    </row>
    <row r="311" spans="1:31" ht="16" x14ac:dyDescent="0.2">
      <c r="A311" s="85" t="s">
        <v>291</v>
      </c>
      <c r="B311" s="75" t="s">
        <v>7</v>
      </c>
      <c r="C311" s="58" t="s">
        <v>64</v>
      </c>
      <c r="D311" s="86"/>
      <c r="E311" s="86"/>
      <c r="F311" s="86"/>
      <c r="G311" s="61"/>
      <c r="H311" s="64"/>
      <c r="I311" s="77">
        <v>33</v>
      </c>
      <c r="J311" s="61"/>
      <c r="K311" s="63"/>
      <c r="L311" s="64"/>
      <c r="M311" s="61"/>
      <c r="N311" s="235"/>
      <c r="O311" s="235"/>
      <c r="P311" s="64"/>
      <c r="Q311" s="64"/>
      <c r="R311" s="64"/>
      <c r="S311" s="92"/>
      <c r="T311" s="64"/>
      <c r="U311" s="64"/>
      <c r="V311" s="251"/>
      <c r="W311" s="64"/>
      <c r="X311" s="79"/>
      <c r="Y311" s="58"/>
      <c r="Z311" s="58"/>
      <c r="AA311" s="75"/>
      <c r="AB311" s="67">
        <f t="shared" si="12"/>
        <v>1</v>
      </c>
      <c r="AC311" s="68">
        <f t="shared" si="13"/>
        <v>33</v>
      </c>
      <c r="AD311" s="68">
        <f t="array" ref="AD311">IF(AB311=0,0,IF(AB311&gt;9,AVERAGE(LARGE(D311:Z311,{1,2,3,4,5,6,7,8,9,10})),0))</f>
        <v>0</v>
      </c>
      <c r="AE311" s="68">
        <f t="array" ref="AE311">IF(AB311=0,0,IF(AB311&gt;9,SUM(LARGE(D311:Z311,{1,2,3,4,5,6,7,8,9,10})),0))</f>
        <v>0</v>
      </c>
    </row>
    <row r="312" spans="1:31" ht="16" x14ac:dyDescent="0.2">
      <c r="A312" s="57" t="s">
        <v>252</v>
      </c>
      <c r="B312" s="58" t="s">
        <v>6</v>
      </c>
      <c r="C312" s="93" t="s">
        <v>64</v>
      </c>
      <c r="D312" s="60">
        <v>30</v>
      </c>
      <c r="E312" s="60"/>
      <c r="F312" s="60"/>
      <c r="G312" s="61"/>
      <c r="H312" s="64"/>
      <c r="I312" s="64"/>
      <c r="J312" s="61"/>
      <c r="K312" s="63"/>
      <c r="L312" s="64"/>
      <c r="M312" s="65"/>
      <c r="N312" s="235"/>
      <c r="O312" s="235"/>
      <c r="P312" s="64"/>
      <c r="Q312" s="64"/>
      <c r="R312" s="64"/>
      <c r="S312" s="64"/>
      <c r="T312" s="64"/>
      <c r="U312" s="64"/>
      <c r="V312" s="251"/>
      <c r="W312" s="64"/>
      <c r="X312" s="60"/>
      <c r="Y312" s="60"/>
      <c r="Z312" s="60"/>
      <c r="AA312" s="75"/>
      <c r="AB312" s="67">
        <f t="shared" si="12"/>
        <v>1</v>
      </c>
      <c r="AC312" s="68">
        <f t="shared" si="13"/>
        <v>30</v>
      </c>
      <c r="AD312" s="68">
        <f t="array" ref="AD312">IF(AB312=0,0,IF(AB312&gt;9,AVERAGE(LARGE(D312:Z312,{1,2,3,4,5,6,7,8,9,10})),0))</f>
        <v>0</v>
      </c>
      <c r="AE312" s="68">
        <f t="array" ref="AE312">IF(AB312=0,0,IF(AB312&gt;9,SUM(LARGE(D312:Z312,{1,2,3,4,5,6,7,8,9,10})),0))</f>
        <v>0</v>
      </c>
    </row>
    <row r="313" spans="1:31" ht="16" x14ac:dyDescent="0.2">
      <c r="A313" s="57"/>
      <c r="B313" s="58"/>
      <c r="C313" s="93"/>
      <c r="D313" s="60"/>
      <c r="E313" s="60"/>
      <c r="F313" s="60"/>
      <c r="G313" s="61"/>
      <c r="H313" s="64"/>
      <c r="I313" s="64"/>
      <c r="J313" s="61"/>
      <c r="K313" s="63"/>
      <c r="L313" s="64"/>
      <c r="M313" s="65"/>
      <c r="N313" s="235"/>
      <c r="O313" s="235"/>
      <c r="P313" s="64"/>
      <c r="Q313" s="64"/>
      <c r="R313" s="64"/>
      <c r="S313" s="64"/>
      <c r="T313" s="64"/>
      <c r="U313" s="64"/>
      <c r="V313" s="251"/>
      <c r="W313" s="64"/>
      <c r="X313" s="60"/>
      <c r="Y313" s="60"/>
      <c r="Z313" s="60"/>
      <c r="AA313" s="75"/>
      <c r="AB313" s="67"/>
      <c r="AC313" s="68"/>
      <c r="AD313" s="68"/>
      <c r="AE313" s="68"/>
    </row>
    <row r="314" spans="1:31" ht="16" x14ac:dyDescent="0.2">
      <c r="A314" s="57" t="s">
        <v>131</v>
      </c>
      <c r="B314" s="58" t="s">
        <v>7</v>
      </c>
      <c r="C314" s="58" t="s">
        <v>92</v>
      </c>
      <c r="D314" s="60"/>
      <c r="E314" s="60">
        <v>35</v>
      </c>
      <c r="F314" s="60"/>
      <c r="G314" s="61">
        <v>42</v>
      </c>
      <c r="H314" s="64">
        <v>40</v>
      </c>
      <c r="I314" s="64">
        <v>31</v>
      </c>
      <c r="J314" s="61"/>
      <c r="K314" s="63"/>
      <c r="L314" s="64"/>
      <c r="M314" s="65"/>
      <c r="N314" s="235"/>
      <c r="O314" s="235"/>
      <c r="P314" s="64"/>
      <c r="Q314" s="64"/>
      <c r="R314" s="64"/>
      <c r="S314" s="64">
        <v>36</v>
      </c>
      <c r="T314" s="64">
        <v>41</v>
      </c>
      <c r="U314" s="64">
        <v>42</v>
      </c>
      <c r="V314" s="251"/>
      <c r="W314" s="64"/>
      <c r="X314" s="60">
        <v>41</v>
      </c>
      <c r="Y314" s="60">
        <v>38</v>
      </c>
      <c r="Z314" s="60">
        <v>37</v>
      </c>
      <c r="AA314" s="75"/>
      <c r="AB314" s="67">
        <f t="shared" ref="AB314:AB320" si="14">COUNT(D314:Z314)</f>
        <v>10</v>
      </c>
      <c r="AC314" s="68">
        <f t="shared" ref="AC314:AC320" si="15">IF(AB314=0,0,AVERAGE(D314:Z314))</f>
        <v>38.299999999999997</v>
      </c>
      <c r="AD314" s="68">
        <f t="array" ref="AD314">IF(AB314=0,0,IF(AB314&gt;9,AVERAGE(LARGE(D314:Z314,{1,2,3,4,5,6,7,8,9,10})),0))</f>
        <v>38.299999999999997</v>
      </c>
      <c r="AE314" s="68">
        <f t="array" ref="AE314">IF(AB314=0,0,IF(AB314&gt;9,SUM(LARGE(D314:Z314,{1,2,3,4,5,6,7,8,9,10})),0))</f>
        <v>383</v>
      </c>
    </row>
    <row r="315" spans="1:31" ht="16" x14ac:dyDescent="0.2">
      <c r="A315" s="57" t="s">
        <v>107</v>
      </c>
      <c r="B315" s="58" t="s">
        <v>8</v>
      </c>
      <c r="C315" s="58" t="s">
        <v>92</v>
      </c>
      <c r="D315" s="60"/>
      <c r="E315" s="60">
        <v>33</v>
      </c>
      <c r="F315" s="60">
        <v>34</v>
      </c>
      <c r="G315" s="61">
        <v>36</v>
      </c>
      <c r="H315" s="64">
        <v>38</v>
      </c>
      <c r="I315" s="64">
        <v>33</v>
      </c>
      <c r="J315" s="61">
        <v>34</v>
      </c>
      <c r="K315" s="63"/>
      <c r="L315" s="64">
        <v>29</v>
      </c>
      <c r="M315" s="65">
        <v>28</v>
      </c>
      <c r="N315" s="235">
        <v>20</v>
      </c>
      <c r="O315" s="235"/>
      <c r="P315" s="64"/>
      <c r="Q315" s="64">
        <v>27</v>
      </c>
      <c r="R315" s="64">
        <v>25</v>
      </c>
      <c r="S315" s="64">
        <v>35</v>
      </c>
      <c r="T315" s="64">
        <v>32</v>
      </c>
      <c r="U315" s="64">
        <v>39</v>
      </c>
      <c r="V315" s="251"/>
      <c r="W315" s="64"/>
      <c r="X315" s="60">
        <v>36</v>
      </c>
      <c r="Y315" s="60">
        <v>41</v>
      </c>
      <c r="Z315" s="60">
        <v>34</v>
      </c>
      <c r="AA315" s="75"/>
      <c r="AB315" s="67">
        <f t="shared" si="14"/>
        <v>17</v>
      </c>
      <c r="AC315" s="68">
        <f t="shared" si="15"/>
        <v>32.588235294117645</v>
      </c>
      <c r="AD315" s="68">
        <f t="array" ref="AD315">IF(AB315=0,0,IF(AB315&gt;9,AVERAGE(LARGE(D315:Z315,{1,2,3,4,5,6,7,8,9,10})),0))</f>
        <v>36</v>
      </c>
      <c r="AE315" s="68">
        <f t="array" ref="AE315">IF(AB315=0,0,IF(AB315&gt;9,SUM(LARGE(D315:Z315,{1,2,3,4,5,6,7,8,9,10})),0))</f>
        <v>360</v>
      </c>
    </row>
    <row r="316" spans="1:31" ht="16" x14ac:dyDescent="0.2">
      <c r="A316" s="57" t="s">
        <v>183</v>
      </c>
      <c r="B316" s="58" t="s">
        <v>7</v>
      </c>
      <c r="C316" s="58" t="s">
        <v>92</v>
      </c>
      <c r="D316" s="60"/>
      <c r="E316" s="60">
        <v>40</v>
      </c>
      <c r="F316" s="60">
        <v>30</v>
      </c>
      <c r="G316" s="61">
        <v>32</v>
      </c>
      <c r="H316" s="64">
        <v>33</v>
      </c>
      <c r="I316" s="64">
        <v>28</v>
      </c>
      <c r="J316" s="61">
        <v>30</v>
      </c>
      <c r="K316" s="63"/>
      <c r="L316" s="64"/>
      <c r="M316" s="65"/>
      <c r="N316" s="235"/>
      <c r="O316" s="235"/>
      <c r="P316" s="64"/>
      <c r="Q316" s="64"/>
      <c r="R316" s="64"/>
      <c r="S316" s="64">
        <v>34</v>
      </c>
      <c r="T316" s="64">
        <v>34</v>
      </c>
      <c r="U316" s="64"/>
      <c r="V316" s="251"/>
      <c r="W316" s="64"/>
      <c r="X316" s="60">
        <v>43</v>
      </c>
      <c r="Y316" s="60">
        <v>32</v>
      </c>
      <c r="Z316" s="60"/>
      <c r="AA316" s="80"/>
      <c r="AB316" s="67">
        <f t="shared" si="14"/>
        <v>10</v>
      </c>
      <c r="AC316" s="68">
        <f t="shared" si="15"/>
        <v>33.6</v>
      </c>
      <c r="AD316" s="68">
        <f t="array" ref="AD316">IF(AB316=0,0,IF(AB316&gt;9,AVERAGE(LARGE(D316:Z316,{1,2,3,4,5,6,7,8,9,10})),0))</f>
        <v>33.6</v>
      </c>
      <c r="AE316" s="68">
        <f t="array" ref="AE316">IF(AB316=0,0,IF(AB316&gt;9,SUM(LARGE(D316:Z316,{1,2,3,4,5,6,7,8,9,10})),0))</f>
        <v>336</v>
      </c>
    </row>
    <row r="317" spans="1:31" ht="16" x14ac:dyDescent="0.2">
      <c r="A317" s="57" t="s">
        <v>179</v>
      </c>
      <c r="B317" s="58" t="s">
        <v>6</v>
      </c>
      <c r="C317" s="93" t="s">
        <v>92</v>
      </c>
      <c r="D317" s="60">
        <v>39</v>
      </c>
      <c r="E317" s="60"/>
      <c r="F317" s="60">
        <v>38</v>
      </c>
      <c r="G317" s="61">
        <v>37</v>
      </c>
      <c r="H317" s="64"/>
      <c r="I317" s="64"/>
      <c r="J317" s="61"/>
      <c r="K317" s="63"/>
      <c r="L317" s="64"/>
      <c r="M317" s="65"/>
      <c r="N317" s="235"/>
      <c r="O317" s="235">
        <v>29</v>
      </c>
      <c r="P317" s="64"/>
      <c r="Q317" s="64">
        <v>28</v>
      </c>
      <c r="R317" s="64"/>
      <c r="S317" s="64"/>
      <c r="T317" s="64">
        <v>29</v>
      </c>
      <c r="U317" s="64"/>
      <c r="V317" s="251"/>
      <c r="W317" s="64">
        <v>36</v>
      </c>
      <c r="X317" s="60">
        <v>27</v>
      </c>
      <c r="Y317" s="60">
        <v>34</v>
      </c>
      <c r="Z317" s="60">
        <v>34</v>
      </c>
      <c r="AA317" s="75"/>
      <c r="AB317" s="67">
        <f t="shared" si="14"/>
        <v>10</v>
      </c>
      <c r="AC317" s="68">
        <f t="shared" si="15"/>
        <v>33.1</v>
      </c>
      <c r="AD317" s="68">
        <f t="array" ref="AD317">IF(AB317=0,0,IF(AB317&gt;9,AVERAGE(LARGE(D317:Z317,{1,2,3,4,5,6,7,8,9,10})),0))</f>
        <v>33.1</v>
      </c>
      <c r="AE317" s="68">
        <f t="array" ref="AE317">IF(AB317=0,0,IF(AB317&gt;9,SUM(LARGE(D317:Z317,{1,2,3,4,5,6,7,8,9,10})),0))</f>
        <v>331</v>
      </c>
    </row>
    <row r="318" spans="1:31" ht="16" x14ac:dyDescent="0.2">
      <c r="A318" s="57" t="s">
        <v>208</v>
      </c>
      <c r="B318" s="58" t="s">
        <v>5</v>
      </c>
      <c r="C318" s="58" t="s">
        <v>92</v>
      </c>
      <c r="D318" s="60">
        <v>36</v>
      </c>
      <c r="E318" s="60">
        <v>34</v>
      </c>
      <c r="F318" s="60"/>
      <c r="G318" s="61"/>
      <c r="H318" s="64"/>
      <c r="I318" s="64"/>
      <c r="J318" s="61"/>
      <c r="K318" s="63">
        <v>31</v>
      </c>
      <c r="L318" s="64">
        <v>34</v>
      </c>
      <c r="M318" s="65">
        <v>27</v>
      </c>
      <c r="N318" s="235"/>
      <c r="O318" s="235"/>
      <c r="P318" s="64">
        <v>27</v>
      </c>
      <c r="Q318" s="64"/>
      <c r="R318" s="64">
        <v>33</v>
      </c>
      <c r="S318" s="64"/>
      <c r="T318" s="64"/>
      <c r="U318" s="64"/>
      <c r="V318" s="251">
        <v>35</v>
      </c>
      <c r="W318" s="64"/>
      <c r="X318" s="60">
        <v>30</v>
      </c>
      <c r="Y318" s="60">
        <v>37</v>
      </c>
      <c r="Z318" s="60"/>
      <c r="AA318" s="75"/>
      <c r="AB318" s="67">
        <f t="shared" si="14"/>
        <v>10</v>
      </c>
      <c r="AC318" s="68">
        <f t="shared" si="15"/>
        <v>32.4</v>
      </c>
      <c r="AD318" s="68">
        <f t="array" ref="AD318">IF(AB318=0,0,IF(AB318&gt;9,AVERAGE(LARGE(D318:Z318,{1,2,3,4,5,6,7,8,9,10})),0))</f>
        <v>32.4</v>
      </c>
      <c r="AE318" s="68">
        <f t="array" ref="AE318">IF(AB318=0,0,IF(AB318&gt;9,SUM(LARGE(D318:Z318,{1,2,3,4,5,6,7,8,9,10})),0))</f>
        <v>324</v>
      </c>
    </row>
    <row r="319" spans="1:31" ht="16" x14ac:dyDescent="0.2">
      <c r="A319" s="57" t="s">
        <v>217</v>
      </c>
      <c r="B319" s="58" t="s">
        <v>7</v>
      </c>
      <c r="C319" s="93" t="s">
        <v>92</v>
      </c>
      <c r="D319" s="60"/>
      <c r="E319" s="60"/>
      <c r="F319" s="60"/>
      <c r="G319" s="61">
        <v>23</v>
      </c>
      <c r="H319" s="64">
        <v>27</v>
      </c>
      <c r="I319" s="64">
        <v>32</v>
      </c>
      <c r="J319" s="61">
        <v>30</v>
      </c>
      <c r="K319" s="63">
        <v>21</v>
      </c>
      <c r="L319" s="64"/>
      <c r="M319" s="65"/>
      <c r="N319" s="235"/>
      <c r="O319" s="235">
        <v>19</v>
      </c>
      <c r="P319" s="64">
        <v>16</v>
      </c>
      <c r="Q319" s="64">
        <v>22</v>
      </c>
      <c r="R319" s="64">
        <v>23</v>
      </c>
      <c r="S319" s="64">
        <v>27</v>
      </c>
      <c r="T319" s="64">
        <v>34</v>
      </c>
      <c r="U319" s="64"/>
      <c r="V319" s="251"/>
      <c r="W319" s="64"/>
      <c r="X319" s="60"/>
      <c r="Y319" s="60"/>
      <c r="Z319" s="60"/>
      <c r="AA319" s="75"/>
      <c r="AB319" s="67">
        <f t="shared" si="14"/>
        <v>11</v>
      </c>
      <c r="AC319" s="68">
        <f t="shared" si="15"/>
        <v>24.90909090909091</v>
      </c>
      <c r="AD319" s="68">
        <f t="array" ref="AD319">IF(AB319=0,0,IF(AB319&gt;9,AVERAGE(LARGE(D319:Z319,{1,2,3,4,5,6,7,8,9,10})),0))</f>
        <v>25.8</v>
      </c>
      <c r="AE319" s="68">
        <f t="array" ref="AE319">IF(AB319=0,0,IF(AB319&gt;9,SUM(LARGE(D319:Z319,{1,2,3,4,5,6,7,8,9,10})),0))</f>
        <v>258</v>
      </c>
    </row>
    <row r="320" spans="1:31" ht="16" x14ac:dyDescent="0.2">
      <c r="A320" s="57" t="s">
        <v>91</v>
      </c>
      <c r="B320" s="58" t="s">
        <v>4</v>
      </c>
      <c r="C320" s="58" t="s">
        <v>92</v>
      </c>
      <c r="D320" s="60"/>
      <c r="E320" s="60">
        <v>36</v>
      </c>
      <c r="F320" s="60"/>
      <c r="G320" s="61"/>
      <c r="H320" s="64"/>
      <c r="I320" s="64"/>
      <c r="J320" s="61"/>
      <c r="K320" s="63"/>
      <c r="L320" s="64"/>
      <c r="M320" s="65"/>
      <c r="N320" s="235"/>
      <c r="O320" s="235"/>
      <c r="P320" s="64"/>
      <c r="Q320" s="64"/>
      <c r="R320" s="64"/>
      <c r="S320" s="64"/>
      <c r="T320" s="64"/>
      <c r="U320" s="64"/>
      <c r="V320" s="251"/>
      <c r="W320" s="64"/>
      <c r="X320" s="60"/>
      <c r="Y320" s="60"/>
      <c r="Z320" s="60"/>
      <c r="AA320" s="75"/>
      <c r="AB320" s="67">
        <f t="shared" si="14"/>
        <v>1</v>
      </c>
      <c r="AC320" s="68">
        <f t="shared" si="15"/>
        <v>36</v>
      </c>
      <c r="AD320" s="68">
        <f t="array" ref="AD320">IF(AB320=0,0,IF(AB320&gt;9,AVERAGE(LARGE(D320:Z320,{1,2,3,4,5,6,7,8,9,10})),0))</f>
        <v>0</v>
      </c>
      <c r="AE320" s="68">
        <f t="array" ref="AE320">IF(AB320=0,0,IF(AB320&gt;9,SUM(LARGE(D320:Z320,{1,2,3,4,5,6,7,8,9,10})),0))</f>
        <v>0</v>
      </c>
    </row>
    <row r="321" spans="1:31" ht="16" x14ac:dyDescent="0.2">
      <c r="A321" s="57"/>
      <c r="B321" s="58"/>
      <c r="C321" s="58"/>
      <c r="D321" s="60"/>
      <c r="E321" s="60"/>
      <c r="F321" s="60"/>
      <c r="G321" s="61"/>
      <c r="H321" s="64"/>
      <c r="I321" s="64"/>
      <c r="J321" s="61"/>
      <c r="K321" s="63"/>
      <c r="L321" s="64"/>
      <c r="M321" s="65"/>
      <c r="N321" s="235"/>
      <c r="O321" s="235"/>
      <c r="P321" s="64"/>
      <c r="Q321" s="64"/>
      <c r="R321" s="64"/>
      <c r="S321" s="64"/>
      <c r="T321" s="64"/>
      <c r="U321" s="64"/>
      <c r="V321" s="251"/>
      <c r="W321" s="64"/>
      <c r="X321" s="60"/>
      <c r="Y321" s="60"/>
      <c r="Z321" s="60"/>
      <c r="AA321" s="75"/>
      <c r="AB321" s="67"/>
      <c r="AC321" s="68"/>
      <c r="AD321" s="68"/>
      <c r="AE321" s="68"/>
    </row>
    <row r="322" spans="1:31" ht="16" x14ac:dyDescent="0.2">
      <c r="A322" s="57" t="s">
        <v>170</v>
      </c>
      <c r="B322" s="58" t="s">
        <v>6</v>
      </c>
      <c r="C322" s="58" t="s">
        <v>55</v>
      </c>
      <c r="D322" s="60">
        <v>48</v>
      </c>
      <c r="E322" s="60">
        <v>47</v>
      </c>
      <c r="F322" s="60">
        <v>44</v>
      </c>
      <c r="G322" s="61">
        <v>43</v>
      </c>
      <c r="H322" s="64"/>
      <c r="I322" s="64"/>
      <c r="J322" s="61">
        <v>40</v>
      </c>
      <c r="K322" s="63">
        <v>44</v>
      </c>
      <c r="L322" s="64">
        <v>39</v>
      </c>
      <c r="M322" s="65"/>
      <c r="N322" s="235">
        <v>42</v>
      </c>
      <c r="O322" s="235"/>
      <c r="P322" s="64">
        <v>38</v>
      </c>
      <c r="Q322" s="64">
        <v>41</v>
      </c>
      <c r="R322" s="64"/>
      <c r="S322" s="64">
        <v>38</v>
      </c>
      <c r="T322" s="64">
        <v>40</v>
      </c>
      <c r="U322" s="64">
        <v>44</v>
      </c>
      <c r="V322" s="251">
        <v>47</v>
      </c>
      <c r="W322" s="64"/>
      <c r="X322" s="60">
        <v>40</v>
      </c>
      <c r="Y322" s="60"/>
      <c r="Z322" s="60"/>
      <c r="AA322" s="75"/>
      <c r="AB322" s="67">
        <f t="shared" ref="AB322:AB340" si="16">COUNT(D322:Z322)</f>
        <v>15</v>
      </c>
      <c r="AC322" s="68">
        <f t="shared" ref="AC322:AC340" si="17">IF(AB322=0,0,AVERAGE(D322:Z322))</f>
        <v>42.333333333333336</v>
      </c>
      <c r="AD322" s="68">
        <f t="array" ref="AD322">IF(AB322=0,0,IF(AB322&gt;9,AVERAGE(LARGE(D322:Z322,{1,2,3,4,5,6,7,8,9,10})),0))</f>
        <v>44</v>
      </c>
      <c r="AE322" s="68">
        <f t="array" ref="AE322">IF(AB322=0,0,IF(AB322&gt;9,SUM(LARGE(D322:Z322,{1,2,3,4,5,6,7,8,9,10})),0))</f>
        <v>440</v>
      </c>
    </row>
    <row r="323" spans="1:31" ht="16" x14ac:dyDescent="0.2">
      <c r="A323" s="57" t="s">
        <v>268</v>
      </c>
      <c r="B323" s="58" t="s">
        <v>4</v>
      </c>
      <c r="C323" s="58" t="s">
        <v>55</v>
      </c>
      <c r="D323" s="60"/>
      <c r="E323" s="60">
        <v>45</v>
      </c>
      <c r="F323" s="60">
        <v>42</v>
      </c>
      <c r="G323" s="61"/>
      <c r="H323" s="64">
        <v>44</v>
      </c>
      <c r="I323" s="64">
        <v>43</v>
      </c>
      <c r="J323" s="61"/>
      <c r="K323" s="63"/>
      <c r="L323" s="64"/>
      <c r="M323" s="65"/>
      <c r="N323" s="235">
        <v>38</v>
      </c>
      <c r="O323" s="235">
        <v>43</v>
      </c>
      <c r="P323" s="64">
        <v>30</v>
      </c>
      <c r="Q323" s="64">
        <v>40</v>
      </c>
      <c r="R323" s="64">
        <v>31</v>
      </c>
      <c r="S323" s="64">
        <v>32</v>
      </c>
      <c r="T323" s="64">
        <v>41</v>
      </c>
      <c r="U323" s="64">
        <v>46</v>
      </c>
      <c r="V323" s="251">
        <v>39</v>
      </c>
      <c r="W323" s="64"/>
      <c r="X323" s="60">
        <v>47</v>
      </c>
      <c r="Y323" s="60">
        <v>45</v>
      </c>
      <c r="Z323" s="60"/>
      <c r="AA323" s="75"/>
      <c r="AB323" s="67">
        <f t="shared" si="16"/>
        <v>15</v>
      </c>
      <c r="AC323" s="68">
        <f t="shared" si="17"/>
        <v>40.4</v>
      </c>
      <c r="AD323" s="68">
        <f t="array" ref="AD323">IF(AB323=0,0,IF(AB323&gt;9,AVERAGE(LARGE(D323:Z323,{1,2,3,4,5,6,7,8,9,10})),0))</f>
        <v>43.6</v>
      </c>
      <c r="AE323" s="68">
        <f t="array" ref="AE323">IF(AB323=0,0,IF(AB323&gt;9,SUM(LARGE(D323:Z323,{1,2,3,4,5,6,7,8,9,10})),0))</f>
        <v>436</v>
      </c>
    </row>
    <row r="324" spans="1:31" ht="16" x14ac:dyDescent="0.2">
      <c r="A324" s="57" t="s">
        <v>70</v>
      </c>
      <c r="B324" s="58" t="s">
        <v>5</v>
      </c>
      <c r="C324" s="58" t="s">
        <v>55</v>
      </c>
      <c r="D324" s="60"/>
      <c r="E324" s="60">
        <v>45</v>
      </c>
      <c r="F324" s="60">
        <v>45</v>
      </c>
      <c r="G324" s="61"/>
      <c r="H324" s="64"/>
      <c r="I324" s="64"/>
      <c r="J324" s="61"/>
      <c r="K324" s="63"/>
      <c r="L324" s="64">
        <v>36</v>
      </c>
      <c r="M324" s="65">
        <v>44</v>
      </c>
      <c r="N324" s="235"/>
      <c r="O324" s="235"/>
      <c r="P324" s="64"/>
      <c r="Q324" s="64">
        <v>34</v>
      </c>
      <c r="R324" s="64">
        <v>38</v>
      </c>
      <c r="S324" s="64"/>
      <c r="T324" s="64">
        <v>43</v>
      </c>
      <c r="U324" s="64">
        <v>42</v>
      </c>
      <c r="V324" s="251">
        <v>35</v>
      </c>
      <c r="W324" s="64">
        <v>39</v>
      </c>
      <c r="X324" s="60">
        <v>44</v>
      </c>
      <c r="Y324" s="60">
        <v>46</v>
      </c>
      <c r="Z324" s="60">
        <v>40</v>
      </c>
      <c r="AA324" s="75"/>
      <c r="AB324" s="67">
        <f t="shared" si="16"/>
        <v>13</v>
      </c>
      <c r="AC324" s="68">
        <f t="shared" si="17"/>
        <v>40.846153846153847</v>
      </c>
      <c r="AD324" s="68">
        <f t="array" ref="AD324">IF(AB324=0,0,IF(AB324&gt;9,AVERAGE(LARGE(D324:Z324,{1,2,3,4,5,6,7,8,9,10})),0))</f>
        <v>42.6</v>
      </c>
      <c r="AE324" s="68">
        <f t="array" ref="AE324">IF(AB324=0,0,IF(AB324&gt;9,SUM(LARGE(D324:Z324,{1,2,3,4,5,6,7,8,9,10})),0))</f>
        <v>426</v>
      </c>
    </row>
    <row r="325" spans="1:31" ht="16" x14ac:dyDescent="0.2">
      <c r="A325" s="57" t="s">
        <v>117</v>
      </c>
      <c r="B325" s="58" t="s">
        <v>8</v>
      </c>
      <c r="C325" s="58" t="s">
        <v>55</v>
      </c>
      <c r="D325" s="60"/>
      <c r="E325" s="60"/>
      <c r="F325" s="60">
        <v>44</v>
      </c>
      <c r="G325" s="61">
        <v>39</v>
      </c>
      <c r="H325" s="64">
        <v>38</v>
      </c>
      <c r="I325" s="64">
        <v>47</v>
      </c>
      <c r="J325" s="61">
        <v>42</v>
      </c>
      <c r="K325" s="63">
        <v>45</v>
      </c>
      <c r="L325" s="64">
        <v>40</v>
      </c>
      <c r="M325" s="65"/>
      <c r="N325" s="235">
        <v>44</v>
      </c>
      <c r="O325" s="235">
        <v>38</v>
      </c>
      <c r="P325" s="64">
        <v>38</v>
      </c>
      <c r="Q325" s="64">
        <v>34</v>
      </c>
      <c r="R325" s="64"/>
      <c r="S325" s="64">
        <v>43</v>
      </c>
      <c r="T325" s="64">
        <v>38</v>
      </c>
      <c r="U325" s="64">
        <v>38</v>
      </c>
      <c r="V325" s="251">
        <v>35</v>
      </c>
      <c r="W325" s="64"/>
      <c r="X325" s="60"/>
      <c r="Y325" s="60"/>
      <c r="Z325" s="60"/>
      <c r="AA325" s="75"/>
      <c r="AB325" s="67">
        <f t="shared" si="16"/>
        <v>15</v>
      </c>
      <c r="AC325" s="68">
        <f t="shared" si="17"/>
        <v>40.200000000000003</v>
      </c>
      <c r="AD325" s="68">
        <f t="array" ref="AD325">IF(AB325=0,0,IF(AB325&gt;9,AVERAGE(LARGE(D325:Z325,{1,2,3,4,5,6,7,8,9,10})),0))</f>
        <v>42</v>
      </c>
      <c r="AE325" s="68">
        <f t="array" ref="AE325">IF(AB325=0,0,IF(AB325&gt;9,SUM(LARGE(D325:Z325,{1,2,3,4,5,6,7,8,9,10})),0))</f>
        <v>420</v>
      </c>
    </row>
    <row r="326" spans="1:31" ht="16" x14ac:dyDescent="0.2">
      <c r="A326" s="57" t="s">
        <v>240</v>
      </c>
      <c r="B326" s="58" t="s">
        <v>8</v>
      </c>
      <c r="C326" s="58" t="s">
        <v>55</v>
      </c>
      <c r="D326" s="60"/>
      <c r="E326" s="60"/>
      <c r="F326" s="60">
        <v>40</v>
      </c>
      <c r="G326" s="61">
        <v>42</v>
      </c>
      <c r="H326" s="64">
        <v>41</v>
      </c>
      <c r="I326" s="64">
        <v>43</v>
      </c>
      <c r="J326" s="61">
        <v>36</v>
      </c>
      <c r="K326" s="63"/>
      <c r="L326" s="64">
        <v>37</v>
      </c>
      <c r="M326" s="65">
        <v>39</v>
      </c>
      <c r="N326" s="235"/>
      <c r="O326" s="235"/>
      <c r="P326" s="64"/>
      <c r="Q326" s="64">
        <v>35</v>
      </c>
      <c r="R326" s="64"/>
      <c r="S326" s="64">
        <v>36</v>
      </c>
      <c r="T326" s="64">
        <v>47</v>
      </c>
      <c r="U326" s="64">
        <v>40</v>
      </c>
      <c r="V326" s="251">
        <v>37</v>
      </c>
      <c r="W326" s="64"/>
      <c r="X326" s="60">
        <v>36</v>
      </c>
      <c r="Y326" s="60">
        <v>42</v>
      </c>
      <c r="Z326" s="60">
        <v>45</v>
      </c>
      <c r="AA326" s="75"/>
      <c r="AB326" s="67">
        <f t="shared" si="16"/>
        <v>15</v>
      </c>
      <c r="AC326" s="68">
        <f t="shared" si="17"/>
        <v>39.733333333333334</v>
      </c>
      <c r="AD326" s="68">
        <f t="array" ref="AD326">IF(AB326=0,0,IF(AB326&gt;9,AVERAGE(LARGE(D326:Z326,{1,2,3,4,5,6,7,8,9,10})),0))</f>
        <v>41.6</v>
      </c>
      <c r="AE326" s="68">
        <f t="array" ref="AE326">IF(AB326=0,0,IF(AB326&gt;9,SUM(LARGE(D326:Z326,{1,2,3,4,5,6,7,8,9,10})),0))</f>
        <v>416</v>
      </c>
    </row>
    <row r="327" spans="1:31" ht="16" x14ac:dyDescent="0.2">
      <c r="A327" s="99" t="s">
        <v>229</v>
      </c>
      <c r="B327" s="58" t="s">
        <v>7</v>
      </c>
      <c r="C327" s="58" t="s">
        <v>55</v>
      </c>
      <c r="D327" s="60"/>
      <c r="E327" s="60">
        <v>33</v>
      </c>
      <c r="F327" s="60"/>
      <c r="G327" s="61">
        <v>33</v>
      </c>
      <c r="H327" s="64">
        <v>45</v>
      </c>
      <c r="I327" s="64"/>
      <c r="J327" s="61">
        <v>36</v>
      </c>
      <c r="K327" s="63"/>
      <c r="L327" s="64">
        <v>35</v>
      </c>
      <c r="M327" s="65">
        <v>39</v>
      </c>
      <c r="N327" s="235">
        <v>33</v>
      </c>
      <c r="O327" s="235">
        <v>42</v>
      </c>
      <c r="P327" s="64"/>
      <c r="Q327" s="64">
        <v>28</v>
      </c>
      <c r="R327" s="64"/>
      <c r="S327" s="64">
        <v>43</v>
      </c>
      <c r="T327" s="64">
        <v>38</v>
      </c>
      <c r="U327" s="64"/>
      <c r="V327" s="251"/>
      <c r="W327" s="64"/>
      <c r="X327" s="60">
        <v>41</v>
      </c>
      <c r="Y327" s="60">
        <v>41</v>
      </c>
      <c r="Z327" s="60">
        <v>39</v>
      </c>
      <c r="AA327" s="75"/>
      <c r="AB327" s="67">
        <f t="shared" si="16"/>
        <v>14</v>
      </c>
      <c r="AC327" s="68">
        <f t="shared" si="17"/>
        <v>37.571428571428569</v>
      </c>
      <c r="AD327" s="68">
        <f t="array" ref="AD327">IF(AB327=0,0,IF(AB327&gt;9,AVERAGE(LARGE(D327:Z327,{1,2,3,4,5,6,7,8,9,10})),0))</f>
        <v>39.9</v>
      </c>
      <c r="AE327" s="68">
        <f t="array" ref="AE327">IF(AB327=0,0,IF(AB327&gt;9,SUM(LARGE(D327:Z327,{1,2,3,4,5,6,7,8,9,10})),0))</f>
        <v>399</v>
      </c>
    </row>
    <row r="328" spans="1:31" ht="16" x14ac:dyDescent="0.2">
      <c r="A328" s="57" t="s">
        <v>239</v>
      </c>
      <c r="B328" s="58" t="s">
        <v>7</v>
      </c>
      <c r="C328" s="58" t="s">
        <v>55</v>
      </c>
      <c r="D328" s="60"/>
      <c r="E328" s="60"/>
      <c r="F328" s="60"/>
      <c r="G328" s="61">
        <v>37</v>
      </c>
      <c r="H328" s="64">
        <v>44</v>
      </c>
      <c r="I328" s="64">
        <v>37</v>
      </c>
      <c r="J328" s="61">
        <v>38</v>
      </c>
      <c r="K328" s="63"/>
      <c r="L328" s="64"/>
      <c r="M328" s="65"/>
      <c r="N328" s="235">
        <v>35</v>
      </c>
      <c r="O328" s="235"/>
      <c r="P328" s="64"/>
      <c r="Q328" s="64"/>
      <c r="R328" s="64"/>
      <c r="S328" s="64">
        <v>41</v>
      </c>
      <c r="T328" s="64">
        <v>40</v>
      </c>
      <c r="U328" s="64"/>
      <c r="V328" s="251"/>
      <c r="W328" s="64"/>
      <c r="X328" s="60">
        <v>40</v>
      </c>
      <c r="Y328" s="60">
        <v>41</v>
      </c>
      <c r="Z328" s="60">
        <v>43</v>
      </c>
      <c r="AA328" s="75"/>
      <c r="AB328" s="67">
        <f t="shared" si="16"/>
        <v>10</v>
      </c>
      <c r="AC328" s="68">
        <f t="shared" si="17"/>
        <v>39.6</v>
      </c>
      <c r="AD328" s="68">
        <f t="array" ref="AD328">IF(AB328=0,0,IF(AB328&gt;9,AVERAGE(LARGE(D328:Z328,{1,2,3,4,5,6,7,8,9,10})),0))</f>
        <v>39.6</v>
      </c>
      <c r="AE328" s="68">
        <f t="array" ref="AE328">IF(AB328=0,0,IF(AB328&gt;9,SUM(LARGE(D328:Z328,{1,2,3,4,5,6,7,8,9,10})),0))</f>
        <v>396</v>
      </c>
    </row>
    <row r="329" spans="1:31" ht="16" x14ac:dyDescent="0.2">
      <c r="A329" s="85" t="s">
        <v>160</v>
      </c>
      <c r="B329" s="75" t="s">
        <v>5</v>
      </c>
      <c r="C329" s="74" t="s">
        <v>55</v>
      </c>
      <c r="D329" s="60">
        <v>38</v>
      </c>
      <c r="E329" s="60">
        <v>39</v>
      </c>
      <c r="F329" s="60">
        <v>35</v>
      </c>
      <c r="G329" s="61"/>
      <c r="H329" s="64"/>
      <c r="I329" s="64"/>
      <c r="J329" s="61"/>
      <c r="K329" s="63"/>
      <c r="L329" s="64">
        <v>34</v>
      </c>
      <c r="M329" s="65">
        <v>39</v>
      </c>
      <c r="N329" s="235"/>
      <c r="O329" s="235"/>
      <c r="P329" s="64"/>
      <c r="Q329" s="64">
        <v>35</v>
      </c>
      <c r="R329" s="64">
        <v>37</v>
      </c>
      <c r="S329" s="64"/>
      <c r="T329" s="64">
        <v>39</v>
      </c>
      <c r="U329" s="64">
        <v>41</v>
      </c>
      <c r="V329" s="251">
        <v>31</v>
      </c>
      <c r="W329" s="64">
        <v>40</v>
      </c>
      <c r="X329" s="60">
        <v>38</v>
      </c>
      <c r="Y329" s="60">
        <v>34</v>
      </c>
      <c r="Z329" s="60"/>
      <c r="AA329" s="75"/>
      <c r="AB329" s="67">
        <f t="shared" si="16"/>
        <v>13</v>
      </c>
      <c r="AC329" s="68">
        <f t="shared" si="17"/>
        <v>36.92307692307692</v>
      </c>
      <c r="AD329" s="68">
        <f t="array" ref="AD329">IF(AB329=0,0,IF(AB329&gt;9,AVERAGE(LARGE(D329:Z329,{1,2,3,4,5,6,7,8,9,10})),0))</f>
        <v>38.1</v>
      </c>
      <c r="AE329" s="68">
        <f t="array" ref="AE329">IF(AB329=0,0,IF(AB329&gt;9,SUM(LARGE(D329:Z329,{1,2,3,4,5,6,7,8,9,10})),0))</f>
        <v>381</v>
      </c>
    </row>
    <row r="330" spans="1:31" ht="16" x14ac:dyDescent="0.2">
      <c r="A330" s="57" t="s">
        <v>127</v>
      </c>
      <c r="B330" s="58" t="s">
        <v>6</v>
      </c>
      <c r="C330" s="58" t="s">
        <v>55</v>
      </c>
      <c r="D330" s="60"/>
      <c r="E330" s="60">
        <v>33</v>
      </c>
      <c r="F330" s="60">
        <v>37</v>
      </c>
      <c r="G330" s="61">
        <v>39</v>
      </c>
      <c r="H330" s="64">
        <v>43</v>
      </c>
      <c r="I330" s="64"/>
      <c r="J330" s="61"/>
      <c r="K330" s="63"/>
      <c r="L330" s="64"/>
      <c r="M330" s="65">
        <v>38</v>
      </c>
      <c r="N330" s="235"/>
      <c r="O330" s="235"/>
      <c r="P330" s="64">
        <v>36</v>
      </c>
      <c r="Q330" s="64"/>
      <c r="R330" s="64">
        <v>24</v>
      </c>
      <c r="S330" s="64">
        <v>38</v>
      </c>
      <c r="T330" s="64">
        <v>38</v>
      </c>
      <c r="U330" s="64"/>
      <c r="V330" s="251"/>
      <c r="W330" s="64">
        <v>38</v>
      </c>
      <c r="X330" s="60">
        <v>36</v>
      </c>
      <c r="Y330" s="60"/>
      <c r="Z330" s="60"/>
      <c r="AA330" s="75"/>
      <c r="AB330" s="67">
        <f t="shared" si="16"/>
        <v>11</v>
      </c>
      <c r="AC330" s="68">
        <f t="shared" si="17"/>
        <v>36.363636363636367</v>
      </c>
      <c r="AD330" s="68">
        <f t="array" ref="AD330">IF(AB330=0,0,IF(AB330&gt;9,AVERAGE(LARGE(D330:Z330,{1,2,3,4,5,6,7,8,9,10})),0))</f>
        <v>37.6</v>
      </c>
      <c r="AE330" s="68">
        <f t="array" ref="AE330">IF(AB330=0,0,IF(AB330&gt;9,SUM(LARGE(D330:Z330,{1,2,3,4,5,6,7,8,9,10})),0))</f>
        <v>376</v>
      </c>
    </row>
    <row r="331" spans="1:31" ht="16" x14ac:dyDescent="0.2">
      <c r="A331" s="70" t="s">
        <v>53</v>
      </c>
      <c r="B331" s="86" t="s">
        <v>5</v>
      </c>
      <c r="C331" s="86" t="s">
        <v>55</v>
      </c>
      <c r="D331" s="60">
        <v>40</v>
      </c>
      <c r="E331" s="60"/>
      <c r="F331" s="60">
        <v>43</v>
      </c>
      <c r="G331" s="61">
        <v>35</v>
      </c>
      <c r="H331" s="64">
        <v>36</v>
      </c>
      <c r="I331" s="64">
        <v>36</v>
      </c>
      <c r="J331" s="61">
        <v>35</v>
      </c>
      <c r="K331" s="63">
        <v>40</v>
      </c>
      <c r="L331" s="64">
        <v>31</v>
      </c>
      <c r="M331" s="65">
        <v>35</v>
      </c>
      <c r="N331" s="235">
        <v>33</v>
      </c>
      <c r="O331" s="235"/>
      <c r="P331" s="64"/>
      <c r="Q331" s="64"/>
      <c r="R331" s="64">
        <v>19</v>
      </c>
      <c r="S331" s="64"/>
      <c r="T331" s="64">
        <v>34</v>
      </c>
      <c r="U331" s="64">
        <v>41</v>
      </c>
      <c r="V331" s="251"/>
      <c r="W331" s="64"/>
      <c r="X331" s="60"/>
      <c r="Y331" s="60"/>
      <c r="Z331" s="60"/>
      <c r="AA331" s="75"/>
      <c r="AB331" s="67">
        <f t="shared" si="16"/>
        <v>13</v>
      </c>
      <c r="AC331" s="68">
        <f t="shared" si="17"/>
        <v>35.230769230769234</v>
      </c>
      <c r="AD331" s="68">
        <f t="array" ref="AD331">IF(AB331=0,0,IF(AB331&gt;9,AVERAGE(LARGE(D331:Z331,{1,2,3,4,5,6,7,8,9,10})),0))</f>
        <v>37.5</v>
      </c>
      <c r="AE331" s="68">
        <f t="array" ref="AE331">IF(AB331=0,0,IF(AB331&gt;9,SUM(LARGE(D331:Z331,{1,2,3,4,5,6,7,8,9,10})),0))</f>
        <v>375</v>
      </c>
    </row>
    <row r="332" spans="1:31" ht="16" x14ac:dyDescent="0.2">
      <c r="A332" s="57" t="s">
        <v>137</v>
      </c>
      <c r="B332" s="58" t="s">
        <v>9</v>
      </c>
      <c r="C332" s="58" t="s">
        <v>55</v>
      </c>
      <c r="D332" s="60">
        <v>34</v>
      </c>
      <c r="E332" s="60">
        <v>26</v>
      </c>
      <c r="F332" s="60"/>
      <c r="G332" s="61">
        <v>35</v>
      </c>
      <c r="H332" s="64">
        <v>38</v>
      </c>
      <c r="I332" s="64">
        <v>31</v>
      </c>
      <c r="J332" s="61">
        <v>42</v>
      </c>
      <c r="K332" s="63"/>
      <c r="L332" s="64"/>
      <c r="M332" s="65"/>
      <c r="N332" s="235">
        <v>32</v>
      </c>
      <c r="O332" s="235">
        <v>27</v>
      </c>
      <c r="P332" s="64"/>
      <c r="Q332" s="64"/>
      <c r="R332" s="64"/>
      <c r="S332" s="64">
        <v>39</v>
      </c>
      <c r="T332" s="64"/>
      <c r="U332" s="64">
        <v>36</v>
      </c>
      <c r="V332" s="251"/>
      <c r="W332" s="64"/>
      <c r="X332" s="60"/>
      <c r="Y332" s="60"/>
      <c r="Z332" s="60"/>
      <c r="AA332" s="75"/>
      <c r="AB332" s="67">
        <f t="shared" si="16"/>
        <v>10</v>
      </c>
      <c r="AC332" s="68">
        <f t="shared" si="17"/>
        <v>34</v>
      </c>
      <c r="AD332" s="68">
        <f t="array" ref="AD332">IF(AB332=0,0,IF(AB332&gt;9,AVERAGE(LARGE(D332:Z332,{1,2,3,4,5,6,7,8,9,10})),0))</f>
        <v>34</v>
      </c>
      <c r="AE332" s="68">
        <f t="array" ref="AE332">IF(AB332=0,0,IF(AB332&gt;9,SUM(LARGE(D332:Z332,{1,2,3,4,5,6,7,8,9,10})),0))</f>
        <v>340</v>
      </c>
    </row>
    <row r="333" spans="1:31" ht="16" x14ac:dyDescent="0.2">
      <c r="A333" s="85" t="s">
        <v>282</v>
      </c>
      <c r="B333" s="75" t="s">
        <v>12</v>
      </c>
      <c r="C333" s="58" t="s">
        <v>55</v>
      </c>
      <c r="D333" s="86"/>
      <c r="E333" s="86"/>
      <c r="F333" s="86"/>
      <c r="G333" s="61">
        <v>30</v>
      </c>
      <c r="H333" s="64"/>
      <c r="I333" s="64">
        <v>35</v>
      </c>
      <c r="J333" s="61">
        <v>32</v>
      </c>
      <c r="K333" s="63">
        <v>37</v>
      </c>
      <c r="L333" s="64">
        <v>30</v>
      </c>
      <c r="M333" s="65"/>
      <c r="N333" s="235">
        <v>23</v>
      </c>
      <c r="O333" s="235"/>
      <c r="P333" s="64">
        <v>27</v>
      </c>
      <c r="Q333" s="64">
        <v>28</v>
      </c>
      <c r="R333" s="64">
        <v>25</v>
      </c>
      <c r="S333" s="64">
        <v>37</v>
      </c>
      <c r="T333" s="64"/>
      <c r="U333" s="64"/>
      <c r="V333" s="251"/>
      <c r="W333" s="64"/>
      <c r="X333" s="101"/>
      <c r="Y333" s="86"/>
      <c r="Z333" s="86"/>
      <c r="AA333" s="75"/>
      <c r="AB333" s="67">
        <f t="shared" si="16"/>
        <v>10</v>
      </c>
      <c r="AC333" s="68">
        <f t="shared" si="17"/>
        <v>30.4</v>
      </c>
      <c r="AD333" s="68">
        <f t="array" ref="AD333">IF(AB333=0,0,IF(AB333&gt;9,AVERAGE(LARGE(D333:Z333,{1,2,3,4,5,6,7,8,9,10})),0))</f>
        <v>30.4</v>
      </c>
      <c r="AE333" s="68">
        <f t="array" ref="AE333">IF(AB333=0,0,IF(AB333&gt;9,SUM(LARGE(D333:Z333,{1,2,3,4,5,6,7,8,9,10})),0))</f>
        <v>304</v>
      </c>
    </row>
    <row r="334" spans="1:31" ht="16" x14ac:dyDescent="0.2">
      <c r="A334" s="57" t="s">
        <v>186</v>
      </c>
      <c r="B334" s="58" t="s">
        <v>7</v>
      </c>
      <c r="C334" s="58" t="s">
        <v>55</v>
      </c>
      <c r="D334" s="60"/>
      <c r="E334" s="60">
        <v>19</v>
      </c>
      <c r="F334" s="60"/>
      <c r="G334" s="61">
        <v>19</v>
      </c>
      <c r="H334" s="64">
        <v>23</v>
      </c>
      <c r="I334" s="64"/>
      <c r="J334" s="61">
        <v>31</v>
      </c>
      <c r="K334" s="63"/>
      <c r="L334" s="64">
        <v>30</v>
      </c>
      <c r="M334" s="65">
        <v>26</v>
      </c>
      <c r="N334" s="235"/>
      <c r="O334" s="235">
        <v>34</v>
      </c>
      <c r="P334" s="64">
        <v>34</v>
      </c>
      <c r="Q334" s="64">
        <v>22</v>
      </c>
      <c r="R334" s="64"/>
      <c r="S334" s="64"/>
      <c r="T334" s="64"/>
      <c r="U334" s="64"/>
      <c r="V334" s="251"/>
      <c r="W334" s="64"/>
      <c r="X334" s="60">
        <v>22</v>
      </c>
      <c r="Y334" s="60"/>
      <c r="Z334" s="60"/>
      <c r="AA334" s="75"/>
      <c r="AB334" s="67">
        <f t="shared" si="16"/>
        <v>10</v>
      </c>
      <c r="AC334" s="68">
        <f t="shared" si="17"/>
        <v>26</v>
      </c>
      <c r="AD334" s="68">
        <f t="array" ref="AD334">IF(AB334=0,0,IF(AB334&gt;9,AVERAGE(LARGE(D334:Z334,{1,2,3,4,5,6,7,8,9,10})),0))</f>
        <v>26</v>
      </c>
      <c r="AE334" s="68">
        <f t="array" ref="AE334">IF(AB334=0,0,IF(AB334&gt;9,SUM(LARGE(D334:Z334,{1,2,3,4,5,6,7,8,9,10})),0))</f>
        <v>260</v>
      </c>
    </row>
    <row r="335" spans="1:31" ht="16" x14ac:dyDescent="0.2">
      <c r="A335" s="57" t="s">
        <v>237</v>
      </c>
      <c r="B335" s="58" t="s">
        <v>6</v>
      </c>
      <c r="C335" s="93" t="s">
        <v>55</v>
      </c>
      <c r="D335" s="60">
        <v>33</v>
      </c>
      <c r="E335" s="60"/>
      <c r="F335" s="60"/>
      <c r="G335" s="61">
        <v>40</v>
      </c>
      <c r="H335" s="64"/>
      <c r="I335" s="64"/>
      <c r="J335" s="61"/>
      <c r="K335" s="63"/>
      <c r="L335" s="64">
        <v>30</v>
      </c>
      <c r="M335" s="65"/>
      <c r="N335" s="235"/>
      <c r="O335" s="235"/>
      <c r="P335" s="64"/>
      <c r="Q335" s="64"/>
      <c r="R335" s="64"/>
      <c r="S335" s="64"/>
      <c r="T335" s="64"/>
      <c r="U335" s="64"/>
      <c r="V335" s="251"/>
      <c r="W335" s="64"/>
      <c r="X335" s="60"/>
      <c r="Y335" s="60"/>
      <c r="Z335" s="60"/>
      <c r="AA335" s="75"/>
      <c r="AB335" s="67">
        <f t="shared" si="16"/>
        <v>3</v>
      </c>
      <c r="AC335" s="68">
        <f t="shared" si="17"/>
        <v>34.333333333333336</v>
      </c>
      <c r="AD335" s="68">
        <f t="array" ref="AD335">IF(AB335=0,0,IF(AB335&gt;9,AVERAGE(LARGE(D335:Z335,{1,2,3,4,5,6,7,8,9,10})),0))</f>
        <v>0</v>
      </c>
      <c r="AE335" s="68">
        <f t="array" ref="AE335">IF(AB335=0,0,IF(AB335&gt;9,SUM(LARGE(D335:Z335,{1,2,3,4,5,6,7,8,9,10})),0))</f>
        <v>0</v>
      </c>
    </row>
    <row r="336" spans="1:31" ht="16" x14ac:dyDescent="0.2">
      <c r="A336" s="57" t="s">
        <v>246</v>
      </c>
      <c r="B336" s="58" t="s">
        <v>10</v>
      </c>
      <c r="C336" s="58" t="s">
        <v>55</v>
      </c>
      <c r="D336" s="86"/>
      <c r="E336" s="86"/>
      <c r="F336" s="86"/>
      <c r="G336" s="61"/>
      <c r="H336" s="64"/>
      <c r="I336" s="64"/>
      <c r="J336" s="61">
        <v>38</v>
      </c>
      <c r="K336" s="63">
        <v>44</v>
      </c>
      <c r="L336" s="64"/>
      <c r="M336" s="61"/>
      <c r="N336" s="235"/>
      <c r="O336" s="235"/>
      <c r="P336" s="64"/>
      <c r="Q336" s="64"/>
      <c r="R336" s="64"/>
      <c r="S336" s="92"/>
      <c r="T336" s="64"/>
      <c r="U336" s="64"/>
      <c r="V336" s="251"/>
      <c r="W336" s="64"/>
      <c r="X336" s="101"/>
      <c r="Y336" s="86"/>
      <c r="Z336" s="86"/>
      <c r="AA336" s="75"/>
      <c r="AB336" s="67">
        <f t="shared" si="16"/>
        <v>2</v>
      </c>
      <c r="AC336" s="68">
        <f t="shared" si="17"/>
        <v>41</v>
      </c>
      <c r="AD336" s="68">
        <f t="array" ref="AD336">IF(AB336=0,0,IF(AB336&gt;9,AVERAGE(LARGE(D336:Z336,{1,2,3,4,5,6,7,8,9,10})),0))</f>
        <v>0</v>
      </c>
      <c r="AE336" s="68">
        <f t="array" ref="AE336">IF(AB336=0,0,IF(AB336&gt;9,SUM(LARGE(D336:Z336,{1,2,3,4,5,6,7,8,9,10})),0))</f>
        <v>0</v>
      </c>
    </row>
    <row r="337" spans="1:31" ht="16" x14ac:dyDescent="0.2">
      <c r="A337" s="57" t="s">
        <v>147</v>
      </c>
      <c r="B337" s="58" t="s">
        <v>9</v>
      </c>
      <c r="C337" s="58" t="s">
        <v>55</v>
      </c>
      <c r="D337" s="60">
        <v>37</v>
      </c>
      <c r="E337" s="60"/>
      <c r="F337" s="60"/>
      <c r="G337" s="61"/>
      <c r="H337" s="64"/>
      <c r="I337" s="64"/>
      <c r="J337" s="61"/>
      <c r="K337" s="63"/>
      <c r="L337" s="64"/>
      <c r="M337" s="65"/>
      <c r="N337" s="235"/>
      <c r="O337" s="235"/>
      <c r="P337" s="64"/>
      <c r="Q337" s="64"/>
      <c r="R337" s="64"/>
      <c r="S337" s="64"/>
      <c r="T337" s="64"/>
      <c r="U337" s="64"/>
      <c r="V337" s="251"/>
      <c r="W337" s="64"/>
      <c r="X337" s="60">
        <v>39</v>
      </c>
      <c r="Y337" s="60"/>
      <c r="Z337" s="60"/>
      <c r="AA337" s="75"/>
      <c r="AB337" s="67">
        <f t="shared" si="16"/>
        <v>2</v>
      </c>
      <c r="AC337" s="68">
        <f t="shared" si="17"/>
        <v>38</v>
      </c>
      <c r="AD337" s="68">
        <f t="array" ref="AD337">IF(AB337=0,0,IF(AB337&gt;9,AVERAGE(LARGE(D337:Z337,{1,2,3,4,5,6,7,8,9,10})),0))</f>
        <v>0</v>
      </c>
      <c r="AE337" s="68">
        <f t="array" ref="AE337">IF(AB337=0,0,IF(AB337&gt;9,SUM(LARGE(D337:Z337,{1,2,3,4,5,6,7,8,9,10})),0))</f>
        <v>0</v>
      </c>
    </row>
    <row r="338" spans="1:31" ht="16" x14ac:dyDescent="0.2">
      <c r="A338" s="57" t="s">
        <v>238</v>
      </c>
      <c r="B338" s="58" t="s">
        <v>8</v>
      </c>
      <c r="C338" s="58" t="s">
        <v>55</v>
      </c>
      <c r="D338" s="60">
        <v>27</v>
      </c>
      <c r="E338" s="60"/>
      <c r="F338" s="60"/>
      <c r="G338" s="61"/>
      <c r="H338" s="64"/>
      <c r="I338" s="64"/>
      <c r="J338" s="61"/>
      <c r="K338" s="63"/>
      <c r="L338" s="64"/>
      <c r="M338" s="65"/>
      <c r="N338" s="235"/>
      <c r="O338" s="235"/>
      <c r="P338" s="64"/>
      <c r="Q338" s="64"/>
      <c r="R338" s="64"/>
      <c r="S338" s="64"/>
      <c r="T338" s="64"/>
      <c r="U338" s="64">
        <v>30</v>
      </c>
      <c r="V338" s="251"/>
      <c r="W338" s="64"/>
      <c r="X338" s="60"/>
      <c r="Y338" s="60"/>
      <c r="Z338" s="60"/>
      <c r="AA338" s="75"/>
      <c r="AB338" s="67">
        <f t="shared" si="16"/>
        <v>2</v>
      </c>
      <c r="AC338" s="68">
        <f t="shared" si="17"/>
        <v>28.5</v>
      </c>
      <c r="AD338" s="68">
        <f t="array" ref="AD338">IF(AB338=0,0,IF(AB338&gt;9,AVERAGE(LARGE(D338:Z338,{1,2,3,4,5,6,7,8,9,10})),0))</f>
        <v>0</v>
      </c>
      <c r="AE338" s="68">
        <f t="array" ref="AE338">IF(AB338=0,0,IF(AB338&gt;9,SUM(LARGE(D338:Z338,{1,2,3,4,5,6,7,8,9,10})),0))</f>
        <v>0</v>
      </c>
    </row>
    <row r="339" spans="1:31" ht="16" x14ac:dyDescent="0.2">
      <c r="A339" s="99" t="s">
        <v>257</v>
      </c>
      <c r="B339" s="58" t="s">
        <v>8</v>
      </c>
      <c r="C339" s="58" t="s">
        <v>55</v>
      </c>
      <c r="D339" s="60"/>
      <c r="E339" s="60"/>
      <c r="F339" s="60"/>
      <c r="G339" s="61"/>
      <c r="H339" s="64"/>
      <c r="I339" s="64"/>
      <c r="J339" s="61"/>
      <c r="K339" s="63"/>
      <c r="L339" s="64"/>
      <c r="M339" s="65"/>
      <c r="N339" s="235"/>
      <c r="O339" s="235"/>
      <c r="P339" s="64"/>
      <c r="Q339" s="64"/>
      <c r="R339" s="64"/>
      <c r="S339" s="64"/>
      <c r="T339" s="64">
        <v>41</v>
      </c>
      <c r="U339" s="64"/>
      <c r="V339" s="251"/>
      <c r="W339" s="64"/>
      <c r="X339" s="60"/>
      <c r="Y339" s="60"/>
      <c r="Z339" s="60"/>
      <c r="AA339" s="75"/>
      <c r="AB339" s="67">
        <f t="shared" si="16"/>
        <v>1</v>
      </c>
      <c r="AC339" s="68">
        <f t="shared" si="17"/>
        <v>41</v>
      </c>
      <c r="AD339" s="68">
        <f t="array" ref="AD339">IF(AB339=0,0,IF(AB339&gt;9,AVERAGE(LARGE(D339:Z339,{1,2,3,4,5,6,7,8,9,10})),0))</f>
        <v>0</v>
      </c>
      <c r="AE339" s="68">
        <f t="array" ref="AE339">IF(AB339=0,0,IF(AB339&gt;9,SUM(LARGE(D339:Z339,{1,2,3,4,5,6,7,8,9,10})),0))</f>
        <v>0</v>
      </c>
    </row>
    <row r="340" spans="1:31" ht="16" x14ac:dyDescent="0.2">
      <c r="A340" s="57" t="s">
        <v>75</v>
      </c>
      <c r="B340" s="58" t="s">
        <v>4</v>
      </c>
      <c r="C340" s="58" t="s">
        <v>55</v>
      </c>
      <c r="D340" s="86"/>
      <c r="E340" s="86"/>
      <c r="F340" s="86"/>
      <c r="G340" s="61"/>
      <c r="H340" s="64"/>
      <c r="I340" s="64"/>
      <c r="J340" s="61"/>
      <c r="K340" s="63"/>
      <c r="L340" s="64"/>
      <c r="M340" s="61"/>
      <c r="N340" s="235">
        <v>35</v>
      </c>
      <c r="O340" s="235"/>
      <c r="P340" s="64"/>
      <c r="Q340" s="64"/>
      <c r="R340" s="64"/>
      <c r="S340" s="92"/>
      <c r="T340" s="64"/>
      <c r="U340" s="64"/>
      <c r="V340" s="251"/>
      <c r="W340" s="64"/>
      <c r="X340" s="101"/>
      <c r="Y340" s="86"/>
      <c r="Z340" s="86"/>
      <c r="AA340" s="75"/>
      <c r="AB340" s="67">
        <f t="shared" si="16"/>
        <v>1</v>
      </c>
      <c r="AC340" s="68">
        <f t="shared" si="17"/>
        <v>35</v>
      </c>
      <c r="AD340" s="68">
        <f t="array" ref="AD340">IF(AB340=0,0,IF(AB340&gt;9,AVERAGE(LARGE(D340:Z340,{1,2,3,4,5,6,7,8,9,10})),0))</f>
        <v>0</v>
      </c>
      <c r="AE340" s="68">
        <f t="array" ref="AE340">IF(AB340=0,0,IF(AB340&gt;9,SUM(LARGE(D340:Z340,{1,2,3,4,5,6,7,8,9,10})),0))</f>
        <v>0</v>
      </c>
    </row>
    <row r="341" spans="1:31" ht="16" x14ac:dyDescent="0.2">
      <c r="A341" s="57"/>
      <c r="B341" s="58"/>
      <c r="C341" s="58"/>
      <c r="D341" s="86"/>
      <c r="E341" s="86"/>
      <c r="F341" s="86"/>
      <c r="G341" s="61"/>
      <c r="H341" s="64"/>
      <c r="I341" s="64"/>
      <c r="J341" s="61"/>
      <c r="K341" s="63"/>
      <c r="L341" s="64"/>
      <c r="M341" s="61"/>
      <c r="N341" s="235"/>
      <c r="O341" s="235"/>
      <c r="P341" s="64"/>
      <c r="Q341" s="64"/>
      <c r="R341" s="64"/>
      <c r="S341" s="92"/>
      <c r="T341" s="64"/>
      <c r="U341" s="64"/>
      <c r="V341" s="251"/>
      <c r="W341" s="64"/>
      <c r="X341" s="101"/>
      <c r="Y341" s="86"/>
      <c r="Z341" s="86"/>
      <c r="AA341" s="75"/>
      <c r="AB341" s="67"/>
      <c r="AC341" s="68"/>
      <c r="AD341" s="68"/>
      <c r="AE341" s="68"/>
    </row>
    <row r="342" spans="1:31" ht="16" x14ac:dyDescent="0.2">
      <c r="A342" s="57" t="s">
        <v>206</v>
      </c>
      <c r="B342" s="58" t="s">
        <v>5</v>
      </c>
      <c r="C342" s="58" t="s">
        <v>66</v>
      </c>
      <c r="D342" s="60"/>
      <c r="E342" s="60"/>
      <c r="F342" s="60">
        <v>39</v>
      </c>
      <c r="G342" s="61"/>
      <c r="H342" s="64"/>
      <c r="I342" s="64"/>
      <c r="J342" s="61">
        <v>41</v>
      </c>
      <c r="K342" s="63">
        <v>38</v>
      </c>
      <c r="L342" s="64"/>
      <c r="M342" s="65"/>
      <c r="N342" s="235"/>
      <c r="O342" s="235"/>
      <c r="P342" s="64"/>
      <c r="Q342" s="64"/>
      <c r="R342" s="64">
        <v>37</v>
      </c>
      <c r="S342" s="64">
        <v>38</v>
      </c>
      <c r="T342" s="64">
        <v>40</v>
      </c>
      <c r="U342" s="64">
        <v>37</v>
      </c>
      <c r="V342" s="251"/>
      <c r="W342" s="64"/>
      <c r="X342" s="60">
        <v>45</v>
      </c>
      <c r="Y342" s="60">
        <v>42</v>
      </c>
      <c r="Z342" s="60">
        <v>39</v>
      </c>
      <c r="AA342" s="75"/>
      <c r="AB342" s="67">
        <f t="shared" ref="AB342:AB356" si="18">COUNT(D342:Z342)</f>
        <v>10</v>
      </c>
      <c r="AC342" s="68">
        <f t="shared" ref="AC342:AC356" si="19">IF(AB342=0,0,AVERAGE(D342:Z342))</f>
        <v>39.6</v>
      </c>
      <c r="AD342" s="68">
        <f t="array" ref="AD342">IF(AB342=0,0,IF(AB342&gt;9,AVERAGE(LARGE(D342:Z342,{1,2,3,4,5,6,7,8,9,10})),0))</f>
        <v>39.6</v>
      </c>
      <c r="AE342" s="68">
        <f t="array" ref="AE342">IF(AB342=0,0,IF(AB342&gt;9,SUM(LARGE(D342:Z342,{1,2,3,4,5,6,7,8,9,10})),0))</f>
        <v>396</v>
      </c>
    </row>
    <row r="343" spans="1:31" ht="16" x14ac:dyDescent="0.2">
      <c r="A343" s="57" t="s">
        <v>81</v>
      </c>
      <c r="B343" s="58" t="s">
        <v>3</v>
      </c>
      <c r="C343" s="58" t="s">
        <v>66</v>
      </c>
      <c r="D343" s="60">
        <v>41</v>
      </c>
      <c r="E343" s="60">
        <v>41</v>
      </c>
      <c r="F343" s="60">
        <v>41</v>
      </c>
      <c r="G343" s="61">
        <v>35</v>
      </c>
      <c r="H343" s="64">
        <v>41</v>
      </c>
      <c r="I343" s="64">
        <v>36</v>
      </c>
      <c r="J343" s="61">
        <v>29</v>
      </c>
      <c r="K343" s="63">
        <v>34</v>
      </c>
      <c r="L343" s="64">
        <v>34</v>
      </c>
      <c r="M343" s="65">
        <v>39</v>
      </c>
      <c r="N343" s="235">
        <v>34</v>
      </c>
      <c r="O343" s="235">
        <v>33</v>
      </c>
      <c r="P343" s="64">
        <v>30</v>
      </c>
      <c r="Q343" s="64"/>
      <c r="R343" s="64">
        <v>29</v>
      </c>
      <c r="S343" s="64"/>
      <c r="T343" s="64">
        <v>25</v>
      </c>
      <c r="U343" s="64">
        <v>33</v>
      </c>
      <c r="V343" s="251">
        <v>36</v>
      </c>
      <c r="W343" s="64"/>
      <c r="X343" s="60">
        <v>36</v>
      </c>
      <c r="Y343" s="60">
        <v>35</v>
      </c>
      <c r="Z343" s="60">
        <v>33</v>
      </c>
      <c r="AA343" s="75"/>
      <c r="AB343" s="67">
        <f t="shared" si="18"/>
        <v>20</v>
      </c>
      <c r="AC343" s="68">
        <f t="shared" si="19"/>
        <v>34.75</v>
      </c>
      <c r="AD343" s="68">
        <f t="array" ref="AD343">IF(AB343=0,0,IF(AB343&gt;9,AVERAGE(LARGE(D343:Z343,{1,2,3,4,5,6,7,8,9,10})),0))</f>
        <v>38.1</v>
      </c>
      <c r="AE343" s="68">
        <f t="array" ref="AE343">IF(AB343=0,0,IF(AB343&gt;9,SUM(LARGE(D343:Z343,{1,2,3,4,5,6,7,8,9,10})),0))</f>
        <v>381</v>
      </c>
    </row>
    <row r="344" spans="1:31" ht="16" x14ac:dyDescent="0.2">
      <c r="A344" s="57" t="s">
        <v>249</v>
      </c>
      <c r="B344" s="58" t="s">
        <v>12</v>
      </c>
      <c r="C344" s="58" t="s">
        <v>66</v>
      </c>
      <c r="D344" s="60">
        <v>20</v>
      </c>
      <c r="E344" s="60"/>
      <c r="F344" s="60">
        <v>20</v>
      </c>
      <c r="G344" s="61">
        <v>16</v>
      </c>
      <c r="H344" s="64"/>
      <c r="I344" s="64">
        <v>33</v>
      </c>
      <c r="J344" s="61"/>
      <c r="K344" s="63"/>
      <c r="L344" s="64"/>
      <c r="M344" s="65">
        <v>38</v>
      </c>
      <c r="N344" s="235">
        <v>34</v>
      </c>
      <c r="O344" s="235">
        <v>28</v>
      </c>
      <c r="P344" s="64"/>
      <c r="Q344" s="64">
        <v>36</v>
      </c>
      <c r="R344" s="64">
        <v>23</v>
      </c>
      <c r="S344" s="64"/>
      <c r="T344" s="64">
        <v>41</v>
      </c>
      <c r="U344" s="64">
        <v>43</v>
      </c>
      <c r="V344" s="251"/>
      <c r="W344" s="64"/>
      <c r="X344" s="60">
        <v>36</v>
      </c>
      <c r="Y344" s="60">
        <v>40</v>
      </c>
      <c r="Z344" s="60">
        <v>35</v>
      </c>
      <c r="AA344" s="75"/>
      <c r="AB344" s="67">
        <f t="shared" si="18"/>
        <v>14</v>
      </c>
      <c r="AC344" s="68">
        <f t="shared" si="19"/>
        <v>31.642857142857142</v>
      </c>
      <c r="AD344" s="68">
        <f t="array" ref="AD344">IF(AB344=0,0,IF(AB344&gt;9,AVERAGE(LARGE(D344:Z344,{1,2,3,4,5,6,7,8,9,10})),0))</f>
        <v>36.4</v>
      </c>
      <c r="AE344" s="68">
        <f t="array" ref="AE344">IF(AB344=0,0,IF(AB344&gt;9,SUM(LARGE(D344:Z344,{1,2,3,4,5,6,7,8,9,10})),0))</f>
        <v>364</v>
      </c>
    </row>
    <row r="345" spans="1:31" ht="16" x14ac:dyDescent="0.2">
      <c r="A345" s="57" t="s">
        <v>255</v>
      </c>
      <c r="B345" s="58" t="s">
        <v>3</v>
      </c>
      <c r="C345" s="58" t="s">
        <v>66</v>
      </c>
      <c r="D345" s="86">
        <v>30</v>
      </c>
      <c r="E345" s="86">
        <v>21</v>
      </c>
      <c r="F345" s="86">
        <v>19</v>
      </c>
      <c r="G345" s="61"/>
      <c r="H345" s="64"/>
      <c r="I345" s="64">
        <v>24</v>
      </c>
      <c r="J345" s="61">
        <v>28</v>
      </c>
      <c r="K345" s="63"/>
      <c r="L345" s="64">
        <v>27</v>
      </c>
      <c r="M345" s="65"/>
      <c r="N345" s="235"/>
      <c r="O345" s="235">
        <v>21</v>
      </c>
      <c r="P345" s="64">
        <v>11</v>
      </c>
      <c r="Q345" s="64"/>
      <c r="R345" s="64">
        <v>16</v>
      </c>
      <c r="S345" s="64"/>
      <c r="T345" s="64"/>
      <c r="U345" s="64"/>
      <c r="V345" s="251">
        <v>23</v>
      </c>
      <c r="W345" s="64"/>
      <c r="X345" s="101">
        <v>18</v>
      </c>
      <c r="Y345" s="86">
        <v>30</v>
      </c>
      <c r="Z345" s="86"/>
      <c r="AA345" s="75"/>
      <c r="AB345" s="67">
        <f t="shared" si="18"/>
        <v>12</v>
      </c>
      <c r="AC345" s="68">
        <f t="shared" si="19"/>
        <v>22.333333333333332</v>
      </c>
      <c r="AD345" s="68">
        <f t="array" ref="AD345">IF(AB345=0,0,IF(AB345&gt;9,AVERAGE(LARGE(D345:Z345,{1,2,3,4,5,6,7,8,9,10})),0))</f>
        <v>24.1</v>
      </c>
      <c r="AE345" s="68">
        <f t="array" ref="AE345">IF(AB345=0,0,IF(AB345&gt;9,SUM(LARGE(D345:Z345,{1,2,3,4,5,6,7,8,9,10})),0))</f>
        <v>241</v>
      </c>
    </row>
    <row r="346" spans="1:31" ht="16" x14ac:dyDescent="0.2">
      <c r="A346" s="57" t="s">
        <v>83</v>
      </c>
      <c r="B346" s="58" t="s">
        <v>3</v>
      </c>
      <c r="C346" s="58" t="s">
        <v>66</v>
      </c>
      <c r="D346" s="86"/>
      <c r="E346" s="86"/>
      <c r="F346" s="86"/>
      <c r="G346" s="61"/>
      <c r="H346" s="64"/>
      <c r="I346" s="64"/>
      <c r="J346" s="61">
        <v>18</v>
      </c>
      <c r="K346" s="63"/>
      <c r="L346" s="64">
        <v>17</v>
      </c>
      <c r="M346" s="61">
        <v>23</v>
      </c>
      <c r="N346" s="235">
        <v>17</v>
      </c>
      <c r="O346" s="235">
        <v>13</v>
      </c>
      <c r="P346" s="64">
        <v>14</v>
      </c>
      <c r="Q346" s="64"/>
      <c r="R346" s="64">
        <v>14</v>
      </c>
      <c r="S346" s="92"/>
      <c r="T346" s="64">
        <v>27</v>
      </c>
      <c r="U346" s="64"/>
      <c r="V346" s="251">
        <v>23</v>
      </c>
      <c r="W346" s="64"/>
      <c r="X346" s="101">
        <v>23</v>
      </c>
      <c r="Y346" s="86"/>
      <c r="Z346" s="86"/>
      <c r="AA346" s="75"/>
      <c r="AB346" s="67">
        <f t="shared" si="18"/>
        <v>10</v>
      </c>
      <c r="AC346" s="68">
        <f t="shared" si="19"/>
        <v>18.899999999999999</v>
      </c>
      <c r="AD346" s="68">
        <f t="array" ref="AD346">IF(AB346=0,0,IF(AB346&gt;9,AVERAGE(LARGE(D346:Z346,{1,2,3,4,5,6,7,8,9,10})),0))</f>
        <v>18.899999999999999</v>
      </c>
      <c r="AE346" s="68">
        <f t="array" ref="AE346">IF(AB346=0,0,IF(AB346&gt;9,SUM(LARGE(D346:Z346,{1,2,3,4,5,6,7,8,9,10})),0))</f>
        <v>189</v>
      </c>
    </row>
    <row r="347" spans="1:31" ht="16" x14ac:dyDescent="0.2">
      <c r="A347" s="57" t="s">
        <v>241</v>
      </c>
      <c r="B347" s="58" t="s">
        <v>7</v>
      </c>
      <c r="C347" s="58" t="s">
        <v>66</v>
      </c>
      <c r="D347" s="86"/>
      <c r="E347" s="86"/>
      <c r="F347" s="86"/>
      <c r="G347" s="61"/>
      <c r="H347" s="64"/>
      <c r="I347" s="77">
        <v>23</v>
      </c>
      <c r="J347" s="61"/>
      <c r="K347" s="63"/>
      <c r="L347" s="64"/>
      <c r="M347" s="61">
        <v>25</v>
      </c>
      <c r="N347" s="235"/>
      <c r="O347" s="235"/>
      <c r="P347" s="64"/>
      <c r="Q347" s="64"/>
      <c r="R347" s="64">
        <v>25</v>
      </c>
      <c r="S347" s="92"/>
      <c r="T347" s="64">
        <v>36</v>
      </c>
      <c r="U347" s="64"/>
      <c r="V347" s="251"/>
      <c r="W347" s="64"/>
      <c r="X347" s="79">
        <v>29</v>
      </c>
      <c r="Y347" s="86">
        <v>35</v>
      </c>
      <c r="Z347" s="86"/>
      <c r="AA347" s="75"/>
      <c r="AB347" s="67">
        <f t="shared" si="18"/>
        <v>6</v>
      </c>
      <c r="AC347" s="68">
        <f t="shared" si="19"/>
        <v>28.833333333333332</v>
      </c>
      <c r="AD347" s="68">
        <f t="array" ref="AD347">IF(AB347=0,0,IF(AB347&gt;9,AVERAGE(LARGE(D347:Z347,{1,2,3,4,5,6,7,8,9,10})),0))</f>
        <v>0</v>
      </c>
      <c r="AE347" s="68">
        <f t="array" ref="AE347">IF(AB347=0,0,IF(AB347&gt;9,SUM(LARGE(D347:Z347,{1,2,3,4,5,6,7,8,9,10})),0))</f>
        <v>0</v>
      </c>
    </row>
    <row r="348" spans="1:31" ht="16" x14ac:dyDescent="0.2">
      <c r="A348" s="69" t="s">
        <v>182</v>
      </c>
      <c r="B348" s="58" t="s">
        <v>12</v>
      </c>
      <c r="C348" s="58" t="s">
        <v>66</v>
      </c>
      <c r="D348" s="86"/>
      <c r="E348" s="86"/>
      <c r="F348" s="86"/>
      <c r="G348" s="61"/>
      <c r="H348" s="64"/>
      <c r="I348" s="64">
        <v>37</v>
      </c>
      <c r="J348" s="61"/>
      <c r="K348" s="63"/>
      <c r="L348" s="64"/>
      <c r="M348" s="61">
        <v>36</v>
      </c>
      <c r="N348" s="235">
        <v>27</v>
      </c>
      <c r="O348" s="235"/>
      <c r="P348" s="64"/>
      <c r="Q348" s="64"/>
      <c r="R348" s="64"/>
      <c r="S348" s="92"/>
      <c r="T348" s="64"/>
      <c r="U348" s="64"/>
      <c r="V348" s="251"/>
      <c r="W348" s="64"/>
      <c r="X348" s="86">
        <v>35</v>
      </c>
      <c r="Y348" s="86"/>
      <c r="Z348" s="86"/>
      <c r="AA348" s="75"/>
      <c r="AB348" s="67">
        <f t="shared" si="18"/>
        <v>4</v>
      </c>
      <c r="AC348" s="68">
        <f t="shared" si="19"/>
        <v>33.75</v>
      </c>
      <c r="AD348" s="68">
        <f t="array" ref="AD348">IF(AB348=0,0,IF(AB348&gt;9,AVERAGE(LARGE(D348:Z348,{1,2,3,4,5,6,7,8,9,10})),0))</f>
        <v>0</v>
      </c>
      <c r="AE348" s="68">
        <f t="array" ref="AE348">IF(AB348=0,0,IF(AB348&gt;9,SUM(LARGE(D348:Z348,{1,2,3,4,5,6,7,8,9,10})),0))</f>
        <v>0</v>
      </c>
    </row>
    <row r="349" spans="1:31" ht="16" x14ac:dyDescent="0.2">
      <c r="A349" s="57" t="s">
        <v>151</v>
      </c>
      <c r="B349" s="58" t="s">
        <v>12</v>
      </c>
      <c r="C349" s="58" t="s">
        <v>66</v>
      </c>
      <c r="D349" s="60"/>
      <c r="E349" s="60"/>
      <c r="F349" s="60"/>
      <c r="G349" s="61">
        <v>20</v>
      </c>
      <c r="H349" s="64"/>
      <c r="I349" s="64">
        <v>26</v>
      </c>
      <c r="J349" s="61"/>
      <c r="K349" s="63"/>
      <c r="L349" s="64"/>
      <c r="M349" s="65"/>
      <c r="N349" s="235"/>
      <c r="O349" s="235"/>
      <c r="P349" s="64"/>
      <c r="Q349" s="64"/>
      <c r="R349" s="64">
        <v>27</v>
      </c>
      <c r="S349" s="64"/>
      <c r="T349" s="64"/>
      <c r="U349" s="64"/>
      <c r="V349" s="251"/>
      <c r="W349" s="64"/>
      <c r="X349" s="60">
        <v>32</v>
      </c>
      <c r="Y349" s="60"/>
      <c r="Z349" s="60"/>
      <c r="AA349" s="75"/>
      <c r="AB349" s="67">
        <f t="shared" si="18"/>
        <v>4</v>
      </c>
      <c r="AC349" s="68">
        <f t="shared" si="19"/>
        <v>26.25</v>
      </c>
      <c r="AD349" s="68">
        <f t="array" ref="AD349">IF(AB349=0,0,IF(AB349&gt;9,AVERAGE(LARGE(D349:Z349,{1,2,3,4,5,6,7,8,9,10})),0))</f>
        <v>0</v>
      </c>
      <c r="AE349" s="68">
        <f t="array" ref="AE349">IF(AB349=0,0,IF(AB349&gt;9,SUM(LARGE(D349:Z349,{1,2,3,4,5,6,7,8,9,10})),0))</f>
        <v>0</v>
      </c>
    </row>
    <row r="350" spans="1:31" ht="16" x14ac:dyDescent="0.2">
      <c r="A350" s="57" t="s">
        <v>69</v>
      </c>
      <c r="B350" s="58" t="s">
        <v>12</v>
      </c>
      <c r="C350" s="58" t="s">
        <v>66</v>
      </c>
      <c r="D350" s="60"/>
      <c r="E350" s="60"/>
      <c r="F350" s="60"/>
      <c r="G350" s="61"/>
      <c r="H350" s="64"/>
      <c r="I350" s="64"/>
      <c r="J350" s="61"/>
      <c r="K350" s="63"/>
      <c r="L350" s="64"/>
      <c r="M350" s="65">
        <v>41</v>
      </c>
      <c r="N350" s="235"/>
      <c r="O350" s="235"/>
      <c r="P350" s="64"/>
      <c r="Q350" s="64"/>
      <c r="R350" s="64"/>
      <c r="S350" s="64"/>
      <c r="T350" s="64">
        <v>42</v>
      </c>
      <c r="U350" s="64"/>
      <c r="V350" s="251"/>
      <c r="W350" s="64"/>
      <c r="X350" s="60"/>
      <c r="Y350" s="60"/>
      <c r="Z350" s="60"/>
      <c r="AA350" s="75"/>
      <c r="AB350" s="67">
        <f t="shared" si="18"/>
        <v>2</v>
      </c>
      <c r="AC350" s="68">
        <f t="shared" si="19"/>
        <v>41.5</v>
      </c>
      <c r="AD350" s="68">
        <f t="array" ref="AD350">IF(AB350=0,0,IF(AB350&gt;9,AVERAGE(LARGE(D350:Z350,{1,2,3,4,5,6,7,8,9,10})),0))</f>
        <v>0</v>
      </c>
      <c r="AE350" s="68">
        <f t="array" ref="AE350">IF(AB350=0,0,IF(AB350&gt;9,SUM(LARGE(D350:Z350,{1,2,3,4,5,6,7,8,9,10})),0))</f>
        <v>0</v>
      </c>
    </row>
    <row r="351" spans="1:31" ht="16" x14ac:dyDescent="0.2">
      <c r="A351" s="57" t="s">
        <v>152</v>
      </c>
      <c r="B351" s="58" t="s">
        <v>7</v>
      </c>
      <c r="C351" s="58" t="s">
        <v>66</v>
      </c>
      <c r="D351" s="86"/>
      <c r="E351" s="86"/>
      <c r="F351" s="86"/>
      <c r="G351" s="105"/>
      <c r="H351" s="86"/>
      <c r="I351" s="75">
        <v>14</v>
      </c>
      <c r="J351" s="105"/>
      <c r="K351" s="106"/>
      <c r="L351" s="86"/>
      <c r="M351" s="105"/>
      <c r="N351" s="237"/>
      <c r="O351" s="237"/>
      <c r="P351" s="86"/>
      <c r="Q351" s="86"/>
      <c r="R351" s="86"/>
      <c r="S351" s="109"/>
      <c r="T351" s="86"/>
      <c r="U351" s="86"/>
      <c r="V351" s="253"/>
      <c r="W351" s="86"/>
      <c r="X351" s="79">
        <v>23</v>
      </c>
      <c r="Y351" s="86"/>
      <c r="Z351" s="86"/>
      <c r="AA351" s="75"/>
      <c r="AB351" s="67">
        <f t="shared" si="18"/>
        <v>2</v>
      </c>
      <c r="AC351" s="68">
        <f t="shared" si="19"/>
        <v>18.5</v>
      </c>
      <c r="AD351" s="68">
        <f t="array" ref="AD351">IF(AB351=0,0,IF(AB351&gt;9,AVERAGE(LARGE(D351:Z351,{1,2,3,4,5,6,7,8,9,10})),0))</f>
        <v>0</v>
      </c>
      <c r="AE351" s="68">
        <f t="array" ref="AE351">IF(AB351=0,0,IF(AB351&gt;9,SUM(LARGE(D351:Z351,{1,2,3,4,5,6,7,8,9,10})),0))</f>
        <v>0</v>
      </c>
    </row>
    <row r="352" spans="1:31" ht="16" x14ac:dyDescent="0.2">
      <c r="A352" s="82" t="s">
        <v>196</v>
      </c>
      <c r="B352" s="83" t="s">
        <v>12</v>
      </c>
      <c r="C352" s="83" t="s">
        <v>66</v>
      </c>
      <c r="D352" s="60"/>
      <c r="E352" s="60"/>
      <c r="F352" s="60"/>
      <c r="G352" s="105"/>
      <c r="H352" s="86"/>
      <c r="I352" s="86">
        <v>41</v>
      </c>
      <c r="J352" s="105"/>
      <c r="K352" s="106"/>
      <c r="L352" s="86"/>
      <c r="M352" s="107"/>
      <c r="N352" s="237"/>
      <c r="O352" s="237"/>
      <c r="P352" s="86"/>
      <c r="Q352" s="86"/>
      <c r="R352" s="86"/>
      <c r="S352" s="86"/>
      <c r="T352" s="86"/>
      <c r="U352" s="86"/>
      <c r="V352" s="253"/>
      <c r="W352" s="86"/>
      <c r="X352" s="60"/>
      <c r="Y352" s="60"/>
      <c r="Z352" s="60"/>
      <c r="AA352" s="75"/>
      <c r="AB352" s="67">
        <f t="shared" si="18"/>
        <v>1</v>
      </c>
      <c r="AC352" s="68">
        <f t="shared" si="19"/>
        <v>41</v>
      </c>
      <c r="AD352" s="68">
        <f t="array" ref="AD352">IF(AB352=0,0,IF(AB352&gt;9,AVERAGE(LARGE(D352:Z352,{1,2,3,4,5,6,7,8,9,10})),0))</f>
        <v>0</v>
      </c>
      <c r="AE352" s="68">
        <f t="array" ref="AE352">IF(AB352=0,0,IF(AB352&gt;9,SUM(LARGE(D352:Z352,{1,2,3,4,5,6,7,8,9,10})),0))</f>
        <v>0</v>
      </c>
    </row>
    <row r="353" spans="1:31" ht="16" x14ac:dyDescent="0.2">
      <c r="A353" s="57" t="s">
        <v>67</v>
      </c>
      <c r="B353" s="58" t="s">
        <v>12</v>
      </c>
      <c r="C353" s="58" t="s">
        <v>66</v>
      </c>
      <c r="D353" s="60"/>
      <c r="E353" s="60"/>
      <c r="F353" s="60"/>
      <c r="G353" s="105"/>
      <c r="H353" s="86"/>
      <c r="I353" s="86"/>
      <c r="J353" s="105"/>
      <c r="K353" s="106"/>
      <c r="L353" s="86"/>
      <c r="M353" s="107">
        <v>40</v>
      </c>
      <c r="N353" s="237"/>
      <c r="O353" s="237"/>
      <c r="P353" s="86"/>
      <c r="Q353" s="86"/>
      <c r="R353" s="86"/>
      <c r="S353" s="86"/>
      <c r="T353" s="86"/>
      <c r="U353" s="86"/>
      <c r="V353" s="253"/>
      <c r="W353" s="86"/>
      <c r="X353" s="60"/>
      <c r="Y353" s="60"/>
      <c r="Z353" s="60"/>
      <c r="AA353" s="75"/>
      <c r="AB353" s="67">
        <f t="shared" si="18"/>
        <v>1</v>
      </c>
      <c r="AC353" s="68">
        <f t="shared" si="19"/>
        <v>40</v>
      </c>
      <c r="AD353" s="68">
        <f t="array" ref="AD353">IF(AB353=0,0,IF(AB353&gt;9,AVERAGE(LARGE(D353:Z353,{1,2,3,4,5,6,7,8,9,10})),0))</f>
        <v>0</v>
      </c>
      <c r="AE353" s="68">
        <f t="array" ref="AE353">IF(AB353=0,0,IF(AB353&gt;9,SUM(LARGE(D353:Z353,{1,2,3,4,5,6,7,8,9,10})),0))</f>
        <v>0</v>
      </c>
    </row>
    <row r="354" spans="1:31" ht="16" x14ac:dyDescent="0.2">
      <c r="A354" s="57" t="s">
        <v>85</v>
      </c>
      <c r="B354" s="58" t="s">
        <v>4</v>
      </c>
      <c r="C354" s="58" t="s">
        <v>66</v>
      </c>
      <c r="D354" s="60">
        <v>24</v>
      </c>
      <c r="E354" s="60"/>
      <c r="F354" s="60"/>
      <c r="G354" s="105"/>
      <c r="H354" s="86"/>
      <c r="I354" s="86"/>
      <c r="J354" s="105"/>
      <c r="K354" s="106"/>
      <c r="L354" s="86"/>
      <c r="M354" s="107"/>
      <c r="N354" s="237"/>
      <c r="O354" s="237"/>
      <c r="P354" s="86"/>
      <c r="Q354" s="86"/>
      <c r="R354" s="86"/>
      <c r="S354" s="86"/>
      <c r="T354" s="86"/>
      <c r="U354" s="86"/>
      <c r="V354" s="253"/>
      <c r="W354" s="86"/>
      <c r="X354" s="60"/>
      <c r="Y354" s="60"/>
      <c r="Z354" s="60"/>
      <c r="AA354" s="75"/>
      <c r="AB354" s="67">
        <f t="shared" si="18"/>
        <v>1</v>
      </c>
      <c r="AC354" s="68">
        <f t="shared" si="19"/>
        <v>24</v>
      </c>
      <c r="AD354" s="68">
        <f t="array" ref="AD354">IF(AB354=0,0,IF(AB354&gt;9,AVERAGE(LARGE(D354:Z354,{1,2,3,4,5,6,7,8,9,10})),0))</f>
        <v>0</v>
      </c>
      <c r="AE354" s="68">
        <f t="array" ref="AE354">IF(AB354=0,0,IF(AB354&gt;9,SUM(LARGE(D354:Z354,{1,2,3,4,5,6,7,8,9,10})),0))</f>
        <v>0</v>
      </c>
    </row>
    <row r="355" spans="1:31" ht="16" x14ac:dyDescent="0.2">
      <c r="A355" s="85" t="s">
        <v>253</v>
      </c>
      <c r="B355" s="75" t="s">
        <v>10</v>
      </c>
      <c r="C355" s="74" t="s">
        <v>66</v>
      </c>
      <c r="D355" s="60"/>
      <c r="E355" s="60"/>
      <c r="F355" s="60"/>
      <c r="G355" s="105"/>
      <c r="H355" s="86"/>
      <c r="I355" s="86"/>
      <c r="J355" s="105"/>
      <c r="K355" s="106">
        <v>24</v>
      </c>
      <c r="L355" s="86"/>
      <c r="M355" s="107"/>
      <c r="N355" s="237"/>
      <c r="O355" s="237"/>
      <c r="P355" s="86"/>
      <c r="Q355" s="86"/>
      <c r="R355" s="86"/>
      <c r="S355" s="86"/>
      <c r="T355" s="86"/>
      <c r="U355" s="86"/>
      <c r="V355" s="253"/>
      <c r="W355" s="86"/>
      <c r="X355" s="60"/>
      <c r="Y355" s="60"/>
      <c r="Z355" s="60"/>
      <c r="AA355" s="75"/>
      <c r="AB355" s="67">
        <f t="shared" si="18"/>
        <v>1</v>
      </c>
      <c r="AC355" s="68">
        <f t="shared" si="19"/>
        <v>24</v>
      </c>
      <c r="AD355" s="68">
        <f t="array" ref="AD355">IF(AB355=0,0,IF(AB355&gt;9,AVERAGE(LARGE(D355:Z355,{1,2,3,4,5,6,7,8,9,10})),0))</f>
        <v>0</v>
      </c>
      <c r="AE355" s="68">
        <f t="array" ref="AE355">IF(AB355=0,0,IF(AB355&gt;9,SUM(LARGE(D355:Z355,{1,2,3,4,5,6,7,8,9,10})),0))</f>
        <v>0</v>
      </c>
    </row>
    <row r="356" spans="1:31" ht="16" x14ac:dyDescent="0.2">
      <c r="A356" s="57" t="s">
        <v>373</v>
      </c>
      <c r="B356" s="58" t="s">
        <v>12</v>
      </c>
      <c r="C356" s="58" t="s">
        <v>66</v>
      </c>
      <c r="D356" s="86"/>
      <c r="E356" s="86"/>
      <c r="F356" s="86"/>
      <c r="G356" s="105"/>
      <c r="H356" s="86"/>
      <c r="I356" s="86"/>
      <c r="J356" s="105"/>
      <c r="K356" s="106"/>
      <c r="L356" s="86"/>
      <c r="M356" s="105"/>
      <c r="N356" s="237"/>
      <c r="O356" s="237"/>
      <c r="P356" s="86"/>
      <c r="Q356" s="86"/>
      <c r="R356" s="86"/>
      <c r="S356" s="109"/>
      <c r="T356" s="86">
        <v>18</v>
      </c>
      <c r="U356" s="86"/>
      <c r="V356" s="253"/>
      <c r="W356" s="86"/>
      <c r="X356" s="101"/>
      <c r="Y356" s="86"/>
      <c r="Z356" s="86"/>
      <c r="AA356" s="75"/>
      <c r="AB356" s="67">
        <f t="shared" si="18"/>
        <v>1</v>
      </c>
      <c r="AC356" s="68">
        <f t="shared" si="19"/>
        <v>18</v>
      </c>
      <c r="AD356" s="68">
        <f t="array" ref="AD356">IF(AB356=0,0,IF(AB356&gt;9,AVERAGE(LARGE(D356:Z356,{1,2,3,4,5,6,7,8,9,10})),0))</f>
        <v>0</v>
      </c>
      <c r="AE356" s="68">
        <f t="array" ref="AE356">IF(AB356=0,0,IF(AB356&gt;9,SUM(LARGE(D356:Z356,{1,2,3,4,5,6,7,8,9,10})),0))</f>
        <v>0</v>
      </c>
    </row>
  </sheetData>
  <sortState xmlns:xlrd2="http://schemas.microsoft.com/office/spreadsheetml/2017/richdata2" ref="A6:AE356">
    <sortCondition ref="C6:C356"/>
    <sortCondition descending="1" ref="AD6:AD356"/>
    <sortCondition descending="1" ref="AB6:AB356"/>
    <sortCondition descending="1" ref="AC6:AC356"/>
  </sortState>
  <conditionalFormatting sqref="AF1:AF5">
    <cfRule type="cellIs" dxfId="87" priority="572" operator="greaterThan">
      <formula>0</formula>
    </cfRule>
  </conditionalFormatting>
  <conditionalFormatting sqref="AB5">
    <cfRule type="cellIs" dxfId="86" priority="429" operator="greaterThan">
      <formula>0</formula>
    </cfRule>
  </conditionalFormatting>
  <conditionalFormatting sqref="AD3:AD5">
    <cfRule type="cellIs" dxfId="85" priority="430" operator="lessThan">
      <formula>1</formula>
    </cfRule>
  </conditionalFormatting>
  <conditionalFormatting sqref="AD5">
    <cfRule type="cellIs" dxfId="84" priority="431" operator="lessThan">
      <formula>1</formula>
    </cfRule>
  </conditionalFormatting>
  <conditionalFormatting sqref="D5:AA5">
    <cfRule type="cellIs" dxfId="83" priority="432" operator="greaterThan">
      <formula>50</formula>
    </cfRule>
  </conditionalFormatting>
  <conditionalFormatting sqref="AA356">
    <cfRule type="cellIs" dxfId="82" priority="1" operator="greaterThan">
      <formula>50</formula>
    </cfRule>
    <cfRule type="cellIs" dxfId="81" priority="2" operator="equal">
      <formula>50</formula>
    </cfRule>
    <cfRule type="cellIs" dxfId="80" priority="3" operator="equal">
      <formula>50</formula>
    </cfRule>
  </conditionalFormatting>
  <conditionalFormatting sqref="AB6:AB356">
    <cfRule type="cellIs" dxfId="79" priority="4" operator="greaterThan">
      <formula>0</formula>
    </cfRule>
  </conditionalFormatting>
  <conditionalFormatting sqref="AC6:AE356">
    <cfRule type="cellIs" dxfId="78" priority="5" operator="lessThan">
      <formula>1</formula>
    </cfRule>
  </conditionalFormatting>
  <conditionalFormatting sqref="AC6:AE356">
    <cfRule type="cellIs" dxfId="77" priority="6" operator="lessThan">
      <formula>1</formula>
    </cfRule>
  </conditionalFormatting>
  <conditionalFormatting sqref="D356:Z356 AA6:AA350 G6:W350">
    <cfRule type="cellIs" dxfId="76" priority="7" operator="greaterThan">
      <formula>50</formula>
    </cfRule>
  </conditionalFormatting>
  <conditionalFormatting sqref="D6:F350">
    <cfRule type="cellIs" dxfId="75" priority="8" operator="greaterThan">
      <formula>50</formula>
    </cfRule>
  </conditionalFormatting>
  <conditionalFormatting sqref="AA354:AA355">
    <cfRule type="cellIs" dxfId="74" priority="9" operator="greaterThan">
      <formula>50</formula>
    </cfRule>
    <cfRule type="cellIs" dxfId="73" priority="10" operator="equal">
      <formula>50</formula>
    </cfRule>
    <cfRule type="cellIs" dxfId="72" priority="11" operator="equal">
      <formula>50</formula>
    </cfRule>
  </conditionalFormatting>
  <conditionalFormatting sqref="D354:Z355">
    <cfRule type="cellIs" dxfId="71" priority="12" operator="greaterThan">
      <formula>50</formula>
    </cfRule>
  </conditionalFormatting>
  <conditionalFormatting sqref="X6:Z350">
    <cfRule type="cellIs" priority="13" operator="greaterThan">
      <formula>50</formula>
    </cfRule>
  </conditionalFormatting>
  <conditionalFormatting sqref="AA351:AA353">
    <cfRule type="cellIs" dxfId="70" priority="14" operator="greaterThan">
      <formula>50</formula>
    </cfRule>
    <cfRule type="cellIs" dxfId="69" priority="15" operator="equal">
      <formula>50</formula>
    </cfRule>
    <cfRule type="cellIs" dxfId="68" priority="16" operator="equal">
      <formula>50</formula>
    </cfRule>
  </conditionalFormatting>
  <conditionalFormatting sqref="D351:Z353">
    <cfRule type="cellIs" dxfId="67" priority="17" operator="greaterThan">
      <formula>50</formula>
    </cfRule>
  </conditionalFormatting>
  <pageMargins left="0" right="0" top="0" bottom="0" header="0.51180555555555496" footer="0.51180555555555496"/>
  <pageSetup scale="53" firstPageNumber="0" fitToHeight="0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J371"/>
  <sheetViews>
    <sheetView zoomScale="85" zoomScaleNormal="85" workbookViewId="0">
      <pane ySplit="19" topLeftCell="A20" activePane="bottomLeft" state="frozen"/>
      <selection pane="bottomLeft" activeCell="A2" sqref="A2:A12"/>
    </sheetView>
  </sheetViews>
  <sheetFormatPr baseColWidth="10" defaultColWidth="8.83203125" defaultRowHeight="15" x14ac:dyDescent="0.2"/>
  <cols>
    <col min="1" max="1" width="19.6640625" customWidth="1"/>
    <col min="2" max="2" width="10.83203125" customWidth="1"/>
    <col min="3" max="3" width="10" customWidth="1"/>
    <col min="4" max="4" width="8.6640625" customWidth="1"/>
    <col min="5" max="5" width="5.83203125" customWidth="1"/>
    <col min="6" max="6" width="6.83203125" customWidth="1"/>
    <col min="7" max="7" width="7.33203125" customWidth="1"/>
    <col min="8" max="8" width="9.33203125" customWidth="1"/>
    <col min="9" max="9" width="8" customWidth="1"/>
    <col min="10" max="18" width="7.6640625" customWidth="1"/>
    <col min="19" max="19" width="7.83203125" customWidth="1"/>
    <col min="20" max="23" width="7.6640625" customWidth="1"/>
    <col min="24" max="24" width="7" customWidth="1"/>
    <col min="25" max="26" width="7.1640625" customWidth="1"/>
    <col min="27" max="27" width="6.6640625" customWidth="1"/>
    <col min="28" max="28" width="7.6640625" customWidth="1"/>
    <col min="29" max="1025" width="8.6640625" customWidth="1"/>
  </cols>
  <sheetData>
    <row r="1" spans="1:1024" x14ac:dyDescent="0.2">
      <c r="A1" s="229"/>
      <c r="B1" s="311" t="s">
        <v>349</v>
      </c>
      <c r="C1" s="312"/>
      <c r="D1" s="312"/>
      <c r="E1" s="312"/>
      <c r="F1" s="312"/>
      <c r="G1" s="312"/>
      <c r="H1" s="312"/>
      <c r="I1" s="312"/>
      <c r="J1" s="312"/>
      <c r="K1" s="313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3"/>
      <c r="Y1" s="202"/>
      <c r="Z1" s="204"/>
      <c r="AA1" s="205"/>
      <c r="AB1" s="205"/>
      <c r="AC1" s="206"/>
      <c r="AD1" s="207"/>
    </row>
    <row r="2" spans="1:1024" ht="16" thickBot="1" x14ac:dyDescent="0.25">
      <c r="A2" s="230" t="s">
        <v>32</v>
      </c>
      <c r="B2" s="224">
        <v>1</v>
      </c>
      <c r="C2" s="208">
        <v>2</v>
      </c>
      <c r="D2" s="208">
        <v>3</v>
      </c>
      <c r="E2" s="214">
        <v>4</v>
      </c>
      <c r="F2" s="214">
        <v>5</v>
      </c>
      <c r="G2" s="214">
        <v>6</v>
      </c>
      <c r="H2" s="214">
        <v>7</v>
      </c>
      <c r="I2" s="214">
        <v>8</v>
      </c>
      <c r="J2" s="214">
        <v>9</v>
      </c>
      <c r="K2" s="268">
        <v>10</v>
      </c>
      <c r="L2" s="202">
        <v>11</v>
      </c>
      <c r="M2" s="202">
        <v>12</v>
      </c>
      <c r="N2" s="202">
        <v>13</v>
      </c>
      <c r="O2" s="202">
        <v>14</v>
      </c>
      <c r="P2" s="202">
        <v>15</v>
      </c>
      <c r="Q2" s="202">
        <v>16</v>
      </c>
      <c r="R2" s="202">
        <v>17</v>
      </c>
      <c r="S2" s="202">
        <v>18</v>
      </c>
      <c r="T2" s="202">
        <v>19</v>
      </c>
      <c r="U2" s="202">
        <v>20</v>
      </c>
      <c r="V2" s="202">
        <v>21</v>
      </c>
      <c r="W2" s="202">
        <v>22</v>
      </c>
      <c r="X2" s="203">
        <v>23</v>
      </c>
      <c r="Y2" s="202"/>
      <c r="Z2" s="204"/>
      <c r="AA2" s="205"/>
      <c r="AB2" s="205"/>
      <c r="AC2" s="206"/>
      <c r="AD2" s="207"/>
    </row>
    <row r="3" spans="1:1024" x14ac:dyDescent="0.2">
      <c r="A3" s="231" t="s">
        <v>5</v>
      </c>
      <c r="B3" s="225">
        <f t="shared" ref="B3:B12" si="0">COUNTIFS($B$20:$B$8374,$A3,$AB$20:$AB$8374,"&gt;0")</f>
        <v>44</v>
      </c>
      <c r="C3" s="220">
        <f t="shared" ref="C3:C12" si="1">COUNTIFS($B$20:$B$8374,$A3,$AB$20:$AB$8374,"&gt;1")</f>
        <v>32</v>
      </c>
      <c r="D3" s="220">
        <f t="shared" ref="D3:D12" si="2">COUNTIFS($B$20:$B$8374,$A3,$AB$20:$AB$8374,"&gt;2")</f>
        <v>28</v>
      </c>
      <c r="E3" s="221">
        <f t="shared" ref="E3:E12" si="3">COUNTIFS($B$20:$B$8374,$A3,$AB$20:$AB$8374,"&gt;3")</f>
        <v>28</v>
      </c>
      <c r="F3" s="221">
        <f t="shared" ref="F3:F12" si="4">COUNTIFS($B$20:$B$8374,$A3,$AB$20:$AB$8374,"&gt;4")</f>
        <v>28</v>
      </c>
      <c r="G3" s="221">
        <f t="shared" ref="G3:G12" si="5">COUNTIFS($B$20:$B$8374,$A3,$AB$20:$AB$8374,"&gt;5")</f>
        <v>26</v>
      </c>
      <c r="H3" s="221">
        <f t="shared" ref="H3:H12" si="6">COUNTIFS($B$20:$B$8374,$A3,$AB$20:$AB$8374,"&gt;6")</f>
        <v>26</v>
      </c>
      <c r="I3" s="221">
        <f t="shared" ref="I3:I12" si="7">COUNTIFS($B$20:$B$8374,$A3,$AB$20:$AB$8374,"&gt;7")</f>
        <v>26</v>
      </c>
      <c r="J3" s="221">
        <f t="shared" ref="J3:J12" si="8">COUNTIFS($B$20:$B$8374,$A3,$AB$20:$AB$8374,"&gt;8")</f>
        <v>26</v>
      </c>
      <c r="K3" s="269">
        <f t="shared" ref="K3:K12" si="9">COUNTIFS($B$20:$B$8374,$A3,$AB$20:$AB$8374,"&gt;9")</f>
        <v>26</v>
      </c>
      <c r="L3" s="221">
        <f>COUNTIFS($B$20:$B$8374,$A3,$AB$20:$AB$8374,"&gt;10")</f>
        <v>18</v>
      </c>
      <c r="M3" s="221">
        <f>COUNTIFS($B$20:$B$8374,$A3,$AB$20:$AB$8374,"&gt;11")</f>
        <v>14</v>
      </c>
      <c r="N3" s="221">
        <f>COUNTIFS($B$20:$B$8374,$A3,$AB$20:$AB$8374,"&gt;12")</f>
        <v>9</v>
      </c>
      <c r="O3" s="221">
        <f>COUNTIFS($B$20:$B$8374,$A3,$AB$20:$AB$8374,"&gt;13")</f>
        <v>4</v>
      </c>
      <c r="P3" s="221">
        <f>COUNTIFS($B$20:$B$8374,$A3,$AB$20:$AB$8374,"&gt;14")</f>
        <v>3</v>
      </c>
      <c r="Q3" s="221">
        <f>COUNTIFS($B$20:$B$8374,$A3,$AB$20:$AB$8374,"&gt;15")</f>
        <v>2</v>
      </c>
      <c r="R3" s="221">
        <f>COUNTIFS($B$20:$B$8374,$A3,$AB$20:$AB$8374,"&gt;16")</f>
        <v>0</v>
      </c>
      <c r="S3" s="221">
        <f>COUNTIFS($B$20:$B$8374,$A3,$AB$20:$AB$8374,"&gt;17")</f>
        <v>0</v>
      </c>
      <c r="T3" s="221">
        <f>COUNTIFS($B$20:$B$8374,$A3,$AB$20:$AB$8374,"&gt;18")</f>
        <v>0</v>
      </c>
      <c r="U3" s="221">
        <f>COUNTIFS($B$20:$B$8374,$A3,$AB$20:$AB$8374,"&gt;19")</f>
        <v>0</v>
      </c>
      <c r="V3" s="221">
        <f>COUNTIFS($B$20:$B$8374,$A3,$AB$20:$AB$8374,"&gt;20")</f>
        <v>0</v>
      </c>
      <c r="W3" s="221">
        <f>COUNTIFS($B$20:$B$8374,$A3,$AB$20:$AB$8374,"&gt;21")</f>
        <v>0</v>
      </c>
      <c r="X3" s="221">
        <f>COUNTIFS($B$20:$B$8374,$A3,$AB$20:$AB$8374,"&gt;22")</f>
        <v>0</v>
      </c>
      <c r="Y3" s="202"/>
      <c r="Z3" s="204"/>
      <c r="AA3" s="205"/>
      <c r="AB3" s="205"/>
      <c r="AC3" s="206"/>
      <c r="AD3" s="207"/>
    </row>
    <row r="4" spans="1:1024" x14ac:dyDescent="0.2">
      <c r="A4" s="232" t="s">
        <v>12</v>
      </c>
      <c r="B4" s="226">
        <f t="shared" si="0"/>
        <v>57</v>
      </c>
      <c r="C4" s="218">
        <f t="shared" si="1"/>
        <v>45</v>
      </c>
      <c r="D4" s="218">
        <f t="shared" si="2"/>
        <v>40</v>
      </c>
      <c r="E4" s="219">
        <f t="shared" si="3"/>
        <v>38</v>
      </c>
      <c r="F4" s="219">
        <f t="shared" si="4"/>
        <v>33</v>
      </c>
      <c r="G4" s="219">
        <f t="shared" si="5"/>
        <v>28</v>
      </c>
      <c r="H4" s="219">
        <f t="shared" si="6"/>
        <v>28</v>
      </c>
      <c r="I4" s="219">
        <f t="shared" si="7"/>
        <v>26</v>
      </c>
      <c r="J4" s="219">
        <f t="shared" si="8"/>
        <v>26</v>
      </c>
      <c r="K4" s="270">
        <f t="shared" si="9"/>
        <v>25</v>
      </c>
      <c r="L4" s="221">
        <f t="shared" ref="L4:L12" si="10">COUNTIFS($B$20:$B$8374,$A4,$AB$20:$AB$8374,"&gt;10")</f>
        <v>21</v>
      </c>
      <c r="M4" s="221">
        <f t="shared" ref="M4:M12" si="11">COUNTIFS($B$20:$B$8374,$A4,$AB$20:$AB$8374,"&gt;11")</f>
        <v>18</v>
      </c>
      <c r="N4" s="221">
        <f t="shared" ref="N4:N12" si="12">COUNTIFS($B$20:$B$8374,$A4,$AB$20:$AB$8374,"&gt;12")</f>
        <v>14</v>
      </c>
      <c r="O4" s="221">
        <f t="shared" ref="O4:O12" si="13">COUNTIFS($B$20:$B$8374,$A4,$AB$20:$AB$8374,"&gt;13")</f>
        <v>14</v>
      </c>
      <c r="P4" s="221">
        <f t="shared" ref="P4:P12" si="14">COUNTIFS($B$20:$B$8374,$A4,$AB$20:$AB$8374,"&gt;14")</f>
        <v>10</v>
      </c>
      <c r="Q4" s="221">
        <f t="shared" ref="Q4:Q12" si="15">COUNTIFS($B$20:$B$8374,$A4,$AB$20:$AB$8374,"&gt;15")</f>
        <v>10</v>
      </c>
      <c r="R4" s="221">
        <f t="shared" ref="R4:R12" si="16">COUNTIFS($B$20:$B$8374,$A4,$AB$20:$AB$8374,"&gt;16")</f>
        <v>10</v>
      </c>
      <c r="S4" s="221">
        <f t="shared" ref="S4:S12" si="17">COUNTIFS($B$20:$B$8374,$A4,$AB$20:$AB$8374,"&gt;17")</f>
        <v>8</v>
      </c>
      <c r="T4" s="221">
        <f t="shared" ref="T4:T12" si="18">COUNTIFS($B$20:$B$8374,$A4,$AB$20:$AB$8374,"&gt;18")</f>
        <v>6</v>
      </c>
      <c r="U4" s="221">
        <f t="shared" ref="U4:U12" si="19">COUNTIFS($B$20:$B$8374,$A4,$AB$20:$AB$8374,"&gt;19")</f>
        <v>6</v>
      </c>
      <c r="V4" s="221">
        <f t="shared" ref="V4:V12" si="20">COUNTIFS($B$20:$B$8374,$A4,$AB$20:$AB$8374,"&gt;20")</f>
        <v>5</v>
      </c>
      <c r="W4" s="221">
        <f t="shared" ref="W4:W12" si="21">COUNTIFS($B$20:$B$8374,$A4,$AB$20:$AB$8374,"&gt;21")</f>
        <v>3</v>
      </c>
      <c r="X4" s="221">
        <f t="shared" ref="X4:X12" si="22">COUNTIFS($B$20:$B$8374,$A4,$AB$20:$AB$8374,"&gt;22")</f>
        <v>0</v>
      </c>
      <c r="Y4" s="202"/>
      <c r="Z4" s="204"/>
      <c r="AA4" s="205"/>
      <c r="AB4" s="205"/>
      <c r="AC4" s="206"/>
      <c r="AD4" s="207"/>
    </row>
    <row r="5" spans="1:1024" x14ac:dyDescent="0.2">
      <c r="A5" s="232" t="s">
        <v>6</v>
      </c>
      <c r="B5" s="226">
        <f t="shared" si="0"/>
        <v>45</v>
      </c>
      <c r="C5" s="218">
        <f t="shared" si="1"/>
        <v>36</v>
      </c>
      <c r="D5" s="218">
        <f t="shared" si="2"/>
        <v>35</v>
      </c>
      <c r="E5" s="219">
        <f t="shared" si="3"/>
        <v>32</v>
      </c>
      <c r="F5" s="219">
        <f t="shared" si="4"/>
        <v>29</v>
      </c>
      <c r="G5" s="219">
        <f t="shared" si="5"/>
        <v>29</v>
      </c>
      <c r="H5" s="219">
        <f t="shared" si="6"/>
        <v>27</v>
      </c>
      <c r="I5" s="219">
        <f t="shared" si="7"/>
        <v>26</v>
      </c>
      <c r="J5" s="219">
        <f t="shared" si="8"/>
        <v>24</v>
      </c>
      <c r="K5" s="270">
        <f t="shared" si="9"/>
        <v>24</v>
      </c>
      <c r="L5" s="221">
        <f t="shared" si="10"/>
        <v>20</v>
      </c>
      <c r="M5" s="221">
        <f t="shared" si="11"/>
        <v>19</v>
      </c>
      <c r="N5" s="221">
        <f t="shared" si="12"/>
        <v>16</v>
      </c>
      <c r="O5" s="221">
        <f t="shared" si="13"/>
        <v>11</v>
      </c>
      <c r="P5" s="221">
        <f t="shared" si="14"/>
        <v>8</v>
      </c>
      <c r="Q5" s="221">
        <f t="shared" si="15"/>
        <v>6</v>
      </c>
      <c r="R5" s="221">
        <f t="shared" si="16"/>
        <v>5</v>
      </c>
      <c r="S5" s="221">
        <f t="shared" si="17"/>
        <v>3</v>
      </c>
      <c r="T5" s="221">
        <f t="shared" si="18"/>
        <v>1</v>
      </c>
      <c r="U5" s="221">
        <f t="shared" si="19"/>
        <v>1</v>
      </c>
      <c r="V5" s="221">
        <f t="shared" si="20"/>
        <v>1</v>
      </c>
      <c r="W5" s="221">
        <f t="shared" si="21"/>
        <v>1</v>
      </c>
      <c r="X5" s="221">
        <f t="shared" si="22"/>
        <v>0</v>
      </c>
      <c r="Y5" s="202"/>
      <c r="Z5" s="204"/>
      <c r="AA5" s="205"/>
      <c r="AB5" s="205"/>
      <c r="AC5" s="206"/>
      <c r="AD5" s="207"/>
    </row>
    <row r="6" spans="1:1024" x14ac:dyDescent="0.2">
      <c r="A6" s="232" t="s">
        <v>4</v>
      </c>
      <c r="B6" s="226">
        <f t="shared" si="0"/>
        <v>43</v>
      </c>
      <c r="C6" s="218">
        <f t="shared" si="1"/>
        <v>37</v>
      </c>
      <c r="D6" s="218">
        <f t="shared" si="2"/>
        <v>34</v>
      </c>
      <c r="E6" s="219">
        <f t="shared" si="3"/>
        <v>31</v>
      </c>
      <c r="F6" s="219">
        <f t="shared" si="4"/>
        <v>29</v>
      </c>
      <c r="G6" s="219">
        <f t="shared" si="5"/>
        <v>28</v>
      </c>
      <c r="H6" s="219">
        <f t="shared" si="6"/>
        <v>25</v>
      </c>
      <c r="I6" s="219">
        <f t="shared" si="7"/>
        <v>23</v>
      </c>
      <c r="J6" s="219">
        <f t="shared" si="8"/>
        <v>23</v>
      </c>
      <c r="K6" s="270">
        <f t="shared" si="9"/>
        <v>22</v>
      </c>
      <c r="L6" s="221">
        <f t="shared" si="10"/>
        <v>21</v>
      </c>
      <c r="M6" s="221">
        <f t="shared" si="11"/>
        <v>18</v>
      </c>
      <c r="N6" s="221">
        <f t="shared" si="12"/>
        <v>15</v>
      </c>
      <c r="O6" s="221">
        <f t="shared" si="13"/>
        <v>12</v>
      </c>
      <c r="P6" s="221">
        <f t="shared" si="14"/>
        <v>10</v>
      </c>
      <c r="Q6" s="221">
        <f t="shared" si="15"/>
        <v>7</v>
      </c>
      <c r="R6" s="221">
        <f t="shared" si="16"/>
        <v>5</v>
      </c>
      <c r="S6" s="221">
        <f t="shared" si="17"/>
        <v>5</v>
      </c>
      <c r="T6" s="221">
        <f t="shared" si="18"/>
        <v>5</v>
      </c>
      <c r="U6" s="221">
        <f t="shared" si="19"/>
        <v>5</v>
      </c>
      <c r="V6" s="221">
        <f t="shared" si="20"/>
        <v>5</v>
      </c>
      <c r="W6" s="221">
        <f t="shared" si="21"/>
        <v>4</v>
      </c>
      <c r="X6" s="221">
        <f t="shared" si="22"/>
        <v>3</v>
      </c>
      <c r="Y6" s="202"/>
      <c r="Z6" s="204"/>
      <c r="AA6" s="205"/>
      <c r="AB6" s="205"/>
      <c r="AC6" s="206"/>
      <c r="AD6" s="207"/>
    </row>
    <row r="7" spans="1:1024" x14ac:dyDescent="0.2">
      <c r="A7" s="232" t="s">
        <v>7</v>
      </c>
      <c r="B7" s="226">
        <f t="shared" si="0"/>
        <v>35</v>
      </c>
      <c r="C7" s="218">
        <f t="shared" si="1"/>
        <v>33</v>
      </c>
      <c r="D7" s="218">
        <f t="shared" si="2"/>
        <v>31</v>
      </c>
      <c r="E7" s="219">
        <f t="shared" si="3"/>
        <v>30</v>
      </c>
      <c r="F7" s="219">
        <f t="shared" si="4"/>
        <v>28</v>
      </c>
      <c r="G7" s="219">
        <f t="shared" si="5"/>
        <v>27</v>
      </c>
      <c r="H7" s="219">
        <f t="shared" si="6"/>
        <v>23</v>
      </c>
      <c r="I7" s="219">
        <f t="shared" si="7"/>
        <v>23</v>
      </c>
      <c r="J7" s="219">
        <f t="shared" si="8"/>
        <v>21</v>
      </c>
      <c r="K7" s="270">
        <f t="shared" si="9"/>
        <v>21</v>
      </c>
      <c r="L7" s="221">
        <f t="shared" si="10"/>
        <v>15</v>
      </c>
      <c r="M7" s="221">
        <f t="shared" si="11"/>
        <v>6</v>
      </c>
      <c r="N7" s="221">
        <f t="shared" si="12"/>
        <v>4</v>
      </c>
      <c r="O7" s="221">
        <f t="shared" si="13"/>
        <v>4</v>
      </c>
      <c r="P7" s="221">
        <f t="shared" si="14"/>
        <v>3</v>
      </c>
      <c r="Q7" s="221">
        <f t="shared" si="15"/>
        <v>1</v>
      </c>
      <c r="R7" s="221">
        <f t="shared" si="16"/>
        <v>1</v>
      </c>
      <c r="S7" s="221">
        <f t="shared" si="17"/>
        <v>0</v>
      </c>
      <c r="T7" s="221">
        <f t="shared" si="18"/>
        <v>0</v>
      </c>
      <c r="U7" s="221">
        <f t="shared" si="19"/>
        <v>0</v>
      </c>
      <c r="V7" s="221">
        <f t="shared" si="20"/>
        <v>0</v>
      </c>
      <c r="W7" s="221">
        <f t="shared" si="21"/>
        <v>0</v>
      </c>
      <c r="X7" s="221">
        <f t="shared" si="22"/>
        <v>0</v>
      </c>
      <c r="Y7" s="202"/>
      <c r="Z7" s="204"/>
      <c r="AA7" s="205"/>
      <c r="AB7" s="205"/>
      <c r="AC7" s="206"/>
      <c r="AD7" s="207"/>
    </row>
    <row r="8" spans="1:1024" x14ac:dyDescent="0.2">
      <c r="A8" s="232" t="s">
        <v>8</v>
      </c>
      <c r="B8" s="226">
        <f t="shared" si="0"/>
        <v>29</v>
      </c>
      <c r="C8" s="218">
        <f t="shared" si="1"/>
        <v>24</v>
      </c>
      <c r="D8" s="218">
        <f t="shared" si="2"/>
        <v>23</v>
      </c>
      <c r="E8" s="219">
        <f t="shared" si="3"/>
        <v>23</v>
      </c>
      <c r="F8" s="219">
        <f t="shared" si="4"/>
        <v>20</v>
      </c>
      <c r="G8" s="219">
        <f t="shared" si="5"/>
        <v>19</v>
      </c>
      <c r="H8" s="219">
        <f t="shared" si="6"/>
        <v>18</v>
      </c>
      <c r="I8" s="219">
        <f t="shared" si="7"/>
        <v>18</v>
      </c>
      <c r="J8" s="219">
        <f t="shared" si="8"/>
        <v>17</v>
      </c>
      <c r="K8" s="270">
        <f t="shared" si="9"/>
        <v>17</v>
      </c>
      <c r="L8" s="221">
        <f t="shared" si="10"/>
        <v>15</v>
      </c>
      <c r="M8" s="221">
        <f t="shared" si="11"/>
        <v>14</v>
      </c>
      <c r="N8" s="221">
        <f t="shared" si="12"/>
        <v>12</v>
      </c>
      <c r="O8" s="221">
        <f t="shared" si="13"/>
        <v>12</v>
      </c>
      <c r="P8" s="221">
        <f t="shared" si="14"/>
        <v>9</v>
      </c>
      <c r="Q8" s="221">
        <f t="shared" si="15"/>
        <v>4</v>
      </c>
      <c r="R8" s="221">
        <f t="shared" si="16"/>
        <v>2</v>
      </c>
      <c r="S8" s="221">
        <f t="shared" si="17"/>
        <v>1</v>
      </c>
      <c r="T8" s="221">
        <f t="shared" si="18"/>
        <v>1</v>
      </c>
      <c r="U8" s="221">
        <f t="shared" si="19"/>
        <v>1</v>
      </c>
      <c r="V8" s="221">
        <f t="shared" si="20"/>
        <v>0</v>
      </c>
      <c r="W8" s="221">
        <f t="shared" si="21"/>
        <v>0</v>
      </c>
      <c r="X8" s="221">
        <f t="shared" si="22"/>
        <v>0</v>
      </c>
      <c r="Y8" s="202"/>
      <c r="Z8" s="204"/>
      <c r="AA8" s="205"/>
      <c r="AB8" s="205"/>
      <c r="AC8" s="206"/>
      <c r="AD8" s="207"/>
    </row>
    <row r="9" spans="1:1024" x14ac:dyDescent="0.2">
      <c r="A9" s="266" t="s">
        <v>10</v>
      </c>
      <c r="B9" s="226">
        <f t="shared" si="0"/>
        <v>30</v>
      </c>
      <c r="C9" s="218">
        <f t="shared" si="1"/>
        <v>23</v>
      </c>
      <c r="D9" s="218">
        <f t="shared" si="2"/>
        <v>17</v>
      </c>
      <c r="E9" s="219">
        <f t="shared" si="3"/>
        <v>15</v>
      </c>
      <c r="F9" s="219">
        <f t="shared" si="4"/>
        <v>15</v>
      </c>
      <c r="G9" s="219">
        <f t="shared" si="5"/>
        <v>15</v>
      </c>
      <c r="H9" s="219">
        <f t="shared" si="6"/>
        <v>15</v>
      </c>
      <c r="I9" s="219">
        <f t="shared" si="7"/>
        <v>14</v>
      </c>
      <c r="J9" s="219">
        <f t="shared" si="8"/>
        <v>14</v>
      </c>
      <c r="K9" s="270">
        <f t="shared" si="9"/>
        <v>13</v>
      </c>
      <c r="L9" s="221">
        <f t="shared" si="10"/>
        <v>6</v>
      </c>
      <c r="M9" s="221">
        <f t="shared" si="11"/>
        <v>6</v>
      </c>
      <c r="N9" s="221">
        <f t="shared" si="12"/>
        <v>4</v>
      </c>
      <c r="O9" s="221">
        <f t="shared" si="13"/>
        <v>2</v>
      </c>
      <c r="P9" s="221">
        <f t="shared" si="14"/>
        <v>1</v>
      </c>
      <c r="Q9" s="221">
        <f t="shared" si="15"/>
        <v>0</v>
      </c>
      <c r="R9" s="221">
        <f t="shared" si="16"/>
        <v>0</v>
      </c>
      <c r="S9" s="221">
        <f t="shared" si="17"/>
        <v>0</v>
      </c>
      <c r="T9" s="221">
        <f t="shared" si="18"/>
        <v>0</v>
      </c>
      <c r="U9" s="221">
        <f t="shared" si="19"/>
        <v>0</v>
      </c>
      <c r="V9" s="221">
        <f t="shared" si="20"/>
        <v>0</v>
      </c>
      <c r="W9" s="221">
        <f t="shared" si="21"/>
        <v>0</v>
      </c>
      <c r="X9" s="221">
        <f t="shared" si="22"/>
        <v>0</v>
      </c>
      <c r="Y9" s="202"/>
      <c r="Z9" s="204"/>
      <c r="AA9" s="205"/>
      <c r="AB9" s="205"/>
      <c r="AC9" s="206"/>
      <c r="AD9" s="207"/>
    </row>
    <row r="10" spans="1:1024" x14ac:dyDescent="0.2">
      <c r="A10" s="232" t="s">
        <v>9</v>
      </c>
      <c r="B10" s="226">
        <f t="shared" si="0"/>
        <v>32</v>
      </c>
      <c r="C10" s="218">
        <f t="shared" si="1"/>
        <v>24</v>
      </c>
      <c r="D10" s="218">
        <f t="shared" si="2"/>
        <v>20</v>
      </c>
      <c r="E10" s="219">
        <f t="shared" si="3"/>
        <v>16</v>
      </c>
      <c r="F10" s="219">
        <f t="shared" si="4"/>
        <v>16</v>
      </c>
      <c r="G10" s="219">
        <f t="shared" si="5"/>
        <v>14</v>
      </c>
      <c r="H10" s="219">
        <f t="shared" si="6"/>
        <v>13</v>
      </c>
      <c r="I10" s="219">
        <f t="shared" si="7"/>
        <v>13</v>
      </c>
      <c r="J10" s="219">
        <f t="shared" si="8"/>
        <v>12</v>
      </c>
      <c r="K10" s="270">
        <f t="shared" si="9"/>
        <v>11</v>
      </c>
      <c r="L10" s="221">
        <f t="shared" si="10"/>
        <v>7</v>
      </c>
      <c r="M10" s="221">
        <f t="shared" si="11"/>
        <v>6</v>
      </c>
      <c r="N10" s="221">
        <f t="shared" si="12"/>
        <v>4</v>
      </c>
      <c r="O10" s="221">
        <f t="shared" si="13"/>
        <v>4</v>
      </c>
      <c r="P10" s="221">
        <f t="shared" si="14"/>
        <v>1</v>
      </c>
      <c r="Q10" s="221">
        <f t="shared" si="15"/>
        <v>0</v>
      </c>
      <c r="R10" s="221">
        <f t="shared" si="16"/>
        <v>0</v>
      </c>
      <c r="S10" s="221">
        <f t="shared" si="17"/>
        <v>0</v>
      </c>
      <c r="T10" s="221">
        <f t="shared" si="18"/>
        <v>0</v>
      </c>
      <c r="U10" s="221">
        <f t="shared" si="19"/>
        <v>0</v>
      </c>
      <c r="V10" s="221">
        <f t="shared" si="20"/>
        <v>0</v>
      </c>
      <c r="W10" s="221">
        <f t="shared" si="21"/>
        <v>0</v>
      </c>
      <c r="X10" s="221">
        <f t="shared" si="22"/>
        <v>0</v>
      </c>
      <c r="Y10" s="202"/>
      <c r="Z10" s="204"/>
      <c r="AA10" s="205"/>
      <c r="AB10" s="205"/>
      <c r="AC10" s="206"/>
      <c r="AD10" s="207"/>
    </row>
    <row r="11" spans="1:1024" x14ac:dyDescent="0.2">
      <c r="A11" s="232" t="s">
        <v>11</v>
      </c>
      <c r="B11" s="226">
        <f t="shared" si="0"/>
        <v>14</v>
      </c>
      <c r="C11" s="218">
        <f t="shared" si="1"/>
        <v>14</v>
      </c>
      <c r="D11" s="218">
        <f t="shared" si="2"/>
        <v>14</v>
      </c>
      <c r="E11" s="219">
        <f t="shared" si="3"/>
        <v>14</v>
      </c>
      <c r="F11" s="219">
        <f t="shared" si="4"/>
        <v>13</v>
      </c>
      <c r="G11" s="219">
        <f t="shared" si="5"/>
        <v>12</v>
      </c>
      <c r="H11" s="219">
        <f t="shared" si="6"/>
        <v>12</v>
      </c>
      <c r="I11" s="219">
        <f t="shared" si="7"/>
        <v>12</v>
      </c>
      <c r="J11" s="219">
        <f t="shared" si="8"/>
        <v>11</v>
      </c>
      <c r="K11" s="270">
        <f t="shared" si="9"/>
        <v>11</v>
      </c>
      <c r="L11" s="221">
        <f t="shared" si="10"/>
        <v>11</v>
      </c>
      <c r="M11" s="221">
        <f t="shared" si="11"/>
        <v>10</v>
      </c>
      <c r="N11" s="221">
        <f t="shared" si="12"/>
        <v>10</v>
      </c>
      <c r="O11" s="221">
        <f t="shared" si="13"/>
        <v>8</v>
      </c>
      <c r="P11" s="221">
        <f t="shared" si="14"/>
        <v>7</v>
      </c>
      <c r="Q11" s="221">
        <f t="shared" si="15"/>
        <v>6</v>
      </c>
      <c r="R11" s="221">
        <f t="shared" si="16"/>
        <v>3</v>
      </c>
      <c r="S11" s="221">
        <f t="shared" si="17"/>
        <v>2</v>
      </c>
      <c r="T11" s="221">
        <f t="shared" si="18"/>
        <v>2</v>
      </c>
      <c r="U11" s="221">
        <f t="shared" si="19"/>
        <v>2</v>
      </c>
      <c r="V11" s="221">
        <f t="shared" si="20"/>
        <v>0</v>
      </c>
      <c r="W11" s="221">
        <f t="shared" si="21"/>
        <v>0</v>
      </c>
      <c r="X11" s="221">
        <f t="shared" si="22"/>
        <v>0</v>
      </c>
      <c r="Y11" s="202"/>
      <c r="Z11" s="204"/>
      <c r="AA11" s="205"/>
      <c r="AB11" s="205"/>
      <c r="AC11" s="206"/>
      <c r="AD11" s="207"/>
    </row>
    <row r="12" spans="1:1024" ht="16" thickBot="1" x14ac:dyDescent="0.25">
      <c r="A12" s="267" t="s">
        <v>3</v>
      </c>
      <c r="B12" s="227">
        <f t="shared" si="0"/>
        <v>16</v>
      </c>
      <c r="C12" s="222">
        <f t="shared" si="1"/>
        <v>16</v>
      </c>
      <c r="D12" s="222">
        <f t="shared" si="2"/>
        <v>15</v>
      </c>
      <c r="E12" s="223">
        <f t="shared" si="3"/>
        <v>15</v>
      </c>
      <c r="F12" s="223">
        <f t="shared" si="4"/>
        <v>13</v>
      </c>
      <c r="G12" s="223">
        <f t="shared" si="5"/>
        <v>12</v>
      </c>
      <c r="H12" s="223">
        <f t="shared" si="6"/>
        <v>11</v>
      </c>
      <c r="I12" s="223">
        <f t="shared" si="7"/>
        <v>11</v>
      </c>
      <c r="J12" s="223">
        <f t="shared" si="8"/>
        <v>11</v>
      </c>
      <c r="K12" s="271">
        <f t="shared" si="9"/>
        <v>11</v>
      </c>
      <c r="L12" s="221">
        <f t="shared" si="10"/>
        <v>10</v>
      </c>
      <c r="M12" s="221">
        <f t="shared" si="11"/>
        <v>10</v>
      </c>
      <c r="N12" s="221">
        <f t="shared" si="12"/>
        <v>9</v>
      </c>
      <c r="O12" s="221">
        <f t="shared" si="13"/>
        <v>7</v>
      </c>
      <c r="P12" s="221">
        <f t="shared" si="14"/>
        <v>6</v>
      </c>
      <c r="Q12" s="221">
        <f t="shared" si="15"/>
        <v>5</v>
      </c>
      <c r="R12" s="221">
        <f t="shared" si="16"/>
        <v>5</v>
      </c>
      <c r="S12" s="221">
        <f t="shared" si="17"/>
        <v>5</v>
      </c>
      <c r="T12" s="221">
        <f t="shared" si="18"/>
        <v>5</v>
      </c>
      <c r="U12" s="221">
        <f t="shared" si="19"/>
        <v>4</v>
      </c>
      <c r="V12" s="221">
        <f t="shared" si="20"/>
        <v>2</v>
      </c>
      <c r="W12" s="221">
        <f t="shared" si="21"/>
        <v>1</v>
      </c>
      <c r="X12" s="221">
        <f t="shared" si="22"/>
        <v>1</v>
      </c>
      <c r="Y12" s="187"/>
      <c r="Z12" s="210"/>
      <c r="AA12" s="211"/>
      <c r="AB12" s="211"/>
      <c r="AC12" s="206"/>
      <c r="AD12" s="207"/>
    </row>
    <row r="13" spans="1:1024" ht="16" thickBot="1" x14ac:dyDescent="0.25">
      <c r="A13" s="233" t="s">
        <v>29</v>
      </c>
      <c r="B13" s="228">
        <f t="shared" ref="B13:K13" si="23">SUM(B3:B12)</f>
        <v>345</v>
      </c>
      <c r="C13" s="212">
        <f t="shared" si="23"/>
        <v>284</v>
      </c>
      <c r="D13" s="212">
        <f t="shared" si="23"/>
        <v>257</v>
      </c>
      <c r="E13" s="215">
        <f t="shared" si="23"/>
        <v>242</v>
      </c>
      <c r="F13" s="215">
        <f t="shared" si="23"/>
        <v>224</v>
      </c>
      <c r="G13" s="215">
        <f t="shared" si="23"/>
        <v>210</v>
      </c>
      <c r="H13" s="215">
        <f t="shared" si="23"/>
        <v>198</v>
      </c>
      <c r="I13" s="215">
        <f t="shared" si="23"/>
        <v>192</v>
      </c>
      <c r="J13" s="215">
        <f t="shared" si="23"/>
        <v>185</v>
      </c>
      <c r="K13" s="272">
        <f t="shared" si="23"/>
        <v>181</v>
      </c>
      <c r="L13" s="215">
        <f t="shared" ref="L13:X13" si="24">SUM(L3:L12)</f>
        <v>144</v>
      </c>
      <c r="M13" s="215">
        <f t="shared" si="24"/>
        <v>121</v>
      </c>
      <c r="N13" s="215">
        <f t="shared" si="24"/>
        <v>97</v>
      </c>
      <c r="O13" s="215">
        <f t="shared" si="24"/>
        <v>78</v>
      </c>
      <c r="P13" s="215">
        <f t="shared" si="24"/>
        <v>58</v>
      </c>
      <c r="Q13" s="215">
        <f t="shared" si="24"/>
        <v>41</v>
      </c>
      <c r="R13" s="215">
        <f t="shared" si="24"/>
        <v>31</v>
      </c>
      <c r="S13" s="215">
        <f t="shared" si="24"/>
        <v>24</v>
      </c>
      <c r="T13" s="215">
        <f t="shared" si="24"/>
        <v>20</v>
      </c>
      <c r="U13" s="215">
        <f t="shared" si="24"/>
        <v>19</v>
      </c>
      <c r="V13" s="215">
        <f t="shared" si="24"/>
        <v>13</v>
      </c>
      <c r="W13" s="215">
        <f t="shared" si="24"/>
        <v>9</v>
      </c>
      <c r="X13" s="215">
        <f t="shared" si="24"/>
        <v>4</v>
      </c>
      <c r="Y13" s="187"/>
      <c r="Z13" s="210"/>
      <c r="AA13" s="211"/>
      <c r="AB13" s="211"/>
      <c r="AC13" s="206"/>
      <c r="AD13" s="207"/>
    </row>
    <row r="14" spans="1:1024" x14ac:dyDescent="0.2">
      <c r="A14" s="216"/>
      <c r="B14" s="217"/>
      <c r="C14" s="217"/>
      <c r="D14" s="217"/>
      <c r="E14" s="217"/>
      <c r="F14" s="217"/>
      <c r="G14" s="217"/>
      <c r="H14" s="217"/>
      <c r="I14" s="217"/>
      <c r="J14" s="217"/>
      <c r="K14" s="217"/>
      <c r="L14" s="187"/>
      <c r="M14" s="187"/>
      <c r="N14" s="187"/>
      <c r="O14" s="187"/>
      <c r="P14" s="187"/>
      <c r="Q14" s="187"/>
      <c r="R14" s="187"/>
      <c r="S14" s="187"/>
      <c r="T14" s="187"/>
      <c r="U14" s="187"/>
      <c r="V14" s="187"/>
      <c r="W14" s="187"/>
      <c r="X14" s="209"/>
      <c r="Y14" s="187"/>
      <c r="Z14" s="210"/>
      <c r="AA14" s="211"/>
      <c r="AB14" s="211"/>
      <c r="AC14" s="206"/>
      <c r="AD14" s="207"/>
    </row>
    <row r="15" spans="1:1024" s="1" customFormat="1" ht="24" x14ac:dyDescent="0.3">
      <c r="A15" s="7"/>
      <c r="B15" s="8"/>
      <c r="C15" s="9"/>
      <c r="D15" s="8"/>
      <c r="E15" s="10"/>
      <c r="F15" s="8"/>
      <c r="G15" s="8"/>
      <c r="H15" s="8"/>
      <c r="I15" s="8"/>
      <c r="J15" s="11"/>
      <c r="K15" s="8"/>
      <c r="L15" s="10"/>
      <c r="M15" s="11"/>
      <c r="N15" s="8"/>
      <c r="O15" s="8"/>
      <c r="P15" s="8"/>
      <c r="Q15" s="8"/>
      <c r="R15" s="8"/>
      <c r="S15" s="9"/>
      <c r="T15" s="10"/>
      <c r="U15" s="8"/>
      <c r="V15" s="8"/>
      <c r="W15" s="8"/>
      <c r="X15" s="13"/>
      <c r="Y15" s="8"/>
      <c r="Z15" s="8"/>
      <c r="AA15" s="14"/>
      <c r="AB15" s="15"/>
      <c r="AC15" s="15"/>
      <c r="AD15" s="16"/>
      <c r="AE15" s="17"/>
      <c r="AF15" s="17"/>
      <c r="AMD15"/>
      <c r="AME15"/>
      <c r="AMF15"/>
      <c r="AMG15"/>
      <c r="AMH15"/>
      <c r="AMI15"/>
      <c r="AMJ15"/>
    </row>
    <row r="16" spans="1:1024" s="1" customFormat="1" ht="24" x14ac:dyDescent="0.3">
      <c r="A16" s="18"/>
      <c r="B16" s="19"/>
      <c r="C16" s="19"/>
      <c r="D16" s="20"/>
      <c r="E16" s="21"/>
      <c r="F16" s="22"/>
      <c r="G16" s="20"/>
      <c r="H16" s="20"/>
      <c r="I16" s="20"/>
      <c r="J16" s="11"/>
      <c r="K16" s="20"/>
      <c r="L16" s="24"/>
      <c r="M16" s="11"/>
      <c r="N16" s="20"/>
      <c r="O16" s="20"/>
      <c r="P16" s="20"/>
      <c r="Q16" s="20"/>
      <c r="R16" s="20"/>
      <c r="S16" s="19"/>
      <c r="T16" s="24"/>
      <c r="U16" s="20"/>
      <c r="V16" s="20"/>
      <c r="W16" s="20"/>
      <c r="X16" s="25"/>
      <c r="Y16" s="20"/>
      <c r="Z16" s="20"/>
      <c r="AA16" s="26" t="s">
        <v>2</v>
      </c>
      <c r="AB16" s="27"/>
      <c r="AC16" s="27"/>
      <c r="AD16" s="16"/>
      <c r="AE16" s="17"/>
      <c r="AF16" s="17"/>
      <c r="AMD16"/>
      <c r="AME16"/>
      <c r="AMF16"/>
      <c r="AMG16"/>
      <c r="AMH16"/>
      <c r="AMI16"/>
      <c r="AMJ16"/>
    </row>
    <row r="17" spans="1:1024" s="1" customFormat="1" ht="24" x14ac:dyDescent="0.3">
      <c r="A17" s="28"/>
      <c r="B17" s="29"/>
      <c r="C17" s="29"/>
      <c r="D17" s="35" t="s">
        <v>3</v>
      </c>
      <c r="E17" s="43" t="s">
        <v>4</v>
      </c>
      <c r="F17" s="35" t="s">
        <v>5</v>
      </c>
      <c r="G17" s="31" t="s">
        <v>6</v>
      </c>
      <c r="H17" s="32" t="s">
        <v>7</v>
      </c>
      <c r="I17" s="35" t="s">
        <v>8</v>
      </c>
      <c r="J17" s="33" t="s">
        <v>9</v>
      </c>
      <c r="K17" s="34" t="s">
        <v>10</v>
      </c>
      <c r="L17" s="35" t="s">
        <v>11</v>
      </c>
      <c r="M17" s="36" t="s">
        <v>12</v>
      </c>
      <c r="N17" s="35" t="s">
        <v>6</v>
      </c>
      <c r="O17" s="35" t="s">
        <v>4</v>
      </c>
      <c r="P17" s="32" t="s">
        <v>9</v>
      </c>
      <c r="Q17" s="35" t="s">
        <v>8</v>
      </c>
      <c r="R17" s="37" t="s">
        <v>5</v>
      </c>
      <c r="S17" s="35" t="s">
        <v>7</v>
      </c>
      <c r="T17" s="35" t="s">
        <v>12</v>
      </c>
      <c r="U17" s="35" t="s">
        <v>3</v>
      </c>
      <c r="V17" s="35" t="s">
        <v>10</v>
      </c>
      <c r="W17" s="35" t="s">
        <v>11</v>
      </c>
      <c r="X17" s="38" t="s">
        <v>13</v>
      </c>
      <c r="Y17" s="29" t="s">
        <v>14</v>
      </c>
      <c r="Z17" s="29" t="s">
        <v>15</v>
      </c>
      <c r="AA17" s="39" t="s">
        <v>3</v>
      </c>
      <c r="AB17" s="39" t="s">
        <v>16</v>
      </c>
      <c r="AC17" s="40"/>
      <c r="AD17" s="41" t="s">
        <v>17</v>
      </c>
      <c r="AE17" s="17"/>
      <c r="AF17" s="17"/>
      <c r="AMD17"/>
      <c r="AME17"/>
      <c r="AMF17"/>
      <c r="AMG17"/>
      <c r="AMH17"/>
      <c r="AMI17"/>
      <c r="AMJ17"/>
    </row>
    <row r="18" spans="1:1024" s="1" customFormat="1" ht="24" x14ac:dyDescent="0.3">
      <c r="A18" s="28"/>
      <c r="B18" s="29"/>
      <c r="C18" s="42"/>
      <c r="D18" s="35" t="s">
        <v>18</v>
      </c>
      <c r="E18" s="43" t="s">
        <v>19</v>
      </c>
      <c r="F18" s="43" t="s">
        <v>19</v>
      </c>
      <c r="G18" s="31" t="s">
        <v>20</v>
      </c>
      <c r="H18" s="35" t="s">
        <v>20</v>
      </c>
      <c r="I18" s="35" t="s">
        <v>20</v>
      </c>
      <c r="J18" s="44" t="s">
        <v>21</v>
      </c>
      <c r="K18" s="34" t="s">
        <v>21</v>
      </c>
      <c r="L18" s="35" t="s">
        <v>22</v>
      </c>
      <c r="M18" s="36" t="s">
        <v>22</v>
      </c>
      <c r="N18" s="35" t="s">
        <v>23</v>
      </c>
      <c r="O18" s="35" t="s">
        <v>23</v>
      </c>
      <c r="P18" s="35" t="s">
        <v>24</v>
      </c>
      <c r="Q18" s="35" t="s">
        <v>25</v>
      </c>
      <c r="R18" s="35" t="s">
        <v>25</v>
      </c>
      <c r="S18" s="35" t="s">
        <v>26</v>
      </c>
      <c r="T18" s="35" t="s">
        <v>26</v>
      </c>
      <c r="U18" s="37" t="s">
        <v>26</v>
      </c>
      <c r="V18" s="37" t="s">
        <v>26</v>
      </c>
      <c r="W18" s="37" t="s">
        <v>27</v>
      </c>
      <c r="X18" s="45"/>
      <c r="Y18" s="35"/>
      <c r="Z18" s="35"/>
      <c r="AA18" s="35" t="s">
        <v>28</v>
      </c>
      <c r="AB18" s="39" t="s">
        <v>29</v>
      </c>
      <c r="AC18" s="40"/>
      <c r="AD18" s="41" t="s">
        <v>30</v>
      </c>
      <c r="AE18" s="9" t="s">
        <v>30</v>
      </c>
      <c r="AF18" s="17"/>
      <c r="AMD18"/>
      <c r="AME18"/>
      <c r="AMF18"/>
      <c r="AMG18"/>
      <c r="AMH18"/>
      <c r="AMI18"/>
      <c r="AMJ18"/>
    </row>
    <row r="19" spans="1:1024" s="1" customFormat="1" ht="24" x14ac:dyDescent="0.3">
      <c r="A19" s="46" t="s">
        <v>31</v>
      </c>
      <c r="B19" s="29" t="s">
        <v>32</v>
      </c>
      <c r="C19" s="47" t="s">
        <v>33</v>
      </c>
      <c r="D19" s="48" t="s">
        <v>34</v>
      </c>
      <c r="E19" s="48" t="s">
        <v>35</v>
      </c>
      <c r="F19" s="48" t="s">
        <v>36</v>
      </c>
      <c r="G19" s="49" t="s">
        <v>37</v>
      </c>
      <c r="H19" s="48" t="s">
        <v>38</v>
      </c>
      <c r="I19" s="48" t="s">
        <v>39</v>
      </c>
      <c r="J19" s="49" t="s">
        <v>40</v>
      </c>
      <c r="K19" s="50" t="s">
        <v>41</v>
      </c>
      <c r="L19" s="48" t="s">
        <v>42</v>
      </c>
      <c r="M19" s="49" t="s">
        <v>36</v>
      </c>
      <c r="N19" s="48" t="s">
        <v>43</v>
      </c>
      <c r="O19" s="48" t="s">
        <v>44</v>
      </c>
      <c r="P19" s="48" t="s">
        <v>45</v>
      </c>
      <c r="Q19" s="51" t="s">
        <v>46</v>
      </c>
      <c r="R19" s="48" t="s">
        <v>45</v>
      </c>
      <c r="S19" s="48" t="s">
        <v>37</v>
      </c>
      <c r="T19" s="48" t="s">
        <v>38</v>
      </c>
      <c r="U19" s="52" t="s">
        <v>39</v>
      </c>
      <c r="V19" s="52" t="s">
        <v>47</v>
      </c>
      <c r="W19" s="53" t="s">
        <v>48</v>
      </c>
      <c r="X19" s="54"/>
      <c r="Y19" s="53"/>
      <c r="Z19" s="53"/>
      <c r="AA19" s="55" t="s">
        <v>42</v>
      </c>
      <c r="AB19" s="39" t="s">
        <v>49</v>
      </c>
      <c r="AC19" s="40" t="s">
        <v>50</v>
      </c>
      <c r="AD19" s="41" t="s">
        <v>51</v>
      </c>
      <c r="AE19" s="9" t="s">
        <v>52</v>
      </c>
      <c r="AF19" s="17"/>
      <c r="AMD19"/>
      <c r="AME19"/>
      <c r="AMF19"/>
      <c r="AMG19"/>
      <c r="AMH19"/>
      <c r="AMI19"/>
      <c r="AMJ19"/>
    </row>
    <row r="20" spans="1:1024" ht="16" x14ac:dyDescent="0.2">
      <c r="A20" s="57" t="s">
        <v>250</v>
      </c>
      <c r="B20" s="58" t="s">
        <v>5</v>
      </c>
      <c r="C20" s="58" t="s">
        <v>54</v>
      </c>
      <c r="D20" s="86"/>
      <c r="E20" s="86"/>
      <c r="F20" s="86">
        <v>50</v>
      </c>
      <c r="G20" s="61"/>
      <c r="H20" s="64"/>
      <c r="I20" s="64">
        <v>47</v>
      </c>
      <c r="J20" s="61"/>
      <c r="K20" s="63">
        <v>45</v>
      </c>
      <c r="L20" s="64"/>
      <c r="M20" s="65">
        <v>44</v>
      </c>
      <c r="N20" s="235">
        <v>40</v>
      </c>
      <c r="O20" s="235"/>
      <c r="P20" s="64">
        <v>35</v>
      </c>
      <c r="Q20" s="64">
        <v>46</v>
      </c>
      <c r="R20" s="64">
        <v>46</v>
      </c>
      <c r="S20" s="64"/>
      <c r="T20" s="64">
        <v>44</v>
      </c>
      <c r="U20" s="64"/>
      <c r="V20" s="251">
        <v>39</v>
      </c>
      <c r="W20" s="64">
        <v>45</v>
      </c>
      <c r="X20" s="86">
        <v>48</v>
      </c>
      <c r="Y20" s="86">
        <v>43</v>
      </c>
      <c r="Z20" s="86">
        <v>43</v>
      </c>
      <c r="AA20" s="75"/>
      <c r="AB20" s="67">
        <f t="shared" ref="AB20:AB83" si="25">COUNT(D20:Z20)</f>
        <v>14</v>
      </c>
      <c r="AC20" s="68">
        <f t="shared" ref="AC20:AC83" si="26">IF(AB20=0,0,AVERAGE(D20:Z20))</f>
        <v>43.928571428571431</v>
      </c>
      <c r="AD20" s="68">
        <f t="array" ref="AD20">IF(AB20=0,0,IF(AB20&gt;9,AVERAGE(LARGE(D20:Z20,{1,2,3,4,5,6,7,8,9,10})),0))</f>
        <v>45.8</v>
      </c>
      <c r="AE20" s="68">
        <f t="array" ref="AE20">IF(AB20=0,0,IF(AB20&gt;9,SUM(LARGE(D20:Z20,{1,2,3,4,5,6,7,8,9,10})),0))</f>
        <v>458</v>
      </c>
    </row>
    <row r="21" spans="1:1024" ht="16" x14ac:dyDescent="0.2">
      <c r="A21" s="57" t="s">
        <v>138</v>
      </c>
      <c r="B21" s="58" t="s">
        <v>5</v>
      </c>
      <c r="C21" s="58" t="s">
        <v>54</v>
      </c>
      <c r="D21" s="60">
        <v>44</v>
      </c>
      <c r="E21" s="60"/>
      <c r="F21" s="60">
        <v>42</v>
      </c>
      <c r="G21" s="61">
        <v>41</v>
      </c>
      <c r="H21" s="64">
        <v>44</v>
      </c>
      <c r="I21" s="64"/>
      <c r="J21" s="61">
        <v>33</v>
      </c>
      <c r="K21" s="63">
        <v>42</v>
      </c>
      <c r="L21" s="64"/>
      <c r="M21" s="65">
        <v>45</v>
      </c>
      <c r="N21" s="235">
        <v>43</v>
      </c>
      <c r="O21" s="235"/>
      <c r="P21" s="64">
        <v>36</v>
      </c>
      <c r="Q21" s="64"/>
      <c r="R21" s="64"/>
      <c r="S21" s="64">
        <v>38</v>
      </c>
      <c r="T21" s="64">
        <v>43</v>
      </c>
      <c r="U21" s="64">
        <v>44</v>
      </c>
      <c r="V21" s="251">
        <v>39</v>
      </c>
      <c r="W21" s="64"/>
      <c r="X21" s="60">
        <v>43</v>
      </c>
      <c r="Y21" s="60">
        <v>39</v>
      </c>
      <c r="Z21" s="60">
        <v>39</v>
      </c>
      <c r="AA21" s="75"/>
      <c r="AB21" s="67">
        <f t="shared" si="25"/>
        <v>16</v>
      </c>
      <c r="AC21" s="68">
        <f t="shared" si="26"/>
        <v>40.9375</v>
      </c>
      <c r="AD21" s="68">
        <f t="array" ref="AD21">IF(AB21=0,0,IF(AB21&gt;9,AVERAGE(LARGE(D21:Z21,{1,2,3,4,5,6,7,8,9,10})),0))</f>
        <v>43.1</v>
      </c>
      <c r="AE21" s="68">
        <f t="array" ref="AE21">IF(AB21=0,0,IF(AB21&gt;9,SUM(LARGE(D21:Z21,{1,2,3,4,5,6,7,8,9,10})),0))</f>
        <v>431</v>
      </c>
    </row>
    <row r="22" spans="1:1024" ht="16" x14ac:dyDescent="0.2">
      <c r="A22" s="57" t="s">
        <v>70</v>
      </c>
      <c r="B22" s="58" t="s">
        <v>5</v>
      </c>
      <c r="C22" s="58" t="s">
        <v>55</v>
      </c>
      <c r="D22" s="60"/>
      <c r="E22" s="60">
        <v>45</v>
      </c>
      <c r="F22" s="60">
        <v>45</v>
      </c>
      <c r="G22" s="61"/>
      <c r="H22" s="64"/>
      <c r="I22" s="64"/>
      <c r="J22" s="61"/>
      <c r="K22" s="63"/>
      <c r="L22" s="64">
        <v>36</v>
      </c>
      <c r="M22" s="65">
        <v>44</v>
      </c>
      <c r="N22" s="235"/>
      <c r="O22" s="235"/>
      <c r="P22" s="64"/>
      <c r="Q22" s="64">
        <v>34</v>
      </c>
      <c r="R22" s="64">
        <v>38</v>
      </c>
      <c r="S22" s="64"/>
      <c r="T22" s="64">
        <v>43</v>
      </c>
      <c r="U22" s="64">
        <v>42</v>
      </c>
      <c r="V22" s="251">
        <v>35</v>
      </c>
      <c r="W22" s="64">
        <v>39</v>
      </c>
      <c r="X22" s="60">
        <v>44</v>
      </c>
      <c r="Y22" s="60">
        <v>46</v>
      </c>
      <c r="Z22" s="60">
        <v>40</v>
      </c>
      <c r="AA22" s="75"/>
      <c r="AB22" s="67">
        <f t="shared" si="25"/>
        <v>13</v>
      </c>
      <c r="AC22" s="68">
        <f t="shared" si="26"/>
        <v>40.846153846153847</v>
      </c>
      <c r="AD22" s="68">
        <f t="array" ref="AD22">IF(AB22=0,0,IF(AB22&gt;9,AVERAGE(LARGE(D22:Z22,{1,2,3,4,5,6,7,8,9,10})),0))</f>
        <v>42.6</v>
      </c>
      <c r="AE22" s="68">
        <f t="array" ref="AE22">IF(AB22=0,0,IF(AB22&gt;9,SUM(LARGE(D22:Z22,{1,2,3,4,5,6,7,8,9,10})),0))</f>
        <v>426</v>
      </c>
    </row>
    <row r="23" spans="1:1024" ht="16" x14ac:dyDescent="0.2">
      <c r="A23" s="57" t="s">
        <v>223</v>
      </c>
      <c r="B23" s="58" t="s">
        <v>5</v>
      </c>
      <c r="C23" s="58" t="s">
        <v>54</v>
      </c>
      <c r="D23" s="60"/>
      <c r="E23" s="60"/>
      <c r="F23" s="60">
        <v>41</v>
      </c>
      <c r="G23" s="61"/>
      <c r="H23" s="64"/>
      <c r="I23" s="64"/>
      <c r="J23" s="61"/>
      <c r="K23" s="63">
        <v>43</v>
      </c>
      <c r="L23" s="64">
        <v>41</v>
      </c>
      <c r="M23" s="65">
        <v>44</v>
      </c>
      <c r="N23" s="235">
        <v>41</v>
      </c>
      <c r="O23" s="235"/>
      <c r="P23" s="64"/>
      <c r="Q23" s="64">
        <v>40</v>
      </c>
      <c r="R23" s="64">
        <v>43</v>
      </c>
      <c r="S23" s="64"/>
      <c r="T23" s="64">
        <v>41</v>
      </c>
      <c r="U23" s="64"/>
      <c r="V23" s="251"/>
      <c r="W23" s="64">
        <v>39</v>
      </c>
      <c r="X23" s="60">
        <v>42</v>
      </c>
      <c r="Y23" s="60">
        <v>41</v>
      </c>
      <c r="Z23" s="60"/>
      <c r="AA23" s="75"/>
      <c r="AB23" s="67">
        <f t="shared" si="25"/>
        <v>11</v>
      </c>
      <c r="AC23" s="68">
        <f t="shared" si="26"/>
        <v>41.454545454545453</v>
      </c>
      <c r="AD23" s="68">
        <f t="array" ref="AD23">IF(AB23=0,0,IF(AB23&gt;9,AVERAGE(LARGE(D23:Z23,{1,2,3,4,5,6,7,8,9,10})),0))</f>
        <v>41.7</v>
      </c>
      <c r="AE23" s="68">
        <f t="array" ref="AE23">IF(AB23=0,0,IF(AB23&gt;9,SUM(LARGE(D23:Z23,{1,2,3,4,5,6,7,8,9,10})),0))</f>
        <v>417</v>
      </c>
    </row>
    <row r="24" spans="1:1024" ht="16" x14ac:dyDescent="0.2">
      <c r="A24" s="57" t="s">
        <v>145</v>
      </c>
      <c r="B24" s="58" t="s">
        <v>5</v>
      </c>
      <c r="C24" s="58" t="s">
        <v>54</v>
      </c>
      <c r="D24" s="60"/>
      <c r="E24" s="60"/>
      <c r="F24" s="60">
        <v>38</v>
      </c>
      <c r="G24" s="61"/>
      <c r="H24" s="64"/>
      <c r="I24" s="64"/>
      <c r="J24" s="61"/>
      <c r="K24" s="63">
        <v>46</v>
      </c>
      <c r="L24" s="64"/>
      <c r="M24" s="65">
        <v>43</v>
      </c>
      <c r="N24" s="235"/>
      <c r="O24" s="235"/>
      <c r="P24" s="64"/>
      <c r="Q24" s="64">
        <v>38</v>
      </c>
      <c r="R24" s="64">
        <v>46</v>
      </c>
      <c r="S24" s="64"/>
      <c r="T24" s="64">
        <v>46</v>
      </c>
      <c r="U24" s="64"/>
      <c r="V24" s="251"/>
      <c r="W24" s="64">
        <v>42</v>
      </c>
      <c r="X24" s="60">
        <v>31</v>
      </c>
      <c r="Y24" s="60">
        <v>42</v>
      </c>
      <c r="Z24" s="60">
        <v>38</v>
      </c>
      <c r="AA24" s="75"/>
      <c r="AB24" s="67">
        <f t="shared" si="25"/>
        <v>10</v>
      </c>
      <c r="AC24" s="68">
        <f t="shared" si="26"/>
        <v>41</v>
      </c>
      <c r="AD24" s="68">
        <f t="array" ref="AD24">IF(AB24=0,0,IF(AB24&gt;9,AVERAGE(LARGE(D24:Z24,{1,2,3,4,5,6,7,8,9,10})),0))</f>
        <v>41</v>
      </c>
      <c r="AE24" s="68">
        <f t="array" ref="AE24">IF(AB24=0,0,IF(AB24&gt;9,SUM(LARGE(D24:Z24,{1,2,3,4,5,6,7,8,9,10})),0))</f>
        <v>410</v>
      </c>
    </row>
    <row r="25" spans="1:1024" ht="16" x14ac:dyDescent="0.2">
      <c r="A25" s="85" t="s">
        <v>278</v>
      </c>
      <c r="B25" s="75" t="s">
        <v>5</v>
      </c>
      <c r="C25" s="74" t="s">
        <v>58</v>
      </c>
      <c r="D25" s="60">
        <v>43</v>
      </c>
      <c r="E25" s="60"/>
      <c r="F25" s="60">
        <v>40</v>
      </c>
      <c r="G25" s="61"/>
      <c r="H25" s="64"/>
      <c r="I25" s="64">
        <v>37</v>
      </c>
      <c r="J25" s="61"/>
      <c r="K25" s="63">
        <v>38</v>
      </c>
      <c r="L25" s="64">
        <v>33</v>
      </c>
      <c r="M25" s="65">
        <v>43</v>
      </c>
      <c r="N25" s="235">
        <v>30</v>
      </c>
      <c r="O25" s="235"/>
      <c r="P25" s="64"/>
      <c r="Q25" s="64"/>
      <c r="R25" s="64">
        <v>36</v>
      </c>
      <c r="S25" s="64"/>
      <c r="T25" s="64">
        <v>47</v>
      </c>
      <c r="U25" s="64">
        <v>38</v>
      </c>
      <c r="V25" s="251">
        <v>35</v>
      </c>
      <c r="W25" s="64"/>
      <c r="X25" s="60">
        <v>42</v>
      </c>
      <c r="Y25" s="60">
        <v>44</v>
      </c>
      <c r="Z25" s="60"/>
      <c r="AA25" s="75"/>
      <c r="AB25" s="67">
        <f t="shared" si="25"/>
        <v>13</v>
      </c>
      <c r="AC25" s="68">
        <f t="shared" si="26"/>
        <v>38.92307692307692</v>
      </c>
      <c r="AD25" s="68">
        <f t="array" ref="AD25">IF(AB25=0,0,IF(AB25&gt;9,AVERAGE(LARGE(D25:Z25,{1,2,3,4,5,6,7,8,9,10})),0))</f>
        <v>40.799999999999997</v>
      </c>
      <c r="AE25" s="68">
        <f t="array" ref="AE25">IF(AB25=0,0,IF(AB25&gt;9,SUM(LARGE(D25:Z25,{1,2,3,4,5,6,7,8,9,10})),0))</f>
        <v>408</v>
      </c>
    </row>
    <row r="26" spans="1:1024" ht="16" x14ac:dyDescent="0.2">
      <c r="A26" s="57" t="s">
        <v>222</v>
      </c>
      <c r="B26" s="58" t="s">
        <v>5</v>
      </c>
      <c r="C26" s="58" t="s">
        <v>54</v>
      </c>
      <c r="D26" s="60"/>
      <c r="E26" s="60"/>
      <c r="F26" s="60">
        <v>42</v>
      </c>
      <c r="G26" s="61"/>
      <c r="H26" s="64"/>
      <c r="I26" s="64"/>
      <c r="J26" s="61"/>
      <c r="K26" s="63">
        <v>38</v>
      </c>
      <c r="L26" s="64">
        <v>44</v>
      </c>
      <c r="M26" s="65">
        <v>40</v>
      </c>
      <c r="N26" s="235">
        <v>41</v>
      </c>
      <c r="O26" s="235"/>
      <c r="P26" s="64"/>
      <c r="Q26" s="64"/>
      <c r="R26" s="64">
        <v>36</v>
      </c>
      <c r="S26" s="64"/>
      <c r="T26" s="64">
        <v>39</v>
      </c>
      <c r="U26" s="64"/>
      <c r="V26" s="251"/>
      <c r="W26" s="64">
        <v>41</v>
      </c>
      <c r="X26" s="60">
        <v>38</v>
      </c>
      <c r="Y26" s="60">
        <v>40</v>
      </c>
      <c r="Z26" s="60">
        <v>41</v>
      </c>
      <c r="AA26" s="75"/>
      <c r="AB26" s="67">
        <f t="shared" si="25"/>
        <v>11</v>
      </c>
      <c r="AC26" s="68">
        <f t="shared" si="26"/>
        <v>40</v>
      </c>
      <c r="AD26" s="68">
        <f t="array" ref="AD26">IF(AB26=0,0,IF(AB26&gt;9,AVERAGE(LARGE(D26:Z26,{1,2,3,4,5,6,7,8,9,10})),0))</f>
        <v>40.4</v>
      </c>
      <c r="AE26" s="68">
        <f t="array" ref="AE26">IF(AB26=0,0,IF(AB26&gt;9,SUM(LARGE(D26:Z26,{1,2,3,4,5,6,7,8,9,10})),0))</f>
        <v>404</v>
      </c>
    </row>
    <row r="27" spans="1:1024" ht="16" x14ac:dyDescent="0.2">
      <c r="A27" s="57" t="s">
        <v>278</v>
      </c>
      <c r="B27" s="58" t="s">
        <v>5</v>
      </c>
      <c r="C27" s="58" t="s">
        <v>64</v>
      </c>
      <c r="D27" s="60">
        <v>41</v>
      </c>
      <c r="E27" s="60"/>
      <c r="F27" s="60">
        <v>41</v>
      </c>
      <c r="G27" s="61"/>
      <c r="H27" s="64"/>
      <c r="I27" s="64">
        <v>45</v>
      </c>
      <c r="J27" s="61"/>
      <c r="K27" s="63">
        <v>44</v>
      </c>
      <c r="L27" s="64">
        <v>36</v>
      </c>
      <c r="M27" s="65">
        <v>36</v>
      </c>
      <c r="N27" s="235">
        <v>36</v>
      </c>
      <c r="O27" s="235"/>
      <c r="P27" s="64"/>
      <c r="Q27" s="64"/>
      <c r="R27" s="64">
        <v>40</v>
      </c>
      <c r="S27" s="64"/>
      <c r="T27" s="64">
        <v>37</v>
      </c>
      <c r="U27" s="64">
        <v>37</v>
      </c>
      <c r="V27" s="251">
        <v>37</v>
      </c>
      <c r="W27" s="64"/>
      <c r="X27" s="60">
        <v>44</v>
      </c>
      <c r="Y27" s="60">
        <v>36</v>
      </c>
      <c r="Z27" s="60"/>
      <c r="AA27" s="75"/>
      <c r="AB27" s="67">
        <f t="shared" si="25"/>
        <v>13</v>
      </c>
      <c r="AC27" s="68">
        <f t="shared" si="26"/>
        <v>39.230769230769234</v>
      </c>
      <c r="AD27" s="68">
        <f t="array" ref="AD27">IF(AB27=0,0,IF(AB27&gt;9,AVERAGE(LARGE(D27:Z27,{1,2,3,4,5,6,7,8,9,10})),0))</f>
        <v>40.200000000000003</v>
      </c>
      <c r="AE27" s="68">
        <f t="array" ref="AE27">IF(AB27=0,0,IF(AB27&gt;9,SUM(LARGE(D27:Z27,{1,2,3,4,5,6,7,8,9,10})),0))</f>
        <v>402</v>
      </c>
    </row>
    <row r="28" spans="1:1024" ht="16" x14ac:dyDescent="0.2">
      <c r="A28" s="57" t="s">
        <v>208</v>
      </c>
      <c r="B28" s="58" t="s">
        <v>5</v>
      </c>
      <c r="C28" s="58" t="s">
        <v>54</v>
      </c>
      <c r="D28" s="60">
        <v>41</v>
      </c>
      <c r="E28" s="60">
        <v>46</v>
      </c>
      <c r="F28" s="60">
        <v>46</v>
      </c>
      <c r="G28" s="61"/>
      <c r="H28" s="64"/>
      <c r="I28" s="64"/>
      <c r="J28" s="61"/>
      <c r="K28" s="63">
        <v>36</v>
      </c>
      <c r="L28" s="64">
        <v>30</v>
      </c>
      <c r="M28" s="65">
        <v>44</v>
      </c>
      <c r="N28" s="235"/>
      <c r="O28" s="235"/>
      <c r="P28" s="64">
        <v>30</v>
      </c>
      <c r="Q28" s="64"/>
      <c r="R28" s="64">
        <v>41</v>
      </c>
      <c r="S28" s="64"/>
      <c r="T28" s="64"/>
      <c r="U28" s="64"/>
      <c r="V28" s="251">
        <v>37</v>
      </c>
      <c r="W28" s="64"/>
      <c r="X28" s="60">
        <v>43</v>
      </c>
      <c r="Y28" s="60">
        <v>34</v>
      </c>
      <c r="Z28" s="60"/>
      <c r="AA28" s="75"/>
      <c r="AB28" s="67">
        <f t="shared" si="25"/>
        <v>11</v>
      </c>
      <c r="AC28" s="68">
        <f t="shared" si="26"/>
        <v>38.909090909090907</v>
      </c>
      <c r="AD28" s="68">
        <f t="array" ref="AD28">IF(AB28=0,0,IF(AB28&gt;9,AVERAGE(LARGE(D28:Z28,{1,2,3,4,5,6,7,8,9,10})),0))</f>
        <v>39.799999999999997</v>
      </c>
      <c r="AE28" s="68">
        <f t="array" ref="AE28">IF(AB28=0,0,IF(AB28&gt;9,SUM(LARGE(D28:Z28,{1,2,3,4,5,6,7,8,9,10})),0))</f>
        <v>398</v>
      </c>
    </row>
    <row r="29" spans="1:1024" ht="16" x14ac:dyDescent="0.2">
      <c r="A29" s="57" t="s">
        <v>206</v>
      </c>
      <c r="B29" s="58" t="s">
        <v>5</v>
      </c>
      <c r="C29" s="58" t="s">
        <v>66</v>
      </c>
      <c r="D29" s="60"/>
      <c r="E29" s="60"/>
      <c r="F29" s="60">
        <v>39</v>
      </c>
      <c r="G29" s="61"/>
      <c r="H29" s="64"/>
      <c r="I29" s="64"/>
      <c r="J29" s="61">
        <v>41</v>
      </c>
      <c r="K29" s="63">
        <v>38</v>
      </c>
      <c r="L29" s="64"/>
      <c r="M29" s="65"/>
      <c r="N29" s="235"/>
      <c r="O29" s="235"/>
      <c r="P29" s="64"/>
      <c r="Q29" s="64"/>
      <c r="R29" s="64">
        <v>37</v>
      </c>
      <c r="S29" s="64">
        <v>38</v>
      </c>
      <c r="T29" s="64">
        <v>40</v>
      </c>
      <c r="U29" s="64">
        <v>37</v>
      </c>
      <c r="V29" s="251"/>
      <c r="W29" s="64"/>
      <c r="X29" s="60">
        <v>45</v>
      </c>
      <c r="Y29" s="60">
        <v>42</v>
      </c>
      <c r="Z29" s="60">
        <v>39</v>
      </c>
      <c r="AA29" s="75"/>
      <c r="AB29" s="67">
        <f t="shared" si="25"/>
        <v>10</v>
      </c>
      <c r="AC29" s="68">
        <f t="shared" si="26"/>
        <v>39.6</v>
      </c>
      <c r="AD29" s="68">
        <f t="array" ref="AD29">IF(AB29=0,0,IF(AB29&gt;9,AVERAGE(LARGE(D29:Z29,{1,2,3,4,5,6,7,8,9,10})),0))</f>
        <v>39.6</v>
      </c>
      <c r="AE29" s="68">
        <f t="array" ref="AE29">IF(AB29=0,0,IF(AB29&gt;9,SUM(LARGE(D29:Z29,{1,2,3,4,5,6,7,8,9,10})),0))</f>
        <v>396</v>
      </c>
    </row>
    <row r="30" spans="1:1024" ht="16" x14ac:dyDescent="0.2">
      <c r="A30" s="57" t="s">
        <v>233</v>
      </c>
      <c r="B30" s="58" t="s">
        <v>5</v>
      </c>
      <c r="C30" s="58" t="s">
        <v>54</v>
      </c>
      <c r="D30" s="60">
        <v>39</v>
      </c>
      <c r="E30" s="60"/>
      <c r="F30" s="60">
        <v>43</v>
      </c>
      <c r="G30" s="61">
        <v>39</v>
      </c>
      <c r="H30" s="64"/>
      <c r="I30" s="64">
        <v>34</v>
      </c>
      <c r="J30" s="61"/>
      <c r="K30" s="63">
        <v>32</v>
      </c>
      <c r="L30" s="64"/>
      <c r="M30" s="65">
        <v>41</v>
      </c>
      <c r="N30" s="235">
        <v>35</v>
      </c>
      <c r="O30" s="235"/>
      <c r="P30" s="64"/>
      <c r="Q30" s="64"/>
      <c r="R30" s="64">
        <v>36</v>
      </c>
      <c r="S30" s="64"/>
      <c r="T30" s="64">
        <v>38</v>
      </c>
      <c r="U30" s="64"/>
      <c r="V30" s="251"/>
      <c r="W30" s="64"/>
      <c r="X30" s="60">
        <v>45</v>
      </c>
      <c r="Y30" s="60">
        <v>36</v>
      </c>
      <c r="Z30" s="60">
        <v>39</v>
      </c>
      <c r="AA30" s="75"/>
      <c r="AB30" s="67">
        <f t="shared" si="25"/>
        <v>12</v>
      </c>
      <c r="AC30" s="68">
        <f t="shared" si="26"/>
        <v>38.083333333333336</v>
      </c>
      <c r="AD30" s="68">
        <f t="array" ref="AD30">IF(AB30=0,0,IF(AB30&gt;9,AVERAGE(LARGE(D30:Z30,{1,2,3,4,5,6,7,8,9,10})),0))</f>
        <v>39.1</v>
      </c>
      <c r="AE30" s="68">
        <f t="array" ref="AE30">IF(AB30=0,0,IF(AB30&gt;9,SUM(LARGE(D30:Z30,{1,2,3,4,5,6,7,8,9,10})),0))</f>
        <v>391</v>
      </c>
    </row>
    <row r="31" spans="1:1024" ht="16" x14ac:dyDescent="0.2">
      <c r="A31" s="57" t="s">
        <v>70</v>
      </c>
      <c r="B31" s="58" t="s">
        <v>5</v>
      </c>
      <c r="C31" s="58" t="s">
        <v>54</v>
      </c>
      <c r="D31" s="60"/>
      <c r="E31" s="60">
        <v>45</v>
      </c>
      <c r="F31" s="60">
        <v>41</v>
      </c>
      <c r="G31" s="61"/>
      <c r="H31" s="64"/>
      <c r="I31" s="64"/>
      <c r="J31" s="61"/>
      <c r="K31" s="63"/>
      <c r="L31" s="64">
        <v>39</v>
      </c>
      <c r="M31" s="65">
        <v>35</v>
      </c>
      <c r="N31" s="235"/>
      <c r="O31" s="235"/>
      <c r="P31" s="64"/>
      <c r="Q31" s="64">
        <v>35</v>
      </c>
      <c r="R31" s="64">
        <v>42</v>
      </c>
      <c r="S31" s="64"/>
      <c r="T31" s="89">
        <v>39</v>
      </c>
      <c r="U31" s="64">
        <v>39</v>
      </c>
      <c r="V31" s="251">
        <v>36</v>
      </c>
      <c r="W31" s="64"/>
      <c r="X31" s="60">
        <v>38</v>
      </c>
      <c r="Y31" s="60"/>
      <c r="Z31" s="60"/>
      <c r="AA31" s="80"/>
      <c r="AB31" s="67">
        <f t="shared" si="25"/>
        <v>10</v>
      </c>
      <c r="AC31" s="68">
        <f t="shared" si="26"/>
        <v>38.9</v>
      </c>
      <c r="AD31" s="68">
        <f t="array" ref="AD31">IF(AB31=0,0,IF(AB31&gt;9,AVERAGE(LARGE(D31:Z31,{1,2,3,4,5,6,7,8,9,10})),0))</f>
        <v>38.9</v>
      </c>
      <c r="AE31" s="68">
        <f t="array" ref="AE31">IF(AB31=0,0,IF(AB31&gt;9,SUM(LARGE(D31:Z31,{1,2,3,4,5,6,7,8,9,10})),0))</f>
        <v>389</v>
      </c>
    </row>
    <row r="32" spans="1:1024" ht="16" x14ac:dyDescent="0.2">
      <c r="A32" s="85" t="s">
        <v>160</v>
      </c>
      <c r="B32" s="75" t="s">
        <v>5</v>
      </c>
      <c r="C32" s="74" t="s">
        <v>55</v>
      </c>
      <c r="D32" s="60">
        <v>38</v>
      </c>
      <c r="E32" s="60">
        <v>39</v>
      </c>
      <c r="F32" s="60">
        <v>35</v>
      </c>
      <c r="G32" s="61"/>
      <c r="H32" s="64"/>
      <c r="I32" s="64"/>
      <c r="J32" s="61"/>
      <c r="K32" s="63"/>
      <c r="L32" s="64">
        <v>34</v>
      </c>
      <c r="M32" s="65">
        <v>39</v>
      </c>
      <c r="N32" s="235"/>
      <c r="O32" s="235"/>
      <c r="P32" s="64"/>
      <c r="Q32" s="64">
        <v>35</v>
      </c>
      <c r="R32" s="64">
        <v>37</v>
      </c>
      <c r="S32" s="64"/>
      <c r="T32" s="64">
        <v>39</v>
      </c>
      <c r="U32" s="64">
        <v>41</v>
      </c>
      <c r="V32" s="251">
        <v>31</v>
      </c>
      <c r="W32" s="64">
        <v>40</v>
      </c>
      <c r="X32" s="60">
        <v>38</v>
      </c>
      <c r="Y32" s="60">
        <v>34</v>
      </c>
      <c r="Z32" s="60"/>
      <c r="AA32" s="75"/>
      <c r="AB32" s="67">
        <f t="shared" si="25"/>
        <v>13</v>
      </c>
      <c r="AC32" s="68">
        <f t="shared" si="26"/>
        <v>36.92307692307692</v>
      </c>
      <c r="AD32" s="68">
        <f t="array" ref="AD32">IF(AB32=0,0,IF(AB32&gt;9,AVERAGE(LARGE(D32:Z32,{1,2,3,4,5,6,7,8,9,10})),0))</f>
        <v>38.1</v>
      </c>
      <c r="AE32" s="68">
        <f t="array" ref="AE32">IF(AB32=0,0,IF(AB32&gt;9,SUM(LARGE(D32:Z32,{1,2,3,4,5,6,7,8,9,10})),0))</f>
        <v>381</v>
      </c>
    </row>
    <row r="33" spans="1:31" ht="16" x14ac:dyDescent="0.2">
      <c r="A33" s="57" t="s">
        <v>210</v>
      </c>
      <c r="B33" s="58" t="s">
        <v>5</v>
      </c>
      <c r="C33" s="93" t="s">
        <v>54</v>
      </c>
      <c r="D33" s="60">
        <v>33</v>
      </c>
      <c r="E33" s="60"/>
      <c r="F33" s="60">
        <v>42</v>
      </c>
      <c r="G33" s="61">
        <v>37</v>
      </c>
      <c r="H33" s="64"/>
      <c r="I33" s="64">
        <v>37</v>
      </c>
      <c r="J33" s="61"/>
      <c r="K33" s="63"/>
      <c r="L33" s="64"/>
      <c r="M33" s="65">
        <v>38</v>
      </c>
      <c r="N33" s="235">
        <v>30</v>
      </c>
      <c r="O33" s="235"/>
      <c r="P33" s="64"/>
      <c r="Q33" s="64"/>
      <c r="R33" s="64">
        <v>32</v>
      </c>
      <c r="S33" s="64"/>
      <c r="T33" s="64">
        <v>40</v>
      </c>
      <c r="U33" s="64">
        <v>40</v>
      </c>
      <c r="V33" s="251"/>
      <c r="W33" s="64"/>
      <c r="X33" s="60">
        <v>39</v>
      </c>
      <c r="Y33" s="60">
        <v>39</v>
      </c>
      <c r="Z33" s="60">
        <v>30</v>
      </c>
      <c r="AA33" s="75"/>
      <c r="AB33" s="67">
        <f t="shared" si="25"/>
        <v>12</v>
      </c>
      <c r="AC33" s="68">
        <f t="shared" si="26"/>
        <v>36.416666666666664</v>
      </c>
      <c r="AD33" s="68">
        <f t="array" ref="AD33">IF(AB33=0,0,IF(AB33&gt;9,AVERAGE(LARGE(D33:Z33,{1,2,3,4,5,6,7,8,9,10})),0))</f>
        <v>37.700000000000003</v>
      </c>
      <c r="AE33" s="68">
        <f t="array" ref="AE33">IF(AB33=0,0,IF(AB33&gt;9,SUM(LARGE(D33:Z33,{1,2,3,4,5,6,7,8,9,10})),0))</f>
        <v>377</v>
      </c>
    </row>
    <row r="34" spans="1:31" ht="16" x14ac:dyDescent="0.2">
      <c r="A34" s="70" t="s">
        <v>53</v>
      </c>
      <c r="B34" s="86" t="s">
        <v>5</v>
      </c>
      <c r="C34" s="86" t="s">
        <v>55</v>
      </c>
      <c r="D34" s="60">
        <v>40</v>
      </c>
      <c r="E34" s="60"/>
      <c r="F34" s="60">
        <v>43</v>
      </c>
      <c r="G34" s="61">
        <v>35</v>
      </c>
      <c r="H34" s="64">
        <v>36</v>
      </c>
      <c r="I34" s="64">
        <v>36</v>
      </c>
      <c r="J34" s="61">
        <v>35</v>
      </c>
      <c r="K34" s="63">
        <v>40</v>
      </c>
      <c r="L34" s="64">
        <v>31</v>
      </c>
      <c r="M34" s="65">
        <v>35</v>
      </c>
      <c r="N34" s="235">
        <v>33</v>
      </c>
      <c r="O34" s="235"/>
      <c r="P34" s="64"/>
      <c r="Q34" s="64"/>
      <c r="R34" s="64">
        <v>19</v>
      </c>
      <c r="S34" s="64"/>
      <c r="T34" s="64">
        <v>34</v>
      </c>
      <c r="U34" s="64">
        <v>41</v>
      </c>
      <c r="V34" s="251"/>
      <c r="W34" s="64"/>
      <c r="X34" s="60"/>
      <c r="Y34" s="60"/>
      <c r="Z34" s="60"/>
      <c r="AA34" s="75"/>
      <c r="AB34" s="67">
        <f t="shared" si="25"/>
        <v>13</v>
      </c>
      <c r="AC34" s="68">
        <f t="shared" si="26"/>
        <v>35.230769230769234</v>
      </c>
      <c r="AD34" s="68">
        <f t="array" ref="AD34">IF(AB34=0,0,IF(AB34&gt;9,AVERAGE(LARGE(D34:Z34,{1,2,3,4,5,6,7,8,9,10})),0))</f>
        <v>37.5</v>
      </c>
      <c r="AE34" s="68">
        <f t="array" ref="AE34">IF(AB34=0,0,IF(AB34&gt;9,SUM(LARGE(D34:Z34,{1,2,3,4,5,6,7,8,9,10})),0))</f>
        <v>375</v>
      </c>
    </row>
    <row r="35" spans="1:31" ht="16" x14ac:dyDescent="0.2">
      <c r="A35" s="57" t="s">
        <v>193</v>
      </c>
      <c r="B35" s="58" t="s">
        <v>5</v>
      </c>
      <c r="C35" s="58" t="s">
        <v>54</v>
      </c>
      <c r="D35" s="60">
        <v>30</v>
      </c>
      <c r="E35" s="60"/>
      <c r="F35" s="60">
        <v>19</v>
      </c>
      <c r="G35" s="61">
        <v>15</v>
      </c>
      <c r="H35" s="64">
        <v>38</v>
      </c>
      <c r="I35" s="64"/>
      <c r="J35" s="61">
        <v>30</v>
      </c>
      <c r="K35" s="63">
        <v>35</v>
      </c>
      <c r="L35" s="64"/>
      <c r="M35" s="65">
        <v>34</v>
      </c>
      <c r="N35" s="235">
        <v>30</v>
      </c>
      <c r="O35" s="235"/>
      <c r="P35" s="64">
        <v>27</v>
      </c>
      <c r="Q35" s="64"/>
      <c r="R35" s="64"/>
      <c r="S35" s="64">
        <v>41</v>
      </c>
      <c r="T35" s="64">
        <v>36</v>
      </c>
      <c r="U35" s="64">
        <v>41</v>
      </c>
      <c r="V35" s="251">
        <v>41</v>
      </c>
      <c r="W35" s="64"/>
      <c r="X35" s="60">
        <v>33</v>
      </c>
      <c r="Y35" s="60">
        <v>29</v>
      </c>
      <c r="Z35" s="60">
        <v>42</v>
      </c>
      <c r="AA35" s="75"/>
      <c r="AB35" s="67">
        <f t="shared" si="25"/>
        <v>16</v>
      </c>
      <c r="AC35" s="68">
        <f t="shared" si="26"/>
        <v>32.5625</v>
      </c>
      <c r="AD35" s="68">
        <f t="array" ref="AD35">IF(AB35=0,0,IF(AB35&gt;9,AVERAGE(LARGE(D35:Z35,{1,2,3,4,5,6,7,8,9,10})),0))</f>
        <v>37.1</v>
      </c>
      <c r="AE35" s="68">
        <f t="array" ref="AE35">IF(AB35=0,0,IF(AB35&gt;9,SUM(LARGE(D35:Z35,{1,2,3,4,5,6,7,8,9,10})),0))</f>
        <v>371</v>
      </c>
    </row>
    <row r="36" spans="1:31" ht="16" x14ac:dyDescent="0.2">
      <c r="A36" s="57" t="s">
        <v>53</v>
      </c>
      <c r="B36" s="58" t="s">
        <v>5</v>
      </c>
      <c r="C36" s="58" t="s">
        <v>54</v>
      </c>
      <c r="D36" s="60">
        <v>31</v>
      </c>
      <c r="E36" s="60"/>
      <c r="F36" s="60">
        <v>39</v>
      </c>
      <c r="G36" s="61">
        <v>36</v>
      </c>
      <c r="H36" s="64">
        <v>33</v>
      </c>
      <c r="I36" s="64">
        <v>37</v>
      </c>
      <c r="J36" s="61">
        <v>34</v>
      </c>
      <c r="K36" s="63">
        <v>36</v>
      </c>
      <c r="L36" s="64">
        <v>30</v>
      </c>
      <c r="M36" s="65">
        <v>26</v>
      </c>
      <c r="N36" s="235">
        <v>29</v>
      </c>
      <c r="O36" s="235">
        <v>23</v>
      </c>
      <c r="P36" s="64"/>
      <c r="Q36" s="64"/>
      <c r="R36" s="64">
        <v>30</v>
      </c>
      <c r="S36" s="64"/>
      <c r="T36" s="64">
        <v>37</v>
      </c>
      <c r="U36" s="64">
        <v>39</v>
      </c>
      <c r="V36" s="251"/>
      <c r="W36" s="64"/>
      <c r="X36" s="60">
        <v>28</v>
      </c>
      <c r="Y36" s="60"/>
      <c r="Z36" s="60"/>
      <c r="AA36" s="75"/>
      <c r="AB36" s="67">
        <f t="shared" si="25"/>
        <v>15</v>
      </c>
      <c r="AC36" s="68">
        <f t="shared" si="26"/>
        <v>32.533333333333331</v>
      </c>
      <c r="AD36" s="68">
        <f t="array" ref="AD36">IF(AB36=0,0,IF(AB36&gt;9,AVERAGE(LARGE(D36:Z36,{1,2,3,4,5,6,7,8,9,10})),0))</f>
        <v>35.200000000000003</v>
      </c>
      <c r="AE36" s="68">
        <f t="array" ref="AE36">IF(AB36=0,0,IF(AB36&gt;9,SUM(LARGE(D36:Z36,{1,2,3,4,5,6,7,8,9,10})),0))</f>
        <v>352</v>
      </c>
    </row>
    <row r="37" spans="1:31" ht="16" x14ac:dyDescent="0.2">
      <c r="A37" s="57" t="s">
        <v>160</v>
      </c>
      <c r="B37" s="58" t="s">
        <v>5</v>
      </c>
      <c r="C37" s="58" t="s">
        <v>54</v>
      </c>
      <c r="D37" s="60">
        <v>34</v>
      </c>
      <c r="E37" s="60">
        <v>35</v>
      </c>
      <c r="F37" s="60">
        <v>29</v>
      </c>
      <c r="G37" s="61"/>
      <c r="H37" s="64"/>
      <c r="I37" s="64"/>
      <c r="J37" s="61"/>
      <c r="K37" s="63"/>
      <c r="L37" s="64">
        <v>34</v>
      </c>
      <c r="M37" s="65">
        <v>35</v>
      </c>
      <c r="N37" s="235"/>
      <c r="O37" s="235"/>
      <c r="P37" s="64"/>
      <c r="Q37" s="64">
        <v>29</v>
      </c>
      <c r="R37" s="64">
        <v>39</v>
      </c>
      <c r="S37" s="64"/>
      <c r="T37" s="64">
        <v>34</v>
      </c>
      <c r="U37" s="64">
        <v>39</v>
      </c>
      <c r="V37" s="251">
        <v>35</v>
      </c>
      <c r="W37" s="64"/>
      <c r="X37" s="60">
        <v>28</v>
      </c>
      <c r="Y37" s="60">
        <v>30</v>
      </c>
      <c r="Z37" s="60"/>
      <c r="AA37" s="75"/>
      <c r="AB37" s="67">
        <f t="shared" si="25"/>
        <v>12</v>
      </c>
      <c r="AC37" s="68">
        <f t="shared" si="26"/>
        <v>33.416666666666664</v>
      </c>
      <c r="AD37" s="68">
        <f t="array" ref="AD37">IF(AB37=0,0,IF(AB37&gt;9,AVERAGE(LARGE(D37:Z37,{1,2,3,4,5,6,7,8,9,10})),0))</f>
        <v>34.4</v>
      </c>
      <c r="AE37" s="68">
        <f t="array" ref="AE37">IF(AB37=0,0,IF(AB37&gt;9,SUM(LARGE(D37:Z37,{1,2,3,4,5,6,7,8,9,10})),0))</f>
        <v>344</v>
      </c>
    </row>
    <row r="38" spans="1:31" ht="16" x14ac:dyDescent="0.2">
      <c r="A38" s="57" t="s">
        <v>73</v>
      </c>
      <c r="B38" s="58" t="s">
        <v>5</v>
      </c>
      <c r="C38" s="58" t="s">
        <v>54</v>
      </c>
      <c r="D38" s="60">
        <v>38</v>
      </c>
      <c r="E38" s="60">
        <v>33</v>
      </c>
      <c r="F38" s="60"/>
      <c r="G38" s="61">
        <v>38</v>
      </c>
      <c r="H38" s="64">
        <v>32</v>
      </c>
      <c r="I38" s="64"/>
      <c r="J38" s="61"/>
      <c r="K38" s="63"/>
      <c r="L38" s="64"/>
      <c r="M38" s="65"/>
      <c r="N38" s="235"/>
      <c r="O38" s="235">
        <v>29</v>
      </c>
      <c r="P38" s="64">
        <v>27</v>
      </c>
      <c r="Q38" s="64">
        <v>29</v>
      </c>
      <c r="R38" s="64">
        <v>31</v>
      </c>
      <c r="S38" s="64"/>
      <c r="T38" s="64">
        <v>38</v>
      </c>
      <c r="U38" s="64">
        <v>40</v>
      </c>
      <c r="V38" s="251">
        <v>31</v>
      </c>
      <c r="W38" s="64"/>
      <c r="X38" s="60">
        <v>28</v>
      </c>
      <c r="Y38" s="60"/>
      <c r="Z38" s="60"/>
      <c r="AA38" s="75"/>
      <c r="AB38" s="67">
        <f t="shared" si="25"/>
        <v>12</v>
      </c>
      <c r="AC38" s="68">
        <f t="shared" si="26"/>
        <v>32.833333333333336</v>
      </c>
      <c r="AD38" s="68">
        <f t="array" ref="AD38">IF(AB38=0,0,IF(AB38&gt;9,AVERAGE(LARGE(D38:Z38,{1,2,3,4,5,6,7,8,9,10})),0))</f>
        <v>33.9</v>
      </c>
      <c r="AE38" s="68">
        <f t="array" ref="AE38">IF(AB38=0,0,IF(AB38&gt;9,SUM(LARGE(D38:Z38,{1,2,3,4,5,6,7,8,9,10})),0))</f>
        <v>339</v>
      </c>
    </row>
    <row r="39" spans="1:31" ht="16" x14ac:dyDescent="0.2">
      <c r="A39" s="57" t="s">
        <v>73</v>
      </c>
      <c r="B39" s="58" t="s">
        <v>5</v>
      </c>
      <c r="C39" s="58" t="s">
        <v>64</v>
      </c>
      <c r="D39" s="60">
        <v>37</v>
      </c>
      <c r="E39" s="60">
        <v>44</v>
      </c>
      <c r="F39" s="60"/>
      <c r="G39" s="61">
        <v>28</v>
      </c>
      <c r="H39" s="64">
        <v>34</v>
      </c>
      <c r="I39" s="64"/>
      <c r="J39" s="61"/>
      <c r="K39" s="63"/>
      <c r="L39" s="64">
        <v>31</v>
      </c>
      <c r="M39" s="65"/>
      <c r="N39" s="235"/>
      <c r="O39" s="235"/>
      <c r="P39" s="64">
        <v>28</v>
      </c>
      <c r="Q39" s="64">
        <v>32</v>
      </c>
      <c r="R39" s="64">
        <v>22</v>
      </c>
      <c r="S39" s="64"/>
      <c r="T39" s="64">
        <v>32</v>
      </c>
      <c r="U39" s="64">
        <v>31</v>
      </c>
      <c r="V39" s="251">
        <v>31</v>
      </c>
      <c r="W39" s="64"/>
      <c r="X39" s="60">
        <v>28</v>
      </c>
      <c r="Y39" s="60"/>
      <c r="Z39" s="60"/>
      <c r="AA39" s="75"/>
      <c r="AB39" s="67">
        <f t="shared" si="25"/>
        <v>12</v>
      </c>
      <c r="AC39" s="68">
        <f t="shared" si="26"/>
        <v>31.5</v>
      </c>
      <c r="AD39" s="68">
        <f t="array" ref="AD39">IF(AB39=0,0,IF(AB39&gt;9,AVERAGE(LARGE(D39:Z39,{1,2,3,4,5,6,7,8,9,10})),0))</f>
        <v>32.799999999999997</v>
      </c>
      <c r="AE39" s="68">
        <f t="array" ref="AE39">IF(AB39=0,0,IF(AB39&gt;9,SUM(LARGE(D39:Z39,{1,2,3,4,5,6,7,8,9,10})),0))</f>
        <v>328</v>
      </c>
    </row>
    <row r="40" spans="1:31" ht="16" x14ac:dyDescent="0.2">
      <c r="A40" s="57" t="s">
        <v>221</v>
      </c>
      <c r="B40" s="58" t="s">
        <v>5</v>
      </c>
      <c r="C40" s="58" t="s">
        <v>59</v>
      </c>
      <c r="D40" s="60"/>
      <c r="E40" s="60"/>
      <c r="F40" s="60">
        <v>32</v>
      </c>
      <c r="G40" s="61"/>
      <c r="H40" s="64"/>
      <c r="I40" s="64"/>
      <c r="J40" s="61"/>
      <c r="K40" s="63">
        <v>39</v>
      </c>
      <c r="L40" s="64">
        <v>30</v>
      </c>
      <c r="M40" s="65">
        <v>31</v>
      </c>
      <c r="N40" s="235">
        <v>33</v>
      </c>
      <c r="O40" s="235"/>
      <c r="P40" s="64"/>
      <c r="Q40" s="64">
        <v>29</v>
      </c>
      <c r="R40" s="64"/>
      <c r="S40" s="64"/>
      <c r="T40" s="64">
        <v>36</v>
      </c>
      <c r="U40" s="64"/>
      <c r="V40" s="251"/>
      <c r="W40" s="64">
        <v>28</v>
      </c>
      <c r="X40" s="60">
        <v>32</v>
      </c>
      <c r="Y40" s="60">
        <v>29</v>
      </c>
      <c r="Z40" s="60">
        <v>36</v>
      </c>
      <c r="AA40" s="75"/>
      <c r="AB40" s="67">
        <f t="shared" si="25"/>
        <v>11</v>
      </c>
      <c r="AC40" s="68">
        <f t="shared" si="26"/>
        <v>32.272727272727273</v>
      </c>
      <c r="AD40" s="68">
        <f t="array" ref="AD40">IF(AB40=0,0,IF(AB40&gt;9,AVERAGE(LARGE(D40:Z40,{1,2,3,4,5,6,7,8,9,10})),0))</f>
        <v>32.700000000000003</v>
      </c>
      <c r="AE40" s="68">
        <f t="array" ref="AE40">IF(AB40=0,0,IF(AB40&gt;9,SUM(LARGE(D40:Z40,{1,2,3,4,5,6,7,8,9,10})),0))</f>
        <v>327</v>
      </c>
    </row>
    <row r="41" spans="1:31" ht="16" x14ac:dyDescent="0.2">
      <c r="A41" s="82" t="s">
        <v>110</v>
      </c>
      <c r="B41" s="83" t="s">
        <v>5</v>
      </c>
      <c r="C41" s="83" t="s">
        <v>58</v>
      </c>
      <c r="D41" s="60"/>
      <c r="E41" s="60"/>
      <c r="F41" s="60">
        <v>39</v>
      </c>
      <c r="G41" s="61">
        <v>37</v>
      </c>
      <c r="H41" s="64"/>
      <c r="I41" s="64">
        <v>35</v>
      </c>
      <c r="J41" s="61"/>
      <c r="K41" s="63">
        <v>32</v>
      </c>
      <c r="L41" s="64">
        <v>29</v>
      </c>
      <c r="M41" s="65"/>
      <c r="N41" s="235"/>
      <c r="O41" s="235"/>
      <c r="P41" s="64"/>
      <c r="Q41" s="64"/>
      <c r="R41" s="64">
        <v>25</v>
      </c>
      <c r="S41" s="64">
        <v>27</v>
      </c>
      <c r="T41" s="64">
        <v>32</v>
      </c>
      <c r="U41" s="64">
        <v>36</v>
      </c>
      <c r="V41" s="251">
        <v>32</v>
      </c>
      <c r="W41" s="64"/>
      <c r="X41" s="60"/>
      <c r="Y41" s="60"/>
      <c r="Z41" s="60"/>
      <c r="AA41" s="75"/>
      <c r="AB41" s="67">
        <f t="shared" si="25"/>
        <v>10</v>
      </c>
      <c r="AC41" s="68">
        <f t="shared" si="26"/>
        <v>32.4</v>
      </c>
      <c r="AD41" s="68">
        <f t="array" ref="AD41">IF(AB41=0,0,IF(AB41&gt;9,AVERAGE(LARGE(D41:Z41,{1,2,3,4,5,6,7,8,9,10})),0))</f>
        <v>32.4</v>
      </c>
      <c r="AE41" s="68">
        <f t="array" ref="AE41">IF(AB41=0,0,IF(AB41&gt;9,SUM(LARGE(D41:Z41,{1,2,3,4,5,6,7,8,9,10})),0))</f>
        <v>324</v>
      </c>
    </row>
    <row r="42" spans="1:31" ht="16" x14ac:dyDescent="0.2">
      <c r="A42" s="57" t="s">
        <v>208</v>
      </c>
      <c r="B42" s="58" t="s">
        <v>5</v>
      </c>
      <c r="C42" s="58" t="s">
        <v>92</v>
      </c>
      <c r="D42" s="60">
        <v>36</v>
      </c>
      <c r="E42" s="60">
        <v>34</v>
      </c>
      <c r="F42" s="60"/>
      <c r="G42" s="61"/>
      <c r="H42" s="64"/>
      <c r="I42" s="64"/>
      <c r="J42" s="61"/>
      <c r="K42" s="63">
        <v>31</v>
      </c>
      <c r="L42" s="64">
        <v>34</v>
      </c>
      <c r="M42" s="65">
        <v>27</v>
      </c>
      <c r="N42" s="235"/>
      <c r="O42" s="235"/>
      <c r="P42" s="64">
        <v>27</v>
      </c>
      <c r="Q42" s="64"/>
      <c r="R42" s="64">
        <v>33</v>
      </c>
      <c r="S42" s="64"/>
      <c r="T42" s="64"/>
      <c r="U42" s="64"/>
      <c r="V42" s="251">
        <v>35</v>
      </c>
      <c r="W42" s="64"/>
      <c r="X42" s="60">
        <v>30</v>
      </c>
      <c r="Y42" s="60">
        <v>37</v>
      </c>
      <c r="Z42" s="60"/>
      <c r="AA42" s="75"/>
      <c r="AB42" s="67">
        <f t="shared" si="25"/>
        <v>10</v>
      </c>
      <c r="AC42" s="68">
        <f t="shared" si="26"/>
        <v>32.4</v>
      </c>
      <c r="AD42" s="68">
        <f t="array" ref="AD42">IF(AB42=0,0,IF(AB42&gt;9,AVERAGE(LARGE(D42:Z42,{1,2,3,4,5,6,7,8,9,10})),0))</f>
        <v>32.4</v>
      </c>
      <c r="AE42" s="68">
        <f t="array" ref="AE42">IF(AB42=0,0,IF(AB42&gt;9,SUM(LARGE(D42:Z42,{1,2,3,4,5,6,7,8,9,10})),0))</f>
        <v>324</v>
      </c>
    </row>
    <row r="43" spans="1:31" ht="16" x14ac:dyDescent="0.2">
      <c r="A43" s="82" t="s">
        <v>110</v>
      </c>
      <c r="B43" s="83" t="s">
        <v>5</v>
      </c>
      <c r="C43" s="83" t="s">
        <v>54</v>
      </c>
      <c r="D43" s="60"/>
      <c r="E43" s="60"/>
      <c r="F43" s="60">
        <v>33</v>
      </c>
      <c r="G43" s="61">
        <v>34</v>
      </c>
      <c r="H43" s="64"/>
      <c r="I43" s="64">
        <v>34</v>
      </c>
      <c r="J43" s="61"/>
      <c r="K43" s="63">
        <v>30</v>
      </c>
      <c r="L43" s="64">
        <v>30</v>
      </c>
      <c r="M43" s="65"/>
      <c r="N43" s="235"/>
      <c r="O43" s="235"/>
      <c r="P43" s="64"/>
      <c r="Q43" s="64">
        <v>28</v>
      </c>
      <c r="R43" s="64"/>
      <c r="S43" s="64">
        <v>28</v>
      </c>
      <c r="T43" s="64">
        <v>34</v>
      </c>
      <c r="U43" s="64">
        <v>29</v>
      </c>
      <c r="V43" s="251">
        <v>35</v>
      </c>
      <c r="W43" s="64"/>
      <c r="X43" s="60"/>
      <c r="Y43" s="60"/>
      <c r="Z43" s="60"/>
      <c r="AA43" s="75"/>
      <c r="AB43" s="67">
        <f t="shared" si="25"/>
        <v>10</v>
      </c>
      <c r="AC43" s="68">
        <f t="shared" si="26"/>
        <v>31.5</v>
      </c>
      <c r="AD43" s="68">
        <f t="array" ref="AD43">IF(AB43=0,0,IF(AB43&gt;9,AVERAGE(LARGE(D43:Z43,{1,2,3,4,5,6,7,8,9,10})),0))</f>
        <v>31.5</v>
      </c>
      <c r="AE43" s="68">
        <f t="array" ref="AE43">IF(AB43=0,0,IF(AB43&gt;9,SUM(LARGE(D43:Z43,{1,2,3,4,5,6,7,8,9,10})),0))</f>
        <v>315</v>
      </c>
    </row>
    <row r="44" spans="1:31" ht="16" x14ac:dyDescent="0.2">
      <c r="A44" s="57" t="s">
        <v>207</v>
      </c>
      <c r="B44" s="58" t="s">
        <v>5</v>
      </c>
      <c r="C44" s="58" t="s">
        <v>54</v>
      </c>
      <c r="D44" s="60"/>
      <c r="E44" s="60"/>
      <c r="F44" s="60">
        <v>25</v>
      </c>
      <c r="G44" s="61"/>
      <c r="H44" s="64"/>
      <c r="I44" s="64"/>
      <c r="J44" s="61">
        <v>31</v>
      </c>
      <c r="K44" s="63">
        <v>30</v>
      </c>
      <c r="L44" s="64"/>
      <c r="M44" s="65"/>
      <c r="N44" s="235"/>
      <c r="O44" s="235"/>
      <c r="P44" s="64"/>
      <c r="Q44" s="64"/>
      <c r="R44" s="64">
        <v>26</v>
      </c>
      <c r="S44" s="64">
        <v>30</v>
      </c>
      <c r="T44" s="64">
        <v>31</v>
      </c>
      <c r="U44" s="64">
        <v>40</v>
      </c>
      <c r="V44" s="251"/>
      <c r="W44" s="64"/>
      <c r="X44" s="60">
        <v>30</v>
      </c>
      <c r="Y44" s="60">
        <v>34</v>
      </c>
      <c r="Z44" s="60">
        <v>30</v>
      </c>
      <c r="AA44" s="75"/>
      <c r="AB44" s="67">
        <f t="shared" si="25"/>
        <v>10</v>
      </c>
      <c r="AC44" s="68">
        <f t="shared" si="26"/>
        <v>30.7</v>
      </c>
      <c r="AD44" s="68">
        <f t="array" ref="AD44">IF(AB44=0,0,IF(AB44&gt;9,AVERAGE(LARGE(D44:Z44,{1,2,3,4,5,6,7,8,9,10})),0))</f>
        <v>30.7</v>
      </c>
      <c r="AE44" s="68">
        <f t="array" ref="AE44">IF(AB44=0,0,IF(AB44&gt;9,SUM(LARGE(D44:Z44,{1,2,3,4,5,6,7,8,9,10})),0))</f>
        <v>307</v>
      </c>
    </row>
    <row r="45" spans="1:31" ht="16" x14ac:dyDescent="0.2">
      <c r="A45" s="57" t="s">
        <v>205</v>
      </c>
      <c r="B45" s="58" t="s">
        <v>5</v>
      </c>
      <c r="C45" s="58" t="s">
        <v>54</v>
      </c>
      <c r="D45" s="60"/>
      <c r="E45" s="60"/>
      <c r="F45" s="60">
        <v>34</v>
      </c>
      <c r="G45" s="61"/>
      <c r="H45" s="64"/>
      <c r="I45" s="64"/>
      <c r="J45" s="61">
        <v>30</v>
      </c>
      <c r="K45" s="63">
        <v>31</v>
      </c>
      <c r="L45" s="64"/>
      <c r="M45" s="65"/>
      <c r="N45" s="235"/>
      <c r="O45" s="235"/>
      <c r="P45" s="64"/>
      <c r="Q45" s="64"/>
      <c r="R45" s="64">
        <v>27</v>
      </c>
      <c r="S45" s="64">
        <v>33</v>
      </c>
      <c r="T45" s="64">
        <v>29</v>
      </c>
      <c r="U45" s="64">
        <v>36</v>
      </c>
      <c r="V45" s="251"/>
      <c r="W45" s="64"/>
      <c r="X45" s="60">
        <v>34</v>
      </c>
      <c r="Y45" s="60">
        <v>21</v>
      </c>
      <c r="Z45" s="60">
        <v>30</v>
      </c>
      <c r="AA45" s="75"/>
      <c r="AB45" s="67">
        <f t="shared" si="25"/>
        <v>10</v>
      </c>
      <c r="AC45" s="68">
        <f t="shared" si="26"/>
        <v>30.5</v>
      </c>
      <c r="AD45" s="68">
        <f t="array" ref="AD45">IF(AB45=0,0,IF(AB45&gt;9,AVERAGE(LARGE(D45:Z45,{1,2,3,4,5,6,7,8,9,10})),0))</f>
        <v>30.5</v>
      </c>
      <c r="AE45" s="68">
        <f t="array" ref="AE45">IF(AB45=0,0,IF(AB45&gt;9,SUM(LARGE(D45:Z45,{1,2,3,4,5,6,7,8,9,10})),0))</f>
        <v>305</v>
      </c>
    </row>
    <row r="46" spans="1:31" ht="16" x14ac:dyDescent="0.2">
      <c r="A46" s="57" t="s">
        <v>135</v>
      </c>
      <c r="B46" s="58" t="s">
        <v>5</v>
      </c>
      <c r="C46" s="58" t="s">
        <v>54</v>
      </c>
      <c r="D46" s="60">
        <v>42</v>
      </c>
      <c r="E46" s="60">
        <v>46</v>
      </c>
      <c r="F46" s="60">
        <v>35</v>
      </c>
      <c r="G46" s="61"/>
      <c r="H46" s="64"/>
      <c r="I46" s="64"/>
      <c r="J46" s="61"/>
      <c r="K46" s="63"/>
      <c r="L46" s="64"/>
      <c r="M46" s="65"/>
      <c r="N46" s="235"/>
      <c r="O46" s="235"/>
      <c r="P46" s="64"/>
      <c r="Q46" s="64"/>
      <c r="R46" s="64"/>
      <c r="S46" s="64"/>
      <c r="T46" s="64"/>
      <c r="U46" s="64"/>
      <c r="V46" s="251"/>
      <c r="W46" s="64"/>
      <c r="X46" s="60">
        <v>45</v>
      </c>
      <c r="Y46" s="60">
        <v>38</v>
      </c>
      <c r="Z46" s="60"/>
      <c r="AA46" s="75"/>
      <c r="AB46" s="67">
        <f t="shared" si="25"/>
        <v>5</v>
      </c>
      <c r="AC46" s="68">
        <f t="shared" si="26"/>
        <v>41.2</v>
      </c>
      <c r="AD46" s="68">
        <f t="array" ref="AD46">IF(AB46=0,0,IF(AB46&gt;9,AVERAGE(LARGE(D46:Z46,{1,2,3,4,5,6,7,8,9,10})),0))</f>
        <v>0</v>
      </c>
      <c r="AE46" s="68">
        <f t="array" ref="AE46">IF(AB46=0,0,IF(AB46&gt;9,SUM(LARGE(D46:Z46,{1,2,3,4,5,6,7,8,9,10})),0))</f>
        <v>0</v>
      </c>
    </row>
    <row r="47" spans="1:31" ht="16" x14ac:dyDescent="0.2">
      <c r="A47" s="57" t="s">
        <v>61</v>
      </c>
      <c r="B47" s="58" t="s">
        <v>5</v>
      </c>
      <c r="C47" s="58" t="s">
        <v>54</v>
      </c>
      <c r="D47" s="60"/>
      <c r="E47" s="60"/>
      <c r="F47" s="60">
        <v>39</v>
      </c>
      <c r="G47" s="61"/>
      <c r="H47" s="64"/>
      <c r="I47" s="64"/>
      <c r="J47" s="61"/>
      <c r="K47" s="63"/>
      <c r="L47" s="64"/>
      <c r="M47" s="65"/>
      <c r="N47" s="235"/>
      <c r="O47" s="235"/>
      <c r="P47" s="64"/>
      <c r="Q47" s="64">
        <v>38</v>
      </c>
      <c r="R47" s="64">
        <v>39</v>
      </c>
      <c r="S47" s="64"/>
      <c r="T47" s="89">
        <v>40</v>
      </c>
      <c r="U47" s="64"/>
      <c r="V47" s="251"/>
      <c r="W47" s="64"/>
      <c r="X47" s="60">
        <v>36</v>
      </c>
      <c r="Y47" s="60"/>
      <c r="Z47" s="60"/>
      <c r="AA47" s="75"/>
      <c r="AB47" s="67">
        <f t="shared" si="25"/>
        <v>5</v>
      </c>
      <c r="AC47" s="68">
        <f t="shared" si="26"/>
        <v>38.4</v>
      </c>
      <c r="AD47" s="68">
        <f t="array" ref="AD47">IF(AB47=0,0,IF(AB47&gt;9,AVERAGE(LARGE(D47:Z47,{1,2,3,4,5,6,7,8,9,10})),0))</f>
        <v>0</v>
      </c>
      <c r="AE47" s="68">
        <f t="array" ref="AE47">IF(AB47=0,0,IF(AB47&gt;9,SUM(LARGE(D47:Z47,{1,2,3,4,5,6,7,8,9,10})),0))</f>
        <v>0</v>
      </c>
    </row>
    <row r="48" spans="1:31" ht="16" x14ac:dyDescent="0.2">
      <c r="A48" s="57" t="s">
        <v>80</v>
      </c>
      <c r="B48" s="58" t="s">
        <v>5</v>
      </c>
      <c r="C48" s="58" t="s">
        <v>54</v>
      </c>
      <c r="D48" s="60"/>
      <c r="E48" s="60">
        <v>44</v>
      </c>
      <c r="F48" s="60">
        <v>43</v>
      </c>
      <c r="G48" s="61"/>
      <c r="H48" s="64"/>
      <c r="I48" s="64"/>
      <c r="J48" s="61"/>
      <c r="K48" s="63"/>
      <c r="L48" s="64"/>
      <c r="M48" s="65"/>
      <c r="N48" s="235"/>
      <c r="O48" s="235"/>
      <c r="P48" s="64"/>
      <c r="Q48" s="64"/>
      <c r="R48" s="64"/>
      <c r="S48" s="64"/>
      <c r="T48" s="64"/>
      <c r="U48" s="64"/>
      <c r="V48" s="251"/>
      <c r="W48" s="64"/>
      <c r="X48" s="60"/>
      <c r="Y48" s="60"/>
      <c r="Z48" s="60"/>
      <c r="AA48" s="75"/>
      <c r="AB48" s="67">
        <f t="shared" si="25"/>
        <v>2</v>
      </c>
      <c r="AC48" s="68">
        <f t="shared" si="26"/>
        <v>43.5</v>
      </c>
      <c r="AD48" s="68">
        <f t="array" ref="AD48">IF(AB48=0,0,IF(AB48&gt;9,AVERAGE(LARGE(D48:Z48,{1,2,3,4,5,6,7,8,9,10})),0))</f>
        <v>0</v>
      </c>
      <c r="AE48" s="68">
        <f t="array" ref="AE48">IF(AB48=0,0,IF(AB48&gt;9,SUM(LARGE(D48:Z48,{1,2,3,4,5,6,7,8,9,10})),0))</f>
        <v>0</v>
      </c>
    </row>
    <row r="49" spans="1:31" ht="16" x14ac:dyDescent="0.2">
      <c r="A49" s="57" t="s">
        <v>175</v>
      </c>
      <c r="B49" s="58" t="s">
        <v>5</v>
      </c>
      <c r="C49" s="58" t="s">
        <v>54</v>
      </c>
      <c r="D49" s="60"/>
      <c r="E49" s="60"/>
      <c r="F49" s="60">
        <v>41</v>
      </c>
      <c r="G49" s="61"/>
      <c r="H49" s="64"/>
      <c r="I49" s="64"/>
      <c r="J49" s="61"/>
      <c r="K49" s="63"/>
      <c r="L49" s="64"/>
      <c r="M49" s="65"/>
      <c r="N49" s="235"/>
      <c r="O49" s="235"/>
      <c r="P49" s="64"/>
      <c r="Q49" s="64"/>
      <c r="R49" s="64">
        <v>41</v>
      </c>
      <c r="S49" s="64"/>
      <c r="T49" s="64"/>
      <c r="U49" s="64"/>
      <c r="V49" s="251"/>
      <c r="W49" s="64"/>
      <c r="X49" s="60"/>
      <c r="Y49" s="60"/>
      <c r="Z49" s="60"/>
      <c r="AA49" s="75"/>
      <c r="AB49" s="67">
        <f t="shared" si="25"/>
        <v>2</v>
      </c>
      <c r="AC49" s="68">
        <f t="shared" si="26"/>
        <v>41</v>
      </c>
      <c r="AD49" s="68">
        <f t="array" ref="AD49">IF(AB49=0,0,IF(AB49&gt;9,AVERAGE(LARGE(D49:Z49,{1,2,3,4,5,6,7,8,9,10})),0))</f>
        <v>0</v>
      </c>
      <c r="AE49" s="68">
        <f t="array" ref="AE49">IF(AB49=0,0,IF(AB49&gt;9,SUM(LARGE(D49:Z49,{1,2,3,4,5,6,7,8,9,10})),0))</f>
        <v>0</v>
      </c>
    </row>
    <row r="50" spans="1:31" ht="16" x14ac:dyDescent="0.2">
      <c r="A50" s="57" t="s">
        <v>258</v>
      </c>
      <c r="B50" s="58" t="s">
        <v>5</v>
      </c>
      <c r="C50" s="58" t="s">
        <v>54</v>
      </c>
      <c r="D50" s="60"/>
      <c r="E50" s="60"/>
      <c r="F50" s="60">
        <v>40</v>
      </c>
      <c r="G50" s="61">
        <v>31</v>
      </c>
      <c r="H50" s="64"/>
      <c r="I50" s="64"/>
      <c r="J50" s="61"/>
      <c r="K50" s="63"/>
      <c r="L50" s="64"/>
      <c r="M50" s="65"/>
      <c r="N50" s="235"/>
      <c r="O50" s="235"/>
      <c r="P50" s="64"/>
      <c r="Q50" s="64"/>
      <c r="R50" s="64"/>
      <c r="S50" s="64"/>
      <c r="T50" s="64"/>
      <c r="U50" s="64"/>
      <c r="V50" s="251"/>
      <c r="W50" s="64"/>
      <c r="X50" s="60"/>
      <c r="Y50" s="60"/>
      <c r="Z50" s="60"/>
      <c r="AA50" s="80"/>
      <c r="AB50" s="67">
        <f t="shared" si="25"/>
        <v>2</v>
      </c>
      <c r="AC50" s="68">
        <f t="shared" si="26"/>
        <v>35.5</v>
      </c>
      <c r="AD50" s="68">
        <f t="array" ref="AD50">IF(AB50=0,0,IF(AB50&gt;9,AVERAGE(LARGE(D50:Z50,{1,2,3,4,5,6,7,8,9,10})),0))</f>
        <v>0</v>
      </c>
      <c r="AE50" s="68">
        <f t="array" ref="AE50">IF(AB50=0,0,IF(AB50&gt;9,SUM(LARGE(D50:Z50,{1,2,3,4,5,6,7,8,9,10})),0))</f>
        <v>0</v>
      </c>
    </row>
    <row r="51" spans="1:31" ht="16" x14ac:dyDescent="0.2">
      <c r="A51" s="57" t="s">
        <v>211</v>
      </c>
      <c r="B51" s="58" t="s">
        <v>5</v>
      </c>
      <c r="C51" s="58" t="s">
        <v>54</v>
      </c>
      <c r="D51" s="60"/>
      <c r="E51" s="60"/>
      <c r="F51" s="60">
        <v>29</v>
      </c>
      <c r="G51" s="61"/>
      <c r="H51" s="64"/>
      <c r="I51" s="64"/>
      <c r="J51" s="61"/>
      <c r="K51" s="63"/>
      <c r="L51" s="64"/>
      <c r="M51" s="65"/>
      <c r="N51" s="235"/>
      <c r="O51" s="235"/>
      <c r="P51" s="64"/>
      <c r="Q51" s="64"/>
      <c r="R51" s="64">
        <v>29</v>
      </c>
      <c r="S51" s="64"/>
      <c r="T51" s="64"/>
      <c r="U51" s="64"/>
      <c r="V51" s="251"/>
      <c r="W51" s="64"/>
      <c r="X51" s="60"/>
      <c r="Y51" s="60"/>
      <c r="Z51" s="60"/>
      <c r="AA51" s="75"/>
      <c r="AB51" s="67">
        <f t="shared" si="25"/>
        <v>2</v>
      </c>
      <c r="AC51" s="68">
        <f t="shared" si="26"/>
        <v>29</v>
      </c>
      <c r="AD51" s="68">
        <f t="array" ref="AD51">IF(AB51=0,0,IF(AB51&gt;9,AVERAGE(LARGE(D51:Z51,{1,2,3,4,5,6,7,8,9,10})),0))</f>
        <v>0</v>
      </c>
      <c r="AE51" s="68">
        <f t="array" ref="AE51">IF(AB51=0,0,IF(AB51&gt;9,SUM(LARGE(D51:Z51,{1,2,3,4,5,6,7,8,9,10})),0))</f>
        <v>0</v>
      </c>
    </row>
    <row r="52" spans="1:31" ht="16" x14ac:dyDescent="0.2">
      <c r="A52" s="57" t="s">
        <v>174</v>
      </c>
      <c r="B52" s="58" t="s">
        <v>5</v>
      </c>
      <c r="C52" s="58" t="s">
        <v>54</v>
      </c>
      <c r="D52" s="60"/>
      <c r="E52" s="60"/>
      <c r="F52" s="60"/>
      <c r="G52" s="61"/>
      <c r="H52" s="64"/>
      <c r="I52" s="64"/>
      <c r="J52" s="61"/>
      <c r="K52" s="63"/>
      <c r="L52" s="64"/>
      <c r="M52" s="65"/>
      <c r="N52" s="235"/>
      <c r="O52" s="235"/>
      <c r="P52" s="64"/>
      <c r="Q52" s="64"/>
      <c r="R52" s="64">
        <v>46</v>
      </c>
      <c r="S52" s="64"/>
      <c r="T52" s="64"/>
      <c r="U52" s="64"/>
      <c r="V52" s="251"/>
      <c r="W52" s="64"/>
      <c r="X52" s="60"/>
      <c r="Y52" s="60"/>
      <c r="Z52" s="60"/>
      <c r="AA52" s="75"/>
      <c r="AB52" s="67">
        <f t="shared" si="25"/>
        <v>1</v>
      </c>
      <c r="AC52" s="68">
        <f t="shared" si="26"/>
        <v>46</v>
      </c>
      <c r="AD52" s="68">
        <f t="array" ref="AD52">IF(AB52=0,0,IF(AB52&gt;9,AVERAGE(LARGE(D52:Z52,{1,2,3,4,5,6,7,8,9,10})),0))</f>
        <v>0</v>
      </c>
      <c r="AE52" s="68">
        <f t="array" ref="AE52">IF(AB52=0,0,IF(AB52&gt;9,SUM(LARGE(D52:Z52,{1,2,3,4,5,6,7,8,9,10})),0))</f>
        <v>0</v>
      </c>
    </row>
    <row r="53" spans="1:31" ht="16" x14ac:dyDescent="0.2">
      <c r="A53" s="57" t="s">
        <v>144</v>
      </c>
      <c r="B53" s="58" t="s">
        <v>5</v>
      </c>
      <c r="C53" s="58" t="s">
        <v>54</v>
      </c>
      <c r="D53" s="60"/>
      <c r="E53" s="60"/>
      <c r="F53" s="60"/>
      <c r="G53" s="61"/>
      <c r="H53" s="64"/>
      <c r="I53" s="64"/>
      <c r="J53" s="61"/>
      <c r="K53" s="63"/>
      <c r="L53" s="64"/>
      <c r="M53" s="65"/>
      <c r="N53" s="235"/>
      <c r="O53" s="235"/>
      <c r="P53" s="64"/>
      <c r="Q53" s="64"/>
      <c r="R53" s="64">
        <v>44</v>
      </c>
      <c r="S53" s="64"/>
      <c r="T53" s="89"/>
      <c r="U53" s="64"/>
      <c r="V53" s="251"/>
      <c r="W53" s="64"/>
      <c r="X53" s="60"/>
      <c r="Y53" s="60"/>
      <c r="Z53" s="60"/>
      <c r="AA53" s="75"/>
      <c r="AB53" s="67">
        <f t="shared" si="25"/>
        <v>1</v>
      </c>
      <c r="AC53" s="68">
        <f t="shared" si="26"/>
        <v>44</v>
      </c>
      <c r="AD53" s="68">
        <f t="array" ref="AD53">IF(AB53=0,0,IF(AB53&gt;9,AVERAGE(LARGE(D53:Z53,{1,2,3,4,5,6,7,8,9,10})),0))</f>
        <v>0</v>
      </c>
      <c r="AE53" s="68">
        <f t="array" ref="AE53">IF(AB53=0,0,IF(AB53&gt;9,SUM(LARGE(D53:Z53,{1,2,3,4,5,6,7,8,9,10})),0))</f>
        <v>0</v>
      </c>
    </row>
    <row r="54" spans="1:31" ht="16" x14ac:dyDescent="0.2">
      <c r="A54" s="57" t="s">
        <v>361</v>
      </c>
      <c r="B54" s="58" t="s">
        <v>5</v>
      </c>
      <c r="C54" s="58" t="s">
        <v>54</v>
      </c>
      <c r="D54" s="86"/>
      <c r="E54" s="86"/>
      <c r="F54" s="86"/>
      <c r="G54" s="61"/>
      <c r="H54" s="64"/>
      <c r="I54" s="64"/>
      <c r="J54" s="61"/>
      <c r="K54" s="63"/>
      <c r="L54" s="64"/>
      <c r="M54" s="61"/>
      <c r="N54" s="235"/>
      <c r="O54" s="235"/>
      <c r="P54" s="64"/>
      <c r="Q54" s="64"/>
      <c r="R54" s="64">
        <v>44</v>
      </c>
      <c r="S54" s="92"/>
      <c r="T54" s="64"/>
      <c r="U54" s="64"/>
      <c r="V54" s="251"/>
      <c r="W54" s="64"/>
      <c r="X54" s="101"/>
      <c r="Y54" s="86"/>
      <c r="Z54" s="86"/>
      <c r="AA54" s="75"/>
      <c r="AB54" s="67">
        <f t="shared" si="25"/>
        <v>1</v>
      </c>
      <c r="AC54" s="68">
        <f t="shared" si="26"/>
        <v>44</v>
      </c>
      <c r="AD54" s="68">
        <f t="array" ref="AD54">IF(AB54=0,0,IF(AB54&gt;9,AVERAGE(LARGE(D54:Z54,{1,2,3,4,5,6,7,8,9,10})),0))</f>
        <v>0</v>
      </c>
      <c r="AE54" s="68">
        <f t="array" ref="AE54">IF(AB54=0,0,IF(AB54&gt;9,SUM(LARGE(D54:Z54,{1,2,3,4,5,6,7,8,9,10})),0))</f>
        <v>0</v>
      </c>
    </row>
    <row r="55" spans="1:31" ht="16" x14ac:dyDescent="0.2">
      <c r="A55" s="57" t="s">
        <v>362</v>
      </c>
      <c r="B55" s="58" t="s">
        <v>5</v>
      </c>
      <c r="C55" s="58" t="s">
        <v>54</v>
      </c>
      <c r="D55" s="86"/>
      <c r="E55" s="86"/>
      <c r="F55" s="86"/>
      <c r="G55" s="61"/>
      <c r="H55" s="64"/>
      <c r="I55" s="64"/>
      <c r="J55" s="61"/>
      <c r="K55" s="63"/>
      <c r="L55" s="64"/>
      <c r="M55" s="61"/>
      <c r="N55" s="235"/>
      <c r="O55" s="235"/>
      <c r="P55" s="64"/>
      <c r="Q55" s="64"/>
      <c r="R55" s="64">
        <v>41</v>
      </c>
      <c r="S55" s="92"/>
      <c r="T55" s="64"/>
      <c r="U55" s="64"/>
      <c r="V55" s="251"/>
      <c r="W55" s="64"/>
      <c r="X55" s="101"/>
      <c r="Y55" s="86"/>
      <c r="Z55" s="86"/>
      <c r="AA55" s="75"/>
      <c r="AB55" s="67">
        <f t="shared" si="25"/>
        <v>1</v>
      </c>
      <c r="AC55" s="68">
        <f t="shared" si="26"/>
        <v>41</v>
      </c>
      <c r="AD55" s="68">
        <f t="array" ref="AD55">IF(AB55=0,0,IF(AB55&gt;9,AVERAGE(LARGE(D55:Z55,{1,2,3,4,5,6,7,8,9,10})),0))</f>
        <v>0</v>
      </c>
      <c r="AE55" s="68">
        <f t="array" ref="AE55">IF(AB55=0,0,IF(AB55&gt;9,SUM(LARGE(D55:Z55,{1,2,3,4,5,6,7,8,9,10})),0))</f>
        <v>0</v>
      </c>
    </row>
    <row r="56" spans="1:31" ht="16" x14ac:dyDescent="0.2">
      <c r="A56" s="73" t="s">
        <v>292</v>
      </c>
      <c r="B56" s="75" t="s">
        <v>5</v>
      </c>
      <c r="C56" s="58" t="s">
        <v>54</v>
      </c>
      <c r="D56" s="60"/>
      <c r="E56" s="60"/>
      <c r="F56" s="60">
        <v>40</v>
      </c>
      <c r="G56" s="61"/>
      <c r="H56" s="64"/>
      <c r="I56" s="64"/>
      <c r="J56" s="61"/>
      <c r="K56" s="63"/>
      <c r="L56" s="64"/>
      <c r="M56" s="65"/>
      <c r="N56" s="235"/>
      <c r="O56" s="235"/>
      <c r="P56" s="64"/>
      <c r="Q56" s="64"/>
      <c r="R56" s="64"/>
      <c r="S56" s="64"/>
      <c r="T56" s="64"/>
      <c r="U56" s="64"/>
      <c r="V56" s="251"/>
      <c r="W56" s="64"/>
      <c r="X56" s="60"/>
      <c r="Y56" s="60"/>
      <c r="Z56" s="60"/>
      <c r="AA56" s="75"/>
      <c r="AB56" s="67">
        <f t="shared" si="25"/>
        <v>1</v>
      </c>
      <c r="AC56" s="68">
        <f t="shared" si="26"/>
        <v>40</v>
      </c>
      <c r="AD56" s="68">
        <f t="array" ref="AD56">IF(AB56=0,0,IF(AB56&gt;9,AVERAGE(LARGE(D56:Z56,{1,2,3,4,5,6,7,8,9,10})),0))</f>
        <v>0</v>
      </c>
      <c r="AE56" s="68">
        <f t="array" ref="AE56">IF(AB56=0,0,IF(AB56&gt;9,SUM(LARGE(D56:Z56,{1,2,3,4,5,6,7,8,9,10})),0))</f>
        <v>0</v>
      </c>
    </row>
    <row r="57" spans="1:31" ht="16" x14ac:dyDescent="0.2">
      <c r="A57" s="57" t="s">
        <v>157</v>
      </c>
      <c r="B57" s="58" t="s">
        <v>5</v>
      </c>
      <c r="C57" s="58" t="s">
        <v>54</v>
      </c>
      <c r="D57" s="60"/>
      <c r="E57" s="60"/>
      <c r="F57" s="60">
        <v>39</v>
      </c>
      <c r="G57" s="61"/>
      <c r="H57" s="64"/>
      <c r="I57" s="64"/>
      <c r="J57" s="61"/>
      <c r="K57" s="63"/>
      <c r="L57" s="64"/>
      <c r="M57" s="65"/>
      <c r="N57" s="235"/>
      <c r="O57" s="235"/>
      <c r="P57" s="64"/>
      <c r="Q57" s="64"/>
      <c r="R57" s="64"/>
      <c r="S57" s="64"/>
      <c r="T57" s="64"/>
      <c r="U57" s="64"/>
      <c r="V57" s="251"/>
      <c r="W57" s="64"/>
      <c r="X57" s="60"/>
      <c r="Y57" s="60"/>
      <c r="Z57" s="60"/>
      <c r="AA57" s="75"/>
      <c r="AB57" s="67">
        <f t="shared" si="25"/>
        <v>1</v>
      </c>
      <c r="AC57" s="68">
        <f t="shared" si="26"/>
        <v>39</v>
      </c>
      <c r="AD57" s="68">
        <f t="array" ref="AD57">IF(AB57=0,0,IF(AB57&gt;9,AVERAGE(LARGE(D57:Z57,{1,2,3,4,5,6,7,8,9,10})),0))</f>
        <v>0</v>
      </c>
      <c r="AE57" s="68">
        <f t="array" ref="AE57">IF(AB57=0,0,IF(AB57&gt;9,SUM(LARGE(D57:Z57,{1,2,3,4,5,6,7,8,9,10})),0))</f>
        <v>0</v>
      </c>
    </row>
    <row r="58" spans="1:31" ht="16" x14ac:dyDescent="0.2">
      <c r="A58" s="57" t="s">
        <v>176</v>
      </c>
      <c r="B58" s="58" t="s">
        <v>5</v>
      </c>
      <c r="C58" s="58" t="s">
        <v>54</v>
      </c>
      <c r="D58" s="60"/>
      <c r="E58" s="60"/>
      <c r="F58" s="60">
        <v>39</v>
      </c>
      <c r="G58" s="76"/>
      <c r="H58" s="77"/>
      <c r="I58" s="77"/>
      <c r="J58" s="76"/>
      <c r="K58" s="63"/>
      <c r="L58" s="77"/>
      <c r="M58" s="78"/>
      <c r="N58" s="236"/>
      <c r="O58" s="236"/>
      <c r="P58" s="100"/>
      <c r="Q58" s="77"/>
      <c r="R58" s="77"/>
      <c r="S58" s="77"/>
      <c r="T58" s="77"/>
      <c r="U58" s="77"/>
      <c r="V58" s="252"/>
      <c r="W58" s="77"/>
      <c r="X58" s="60"/>
      <c r="Y58" s="60"/>
      <c r="Z58" s="60"/>
      <c r="AA58" s="80"/>
      <c r="AB58" s="67">
        <f t="shared" si="25"/>
        <v>1</v>
      </c>
      <c r="AC58" s="68">
        <f t="shared" si="26"/>
        <v>39</v>
      </c>
      <c r="AD58" s="68">
        <f t="array" ref="AD58">IF(AB58=0,0,IF(AB58&gt;9,AVERAGE(LARGE(D58:Z58,{1,2,3,4,5,6,7,8,9,10})),0))</f>
        <v>0</v>
      </c>
      <c r="AE58" s="68">
        <f t="array" ref="AE58">IF(AB58=0,0,IF(AB58&gt;9,SUM(LARGE(D58:Z58,{1,2,3,4,5,6,7,8,9,10})),0))</f>
        <v>0</v>
      </c>
    </row>
    <row r="59" spans="1:31" ht="16" x14ac:dyDescent="0.2">
      <c r="A59" s="57" t="s">
        <v>192</v>
      </c>
      <c r="B59" s="58" t="s">
        <v>5</v>
      </c>
      <c r="C59" s="58" t="s">
        <v>54</v>
      </c>
      <c r="D59" s="60"/>
      <c r="E59" s="60"/>
      <c r="F59" s="60">
        <v>38</v>
      </c>
      <c r="G59" s="61"/>
      <c r="H59" s="64"/>
      <c r="I59" s="64"/>
      <c r="J59" s="61"/>
      <c r="K59" s="63"/>
      <c r="L59" s="64"/>
      <c r="M59" s="65"/>
      <c r="N59" s="235"/>
      <c r="O59" s="235"/>
      <c r="P59" s="64"/>
      <c r="Q59" s="64"/>
      <c r="R59" s="64"/>
      <c r="S59" s="64"/>
      <c r="T59" s="64"/>
      <c r="U59" s="64"/>
      <c r="V59" s="251"/>
      <c r="W59" s="64"/>
      <c r="X59" s="60"/>
      <c r="Y59" s="60"/>
      <c r="Z59" s="60"/>
      <c r="AA59" s="75"/>
      <c r="AB59" s="67">
        <f t="shared" si="25"/>
        <v>1</v>
      </c>
      <c r="AC59" s="68">
        <f t="shared" si="26"/>
        <v>38</v>
      </c>
      <c r="AD59" s="68">
        <f t="array" ref="AD59">IF(AB59=0,0,IF(AB59&gt;9,AVERAGE(LARGE(D59:Z59,{1,2,3,4,5,6,7,8,9,10})),0))</f>
        <v>0</v>
      </c>
      <c r="AE59" s="68">
        <f t="array" ref="AE59">IF(AB59=0,0,IF(AB59&gt;9,SUM(LARGE(D59:Z59,{1,2,3,4,5,6,7,8,9,10})),0))</f>
        <v>0</v>
      </c>
    </row>
    <row r="60" spans="1:31" ht="16" x14ac:dyDescent="0.2">
      <c r="A60" s="57" t="s">
        <v>209</v>
      </c>
      <c r="B60" s="58" t="s">
        <v>5</v>
      </c>
      <c r="C60" s="58" t="s">
        <v>54</v>
      </c>
      <c r="D60" s="60"/>
      <c r="E60" s="60"/>
      <c r="F60" s="60"/>
      <c r="G60" s="61"/>
      <c r="H60" s="64"/>
      <c r="I60" s="64"/>
      <c r="J60" s="61"/>
      <c r="K60" s="63"/>
      <c r="L60" s="64"/>
      <c r="M60" s="65"/>
      <c r="N60" s="235"/>
      <c r="O60" s="235"/>
      <c r="P60" s="64"/>
      <c r="Q60" s="64"/>
      <c r="R60" s="64">
        <v>34</v>
      </c>
      <c r="S60" s="64"/>
      <c r="T60" s="64"/>
      <c r="U60" s="64"/>
      <c r="V60" s="251"/>
      <c r="W60" s="64"/>
      <c r="X60" s="60"/>
      <c r="Y60" s="60"/>
      <c r="Z60" s="60"/>
      <c r="AA60" s="75"/>
      <c r="AB60" s="67">
        <f t="shared" si="25"/>
        <v>1</v>
      </c>
      <c r="AC60" s="68">
        <f t="shared" si="26"/>
        <v>34</v>
      </c>
      <c r="AD60" s="68">
        <f t="array" ref="AD60">IF(AB60=0,0,IF(AB60&gt;9,AVERAGE(LARGE(D60:Z60,{1,2,3,4,5,6,7,8,9,10})),0))</f>
        <v>0</v>
      </c>
      <c r="AE60" s="68">
        <f t="array" ref="AE60">IF(AB60=0,0,IF(AB60&gt;9,SUM(LARGE(D60:Z60,{1,2,3,4,5,6,7,8,9,10})),0))</f>
        <v>0</v>
      </c>
    </row>
    <row r="61" spans="1:31" ht="16" x14ac:dyDescent="0.2">
      <c r="A61" s="57" t="s">
        <v>60</v>
      </c>
      <c r="B61" s="58" t="s">
        <v>5</v>
      </c>
      <c r="C61" s="58" t="s">
        <v>54</v>
      </c>
      <c r="D61" s="60">
        <v>32</v>
      </c>
      <c r="E61" s="60"/>
      <c r="F61" s="60"/>
      <c r="G61" s="61"/>
      <c r="H61" s="64"/>
      <c r="I61" s="64"/>
      <c r="J61" s="61"/>
      <c r="K61" s="63"/>
      <c r="L61" s="64"/>
      <c r="M61" s="65"/>
      <c r="N61" s="235"/>
      <c r="O61" s="235"/>
      <c r="P61" s="64"/>
      <c r="Q61" s="64"/>
      <c r="R61" s="64"/>
      <c r="S61" s="64"/>
      <c r="T61" s="64"/>
      <c r="U61" s="64"/>
      <c r="V61" s="251"/>
      <c r="W61" s="64"/>
      <c r="X61" s="60"/>
      <c r="Y61" s="60"/>
      <c r="Z61" s="60"/>
      <c r="AA61" s="75"/>
      <c r="AB61" s="67">
        <f t="shared" si="25"/>
        <v>1</v>
      </c>
      <c r="AC61" s="68">
        <f t="shared" si="26"/>
        <v>32</v>
      </c>
      <c r="AD61" s="68">
        <f t="array" ref="AD61">IF(AB61=0,0,IF(AB61&gt;9,AVERAGE(LARGE(D61:Z61,{1,2,3,4,5,6,7,8,9,10})),0))</f>
        <v>0</v>
      </c>
      <c r="AE61" s="68">
        <f t="array" ref="AE61">IF(AB61=0,0,IF(AB61&gt;9,SUM(LARGE(D61:Z61,{1,2,3,4,5,6,7,8,9,10})),0))</f>
        <v>0</v>
      </c>
    </row>
    <row r="62" spans="1:31" ht="16" x14ac:dyDescent="0.2">
      <c r="A62" s="57" t="s">
        <v>184</v>
      </c>
      <c r="B62" s="58" t="s">
        <v>5</v>
      </c>
      <c r="C62" s="93" t="s">
        <v>54</v>
      </c>
      <c r="D62" s="60"/>
      <c r="E62" s="60"/>
      <c r="F62" s="60">
        <v>26</v>
      </c>
      <c r="G62" s="61"/>
      <c r="H62" s="64"/>
      <c r="I62" s="64"/>
      <c r="J62" s="61"/>
      <c r="K62" s="63"/>
      <c r="L62" s="64"/>
      <c r="M62" s="65"/>
      <c r="N62" s="235"/>
      <c r="O62" s="235"/>
      <c r="P62" s="64"/>
      <c r="Q62" s="64"/>
      <c r="R62" s="64"/>
      <c r="S62" s="64"/>
      <c r="T62" s="64"/>
      <c r="U62" s="64"/>
      <c r="V62" s="251"/>
      <c r="W62" s="64"/>
      <c r="X62" s="60"/>
      <c r="Y62" s="60"/>
      <c r="Z62" s="60"/>
      <c r="AA62" s="75"/>
      <c r="AB62" s="67">
        <f t="shared" si="25"/>
        <v>1</v>
      </c>
      <c r="AC62" s="68">
        <f t="shared" si="26"/>
        <v>26</v>
      </c>
      <c r="AD62" s="68">
        <f t="array" ref="AD62">IF(AB62=0,0,IF(AB62&gt;9,AVERAGE(LARGE(D62:Z62,{1,2,3,4,5,6,7,8,9,10})),0))</f>
        <v>0</v>
      </c>
      <c r="AE62" s="68">
        <f t="array" ref="AE62">IF(AB62=0,0,IF(AB62&gt;9,SUM(LARGE(D62:Z62,{1,2,3,4,5,6,7,8,9,10})),0))</f>
        <v>0</v>
      </c>
    </row>
    <row r="63" spans="1:31" ht="16" x14ac:dyDescent="0.2">
      <c r="A63" s="57" t="s">
        <v>185</v>
      </c>
      <c r="B63" s="58" t="s">
        <v>5</v>
      </c>
      <c r="C63" s="58" t="s">
        <v>54</v>
      </c>
      <c r="D63" s="60"/>
      <c r="E63" s="60"/>
      <c r="F63" s="60">
        <v>22</v>
      </c>
      <c r="G63" s="61"/>
      <c r="H63" s="64"/>
      <c r="I63" s="64"/>
      <c r="J63" s="61"/>
      <c r="K63" s="63"/>
      <c r="L63" s="64"/>
      <c r="M63" s="65"/>
      <c r="N63" s="235"/>
      <c r="O63" s="235"/>
      <c r="P63" s="64"/>
      <c r="Q63" s="64"/>
      <c r="R63" s="64"/>
      <c r="S63" s="64"/>
      <c r="T63" s="64"/>
      <c r="U63" s="64"/>
      <c r="V63" s="251"/>
      <c r="W63" s="64"/>
      <c r="X63" s="60"/>
      <c r="Y63" s="60"/>
      <c r="Z63" s="60"/>
      <c r="AA63" s="80"/>
      <c r="AB63" s="67">
        <f t="shared" si="25"/>
        <v>1</v>
      </c>
      <c r="AC63" s="68">
        <f t="shared" si="26"/>
        <v>22</v>
      </c>
      <c r="AD63" s="68">
        <f t="array" ref="AD63">IF(AB63=0,0,IF(AB63&gt;9,AVERAGE(LARGE(D63:Z63,{1,2,3,4,5,6,7,8,9,10})),0))</f>
        <v>0</v>
      </c>
      <c r="AE63" s="68">
        <f t="array" ref="AE63">IF(AB63=0,0,IF(AB63&gt;9,SUM(LARGE(D63:Z63,{1,2,3,4,5,6,7,8,9,10})),0))</f>
        <v>0</v>
      </c>
    </row>
    <row r="64" spans="1:31" ht="16" x14ac:dyDescent="0.2">
      <c r="A64" s="57" t="s">
        <v>227</v>
      </c>
      <c r="B64" s="58" t="s">
        <v>3</v>
      </c>
      <c r="C64" s="93" t="s">
        <v>58</v>
      </c>
      <c r="D64" s="60">
        <v>38</v>
      </c>
      <c r="E64" s="60">
        <v>44</v>
      </c>
      <c r="F64" s="60">
        <v>45</v>
      </c>
      <c r="G64" s="61">
        <v>45</v>
      </c>
      <c r="H64" s="64">
        <v>41</v>
      </c>
      <c r="I64" s="64">
        <v>40</v>
      </c>
      <c r="J64" s="61">
        <v>37</v>
      </c>
      <c r="K64" s="63"/>
      <c r="L64" s="64">
        <v>41</v>
      </c>
      <c r="M64" s="65">
        <v>44</v>
      </c>
      <c r="N64" s="235">
        <v>37</v>
      </c>
      <c r="O64" s="235"/>
      <c r="P64" s="64">
        <v>36</v>
      </c>
      <c r="Q64" s="64">
        <v>41</v>
      </c>
      <c r="R64" s="64">
        <v>41</v>
      </c>
      <c r="S64" s="64">
        <v>43</v>
      </c>
      <c r="T64" s="64">
        <v>41</v>
      </c>
      <c r="U64" s="64">
        <v>41</v>
      </c>
      <c r="V64" s="251">
        <v>37</v>
      </c>
      <c r="W64" s="64">
        <v>41</v>
      </c>
      <c r="X64" s="60">
        <v>46</v>
      </c>
      <c r="Y64" s="60">
        <v>39</v>
      </c>
      <c r="Z64" s="60">
        <v>39</v>
      </c>
      <c r="AA64" s="75"/>
      <c r="AB64" s="67">
        <f t="shared" si="25"/>
        <v>21</v>
      </c>
      <c r="AC64" s="68">
        <f t="shared" si="26"/>
        <v>40.80952380952381</v>
      </c>
      <c r="AD64" s="68">
        <f t="array" ref="AD64">IF(AB64=0,0,IF(AB64&gt;9,AVERAGE(LARGE(D64:Z64,{1,2,3,4,5,6,7,8,9,10})),0))</f>
        <v>43.1</v>
      </c>
      <c r="AE64" s="68">
        <f t="array" ref="AE64">IF(AB64=0,0,IF(AB64&gt;9,SUM(LARGE(D64:Z64,{1,2,3,4,5,6,7,8,9,10})),0))</f>
        <v>431</v>
      </c>
    </row>
    <row r="65" spans="1:31" ht="16" x14ac:dyDescent="0.2">
      <c r="A65" s="98" t="s">
        <v>155</v>
      </c>
      <c r="B65" s="86" t="s">
        <v>3</v>
      </c>
      <c r="C65" s="86" t="s">
        <v>54</v>
      </c>
      <c r="D65" s="60">
        <v>40</v>
      </c>
      <c r="E65" s="60">
        <v>42</v>
      </c>
      <c r="F65" s="60">
        <v>39</v>
      </c>
      <c r="G65" s="61">
        <v>42</v>
      </c>
      <c r="H65" s="64">
        <v>41</v>
      </c>
      <c r="I65" s="64">
        <v>37</v>
      </c>
      <c r="J65" s="61">
        <v>39</v>
      </c>
      <c r="K65" s="63">
        <v>37</v>
      </c>
      <c r="L65" s="64">
        <v>41</v>
      </c>
      <c r="M65" s="65">
        <v>36</v>
      </c>
      <c r="N65" s="235">
        <v>30</v>
      </c>
      <c r="O65" s="235">
        <v>32</v>
      </c>
      <c r="P65" s="64">
        <v>33</v>
      </c>
      <c r="Q65" s="64">
        <v>43</v>
      </c>
      <c r="R65" s="64">
        <v>40</v>
      </c>
      <c r="S65" s="64">
        <v>39</v>
      </c>
      <c r="T65" s="64">
        <v>27</v>
      </c>
      <c r="U65" s="64">
        <v>33</v>
      </c>
      <c r="V65" s="251">
        <v>38</v>
      </c>
      <c r="W65" s="64">
        <v>44</v>
      </c>
      <c r="X65" s="60">
        <v>40</v>
      </c>
      <c r="Y65" s="60">
        <v>43</v>
      </c>
      <c r="Z65" s="60">
        <v>41</v>
      </c>
      <c r="AA65" s="80"/>
      <c r="AB65" s="67">
        <f t="shared" si="25"/>
        <v>23</v>
      </c>
      <c r="AC65" s="68">
        <f t="shared" si="26"/>
        <v>38.130434782608695</v>
      </c>
      <c r="AD65" s="68">
        <f t="array" ref="AD65">IF(AB65=0,0,IF(AB65&gt;9,AVERAGE(LARGE(D65:Z65,{1,2,3,4,5,6,7,8,9,10})),0))</f>
        <v>41.7</v>
      </c>
      <c r="AE65" s="68">
        <f t="array" ref="AE65">IF(AB65=0,0,IF(AB65&gt;9,SUM(LARGE(D65:Z65,{1,2,3,4,5,6,7,8,9,10})),0))</f>
        <v>417</v>
      </c>
    </row>
    <row r="66" spans="1:31" ht="16" x14ac:dyDescent="0.2">
      <c r="A66" s="57" t="s">
        <v>82</v>
      </c>
      <c r="B66" s="58" t="s">
        <v>3</v>
      </c>
      <c r="C66" s="58" t="s">
        <v>54</v>
      </c>
      <c r="D66" s="60">
        <v>32</v>
      </c>
      <c r="E66" s="60">
        <v>43</v>
      </c>
      <c r="F66" s="60">
        <v>45</v>
      </c>
      <c r="G66" s="61">
        <v>36</v>
      </c>
      <c r="H66" s="64">
        <v>42</v>
      </c>
      <c r="I66" s="64">
        <v>27</v>
      </c>
      <c r="J66" s="61">
        <v>32</v>
      </c>
      <c r="K66" s="63">
        <v>35</v>
      </c>
      <c r="L66" s="64">
        <v>35</v>
      </c>
      <c r="M66" s="65">
        <v>38</v>
      </c>
      <c r="N66" s="235">
        <v>24</v>
      </c>
      <c r="O66" s="235">
        <v>24</v>
      </c>
      <c r="P66" s="64">
        <v>38</v>
      </c>
      <c r="Q66" s="64"/>
      <c r="R66" s="64">
        <v>28</v>
      </c>
      <c r="S66" s="64"/>
      <c r="T66" s="64">
        <v>35</v>
      </c>
      <c r="U66" s="64">
        <v>34</v>
      </c>
      <c r="V66" s="251">
        <v>37</v>
      </c>
      <c r="W66" s="64"/>
      <c r="X66" s="60">
        <v>40</v>
      </c>
      <c r="Y66" s="60">
        <v>42</v>
      </c>
      <c r="Z66" s="60">
        <v>41</v>
      </c>
      <c r="AA66" s="80"/>
      <c r="AB66" s="67">
        <f t="shared" si="25"/>
        <v>20</v>
      </c>
      <c r="AC66" s="68">
        <f t="shared" si="26"/>
        <v>35.4</v>
      </c>
      <c r="AD66" s="68">
        <f t="array" ref="AD66">IF(AB66=0,0,IF(AB66&gt;9,AVERAGE(LARGE(D66:Z66,{1,2,3,4,5,6,7,8,9,10})),0))</f>
        <v>40.200000000000003</v>
      </c>
      <c r="AE66" s="68">
        <f t="array" ref="AE66">IF(AB66=0,0,IF(AB66&gt;9,SUM(LARGE(D66:Z66,{1,2,3,4,5,6,7,8,9,10})),0))</f>
        <v>402</v>
      </c>
    </row>
    <row r="67" spans="1:31" ht="16" x14ac:dyDescent="0.2">
      <c r="A67" s="57" t="s">
        <v>81</v>
      </c>
      <c r="B67" s="58" t="s">
        <v>3</v>
      </c>
      <c r="C67" s="58" t="s">
        <v>66</v>
      </c>
      <c r="D67" s="60">
        <v>41</v>
      </c>
      <c r="E67" s="60">
        <v>41</v>
      </c>
      <c r="F67" s="60">
        <v>41</v>
      </c>
      <c r="G67" s="61">
        <v>35</v>
      </c>
      <c r="H67" s="64">
        <v>41</v>
      </c>
      <c r="I67" s="64">
        <v>36</v>
      </c>
      <c r="J67" s="61">
        <v>29</v>
      </c>
      <c r="K67" s="63">
        <v>34</v>
      </c>
      <c r="L67" s="64">
        <v>34</v>
      </c>
      <c r="M67" s="65">
        <v>39</v>
      </c>
      <c r="N67" s="235">
        <v>34</v>
      </c>
      <c r="O67" s="235">
        <v>33</v>
      </c>
      <c r="P67" s="64">
        <v>30</v>
      </c>
      <c r="Q67" s="64"/>
      <c r="R67" s="64">
        <v>29</v>
      </c>
      <c r="S67" s="64"/>
      <c r="T67" s="64">
        <v>25</v>
      </c>
      <c r="U67" s="64">
        <v>33</v>
      </c>
      <c r="V67" s="251">
        <v>36</v>
      </c>
      <c r="W67" s="64"/>
      <c r="X67" s="60">
        <v>36</v>
      </c>
      <c r="Y67" s="60">
        <v>35</v>
      </c>
      <c r="Z67" s="60">
        <v>33</v>
      </c>
      <c r="AA67" s="75"/>
      <c r="AB67" s="67">
        <f t="shared" si="25"/>
        <v>20</v>
      </c>
      <c r="AC67" s="68">
        <f t="shared" si="26"/>
        <v>34.75</v>
      </c>
      <c r="AD67" s="68">
        <f t="array" ref="AD67">IF(AB67=0,0,IF(AB67&gt;9,AVERAGE(LARGE(D67:Z67,{1,2,3,4,5,6,7,8,9,10})),0))</f>
        <v>38.1</v>
      </c>
      <c r="AE67" s="68">
        <f t="array" ref="AE67">IF(AB67=0,0,IF(AB67&gt;9,SUM(LARGE(D67:Z67,{1,2,3,4,5,6,7,8,9,10})),0))</f>
        <v>381</v>
      </c>
    </row>
    <row r="68" spans="1:31" ht="16" x14ac:dyDescent="0.2">
      <c r="A68" s="57" t="s">
        <v>150</v>
      </c>
      <c r="B68" s="58" t="s">
        <v>3</v>
      </c>
      <c r="C68" s="58" t="s">
        <v>54</v>
      </c>
      <c r="D68" s="60">
        <v>37</v>
      </c>
      <c r="E68" s="60"/>
      <c r="F68" s="60"/>
      <c r="G68" s="61"/>
      <c r="H68" s="64">
        <v>29</v>
      </c>
      <c r="I68" s="64">
        <v>41</v>
      </c>
      <c r="J68" s="61">
        <v>29</v>
      </c>
      <c r="K68" s="63"/>
      <c r="L68" s="64"/>
      <c r="M68" s="65">
        <v>28</v>
      </c>
      <c r="N68" s="235"/>
      <c r="O68" s="235">
        <v>38</v>
      </c>
      <c r="P68" s="64">
        <v>35</v>
      </c>
      <c r="Q68" s="64"/>
      <c r="R68" s="64">
        <v>27</v>
      </c>
      <c r="S68" s="64">
        <v>38</v>
      </c>
      <c r="T68" s="64"/>
      <c r="U68" s="64">
        <v>41</v>
      </c>
      <c r="V68" s="251"/>
      <c r="W68" s="64"/>
      <c r="X68" s="60">
        <v>32</v>
      </c>
      <c r="Y68" s="60">
        <v>28</v>
      </c>
      <c r="Z68" s="60">
        <v>36</v>
      </c>
      <c r="AA68" s="75"/>
      <c r="AB68" s="67">
        <f t="shared" si="25"/>
        <v>13</v>
      </c>
      <c r="AC68" s="68">
        <f t="shared" si="26"/>
        <v>33.769230769230766</v>
      </c>
      <c r="AD68" s="68">
        <f t="array" ref="AD68">IF(AB68=0,0,IF(AB68&gt;9,AVERAGE(LARGE(D68:Z68,{1,2,3,4,5,6,7,8,9,10})),0))</f>
        <v>35.6</v>
      </c>
      <c r="AE68" s="68">
        <f t="array" ref="AE68">IF(AB68=0,0,IF(AB68&gt;9,SUM(LARGE(D68:Z68,{1,2,3,4,5,6,7,8,9,10})),0))</f>
        <v>356</v>
      </c>
    </row>
    <row r="69" spans="1:31" ht="16" x14ac:dyDescent="0.2">
      <c r="A69" s="57" t="s">
        <v>203</v>
      </c>
      <c r="B69" s="58" t="s">
        <v>3</v>
      </c>
      <c r="C69" s="58" t="s">
        <v>54</v>
      </c>
      <c r="D69" s="75">
        <v>37</v>
      </c>
      <c r="E69" s="75">
        <v>31</v>
      </c>
      <c r="F69" s="75"/>
      <c r="G69" s="76">
        <v>33</v>
      </c>
      <c r="H69" s="77">
        <v>35</v>
      </c>
      <c r="I69" s="77">
        <v>26</v>
      </c>
      <c r="J69" s="76">
        <v>30</v>
      </c>
      <c r="K69" s="63"/>
      <c r="L69" s="77">
        <v>29</v>
      </c>
      <c r="M69" s="78">
        <v>35</v>
      </c>
      <c r="N69" s="236">
        <v>31</v>
      </c>
      <c r="O69" s="236">
        <v>27</v>
      </c>
      <c r="P69" s="77">
        <v>25</v>
      </c>
      <c r="Q69" s="77">
        <v>28</v>
      </c>
      <c r="R69" s="77">
        <v>32</v>
      </c>
      <c r="S69" s="77"/>
      <c r="T69" s="77">
        <v>34</v>
      </c>
      <c r="U69" s="77">
        <v>35</v>
      </c>
      <c r="V69" s="252">
        <v>30</v>
      </c>
      <c r="W69" s="77">
        <v>34</v>
      </c>
      <c r="X69" s="79">
        <v>40</v>
      </c>
      <c r="Y69" s="75">
        <v>34</v>
      </c>
      <c r="Z69" s="75"/>
      <c r="AA69" s="80"/>
      <c r="AB69" s="67">
        <f t="shared" si="25"/>
        <v>19</v>
      </c>
      <c r="AC69" s="68">
        <f t="shared" si="26"/>
        <v>31.894736842105264</v>
      </c>
      <c r="AD69" s="68">
        <f t="array" ref="AD69">IF(AB69=0,0,IF(AB69&gt;9,AVERAGE(LARGE(D69:Z69,{1,2,3,4,5,6,7,8,9,10})),0))</f>
        <v>34.9</v>
      </c>
      <c r="AE69" s="68">
        <f t="array" ref="AE69">IF(AB69=0,0,IF(AB69&gt;9,SUM(LARGE(D69:Z69,{1,2,3,4,5,6,7,8,9,10})),0))</f>
        <v>349</v>
      </c>
    </row>
    <row r="70" spans="1:31" ht="16" x14ac:dyDescent="0.2">
      <c r="A70" s="57" t="s">
        <v>259</v>
      </c>
      <c r="B70" s="58" t="s">
        <v>3</v>
      </c>
      <c r="C70" s="58" t="s">
        <v>54</v>
      </c>
      <c r="D70" s="86">
        <v>36</v>
      </c>
      <c r="E70" s="86"/>
      <c r="F70" s="86">
        <v>35</v>
      </c>
      <c r="G70" s="61">
        <v>28</v>
      </c>
      <c r="H70" s="64"/>
      <c r="I70" s="64">
        <v>32</v>
      </c>
      <c r="J70" s="61"/>
      <c r="K70" s="63">
        <v>29</v>
      </c>
      <c r="L70" s="64">
        <v>28</v>
      </c>
      <c r="M70" s="61"/>
      <c r="N70" s="235">
        <v>28</v>
      </c>
      <c r="O70" s="235"/>
      <c r="P70" s="64"/>
      <c r="Q70" s="64">
        <v>31</v>
      </c>
      <c r="R70" s="64">
        <v>37</v>
      </c>
      <c r="S70" s="64"/>
      <c r="T70" s="64"/>
      <c r="U70" s="64">
        <v>36</v>
      </c>
      <c r="V70" s="251">
        <v>31</v>
      </c>
      <c r="W70" s="64"/>
      <c r="X70" s="101">
        <v>26</v>
      </c>
      <c r="Y70" s="86">
        <v>36</v>
      </c>
      <c r="Z70" s="86">
        <v>30</v>
      </c>
      <c r="AA70" s="75"/>
      <c r="AB70" s="67">
        <f t="shared" si="25"/>
        <v>14</v>
      </c>
      <c r="AC70" s="68">
        <f t="shared" si="26"/>
        <v>31.642857142857142</v>
      </c>
      <c r="AD70" s="68">
        <f t="array" ref="AD70">IF(AB70=0,0,IF(AB70&gt;9,AVERAGE(LARGE(D70:Z70,{1,2,3,4,5,6,7,8,9,10})),0))</f>
        <v>33.299999999999997</v>
      </c>
      <c r="AE70" s="68">
        <f t="array" ref="AE70">IF(AB70=0,0,IF(AB70&gt;9,SUM(LARGE(D70:Z70,{1,2,3,4,5,6,7,8,9,10})),0))</f>
        <v>333</v>
      </c>
    </row>
    <row r="71" spans="1:31" ht="16" x14ac:dyDescent="0.2">
      <c r="A71" s="85" t="s">
        <v>126</v>
      </c>
      <c r="B71" s="75" t="s">
        <v>3</v>
      </c>
      <c r="C71" s="58" t="s">
        <v>54</v>
      </c>
      <c r="D71" s="86">
        <v>39</v>
      </c>
      <c r="E71" s="86">
        <v>29</v>
      </c>
      <c r="F71" s="86"/>
      <c r="G71" s="61"/>
      <c r="H71" s="64"/>
      <c r="I71" s="64">
        <v>24</v>
      </c>
      <c r="J71" s="61">
        <v>28</v>
      </c>
      <c r="K71" s="63"/>
      <c r="L71" s="64"/>
      <c r="M71" s="65"/>
      <c r="N71" s="235"/>
      <c r="O71" s="235"/>
      <c r="P71" s="64">
        <v>23</v>
      </c>
      <c r="Q71" s="64">
        <v>13</v>
      </c>
      <c r="R71" s="64">
        <v>24</v>
      </c>
      <c r="S71" s="64"/>
      <c r="T71" s="64">
        <v>29</v>
      </c>
      <c r="U71" s="64">
        <v>21</v>
      </c>
      <c r="V71" s="251"/>
      <c r="W71" s="64">
        <v>30</v>
      </c>
      <c r="X71" s="101">
        <v>29</v>
      </c>
      <c r="Y71" s="86">
        <v>24</v>
      </c>
      <c r="Z71" s="86">
        <v>27</v>
      </c>
      <c r="AA71" s="75"/>
      <c r="AB71" s="67">
        <f t="shared" si="25"/>
        <v>13</v>
      </c>
      <c r="AC71" s="68">
        <f t="shared" si="26"/>
        <v>26.153846153846153</v>
      </c>
      <c r="AD71" s="68">
        <f t="array" ref="AD71">IF(AB71=0,0,IF(AB71&gt;9,AVERAGE(LARGE(D71:Z71,{1,2,3,4,5,6,7,8,9,10})),0))</f>
        <v>28.3</v>
      </c>
      <c r="AE71" s="68">
        <f t="array" ref="AE71">IF(AB71=0,0,IF(AB71&gt;9,SUM(LARGE(D71:Z71,{1,2,3,4,5,6,7,8,9,10})),0))</f>
        <v>283</v>
      </c>
    </row>
    <row r="72" spans="1:31" ht="16" x14ac:dyDescent="0.2">
      <c r="A72" s="57" t="s">
        <v>255</v>
      </c>
      <c r="B72" s="58" t="s">
        <v>3</v>
      </c>
      <c r="C72" s="58" t="s">
        <v>66</v>
      </c>
      <c r="D72" s="86">
        <v>30</v>
      </c>
      <c r="E72" s="86">
        <v>21</v>
      </c>
      <c r="F72" s="86">
        <v>19</v>
      </c>
      <c r="G72" s="61"/>
      <c r="H72" s="64"/>
      <c r="I72" s="64">
        <v>24</v>
      </c>
      <c r="J72" s="61">
        <v>28</v>
      </c>
      <c r="K72" s="63"/>
      <c r="L72" s="64">
        <v>27</v>
      </c>
      <c r="M72" s="65"/>
      <c r="N72" s="235"/>
      <c r="O72" s="235">
        <v>21</v>
      </c>
      <c r="P72" s="64">
        <v>11</v>
      </c>
      <c r="Q72" s="64"/>
      <c r="R72" s="64">
        <v>16</v>
      </c>
      <c r="S72" s="64"/>
      <c r="T72" s="64"/>
      <c r="U72" s="64"/>
      <c r="V72" s="251">
        <v>23</v>
      </c>
      <c r="W72" s="64"/>
      <c r="X72" s="101">
        <v>18</v>
      </c>
      <c r="Y72" s="86">
        <v>30</v>
      </c>
      <c r="Z72" s="86"/>
      <c r="AA72" s="75"/>
      <c r="AB72" s="67">
        <f t="shared" si="25"/>
        <v>12</v>
      </c>
      <c r="AC72" s="68">
        <f t="shared" si="26"/>
        <v>22.333333333333332</v>
      </c>
      <c r="AD72" s="68">
        <f t="array" ref="AD72">IF(AB72=0,0,IF(AB72&gt;9,AVERAGE(LARGE(D72:Z72,{1,2,3,4,5,6,7,8,9,10})),0))</f>
        <v>24.1</v>
      </c>
      <c r="AE72" s="68">
        <f t="array" ref="AE72">IF(AB72=0,0,IF(AB72&gt;9,SUM(LARGE(D72:Z72,{1,2,3,4,5,6,7,8,9,10})),0))</f>
        <v>241</v>
      </c>
    </row>
    <row r="73" spans="1:31" ht="16" x14ac:dyDescent="0.2">
      <c r="A73" s="57" t="s">
        <v>125</v>
      </c>
      <c r="B73" s="58" t="s">
        <v>3</v>
      </c>
      <c r="C73" s="58" t="s">
        <v>54</v>
      </c>
      <c r="D73" s="60">
        <v>19</v>
      </c>
      <c r="E73" s="60">
        <v>24</v>
      </c>
      <c r="F73" s="60"/>
      <c r="G73" s="61"/>
      <c r="H73" s="64"/>
      <c r="I73" s="64">
        <v>19</v>
      </c>
      <c r="J73" s="61">
        <v>22</v>
      </c>
      <c r="K73" s="63"/>
      <c r="L73" s="64"/>
      <c r="M73" s="65">
        <v>21</v>
      </c>
      <c r="N73" s="235">
        <v>11</v>
      </c>
      <c r="O73" s="235">
        <v>11</v>
      </c>
      <c r="P73" s="64">
        <v>9</v>
      </c>
      <c r="Q73" s="64">
        <v>9</v>
      </c>
      <c r="R73" s="64">
        <v>14</v>
      </c>
      <c r="S73" s="64"/>
      <c r="T73" s="64">
        <v>17</v>
      </c>
      <c r="U73" s="64">
        <v>25</v>
      </c>
      <c r="V73" s="251"/>
      <c r="W73" s="64">
        <v>15</v>
      </c>
      <c r="X73" s="60">
        <v>16</v>
      </c>
      <c r="Y73" s="60">
        <v>28</v>
      </c>
      <c r="Z73" s="60"/>
      <c r="AA73" s="75"/>
      <c r="AB73" s="67">
        <f t="shared" si="25"/>
        <v>15</v>
      </c>
      <c r="AC73" s="68">
        <f t="shared" si="26"/>
        <v>17.333333333333332</v>
      </c>
      <c r="AD73" s="68">
        <f t="array" ref="AD73">IF(AB73=0,0,IF(AB73&gt;9,AVERAGE(LARGE(D73:Z73,{1,2,3,4,5,6,7,8,9,10})),0))</f>
        <v>20.6</v>
      </c>
      <c r="AE73" s="68">
        <f t="array" ref="AE73">IF(AB73=0,0,IF(AB73&gt;9,SUM(LARGE(D73:Z73,{1,2,3,4,5,6,7,8,9,10})),0))</f>
        <v>206</v>
      </c>
    </row>
    <row r="74" spans="1:31" ht="16" x14ac:dyDescent="0.2">
      <c r="A74" s="57" t="s">
        <v>83</v>
      </c>
      <c r="B74" s="58" t="s">
        <v>3</v>
      </c>
      <c r="C74" s="58" t="s">
        <v>66</v>
      </c>
      <c r="D74" s="86"/>
      <c r="E74" s="86"/>
      <c r="F74" s="86"/>
      <c r="G74" s="61"/>
      <c r="H74" s="64"/>
      <c r="I74" s="64"/>
      <c r="J74" s="61">
        <v>18</v>
      </c>
      <c r="K74" s="63"/>
      <c r="L74" s="64">
        <v>17</v>
      </c>
      <c r="M74" s="61">
        <v>23</v>
      </c>
      <c r="N74" s="235">
        <v>17</v>
      </c>
      <c r="O74" s="235">
        <v>13</v>
      </c>
      <c r="P74" s="64">
        <v>14</v>
      </c>
      <c r="Q74" s="64"/>
      <c r="R74" s="64">
        <v>14</v>
      </c>
      <c r="S74" s="92"/>
      <c r="T74" s="64">
        <v>27</v>
      </c>
      <c r="U74" s="64"/>
      <c r="V74" s="251">
        <v>23</v>
      </c>
      <c r="W74" s="64"/>
      <c r="X74" s="101">
        <v>23</v>
      </c>
      <c r="Y74" s="86"/>
      <c r="Z74" s="86"/>
      <c r="AA74" s="75"/>
      <c r="AB74" s="67">
        <f t="shared" si="25"/>
        <v>10</v>
      </c>
      <c r="AC74" s="68">
        <f t="shared" si="26"/>
        <v>18.899999999999999</v>
      </c>
      <c r="AD74" s="68">
        <f t="array" ref="AD74">IF(AB74=0,0,IF(AB74&gt;9,AVERAGE(LARGE(D74:Z74,{1,2,3,4,5,6,7,8,9,10})),0))</f>
        <v>18.899999999999999</v>
      </c>
      <c r="AE74" s="68">
        <f t="array" ref="AE74">IF(AB74=0,0,IF(AB74&gt;9,SUM(LARGE(D74:Z74,{1,2,3,4,5,6,7,8,9,10})),0))</f>
        <v>189</v>
      </c>
    </row>
    <row r="75" spans="1:31" ht="16" x14ac:dyDescent="0.2">
      <c r="A75" s="57" t="s">
        <v>224</v>
      </c>
      <c r="B75" s="58" t="s">
        <v>3</v>
      </c>
      <c r="C75" s="93" t="s">
        <v>54</v>
      </c>
      <c r="D75" s="60"/>
      <c r="E75" s="60">
        <v>36</v>
      </c>
      <c r="F75" s="60"/>
      <c r="G75" s="61"/>
      <c r="H75" s="64"/>
      <c r="I75" s="64"/>
      <c r="J75" s="61"/>
      <c r="K75" s="63"/>
      <c r="L75" s="64">
        <v>34</v>
      </c>
      <c r="M75" s="65">
        <v>40</v>
      </c>
      <c r="N75" s="235"/>
      <c r="O75" s="235"/>
      <c r="P75" s="64"/>
      <c r="Q75" s="64"/>
      <c r="R75" s="64"/>
      <c r="S75" s="64"/>
      <c r="T75" s="64"/>
      <c r="U75" s="64"/>
      <c r="V75" s="251"/>
      <c r="W75" s="64"/>
      <c r="X75" s="60">
        <v>39</v>
      </c>
      <c r="Y75" s="60">
        <v>39</v>
      </c>
      <c r="Z75" s="60">
        <v>38</v>
      </c>
      <c r="AA75" s="75"/>
      <c r="AB75" s="67">
        <f t="shared" si="25"/>
        <v>6</v>
      </c>
      <c r="AC75" s="68">
        <f t="shared" si="26"/>
        <v>37.666666666666664</v>
      </c>
      <c r="AD75" s="68">
        <f t="array" ref="AD75">IF(AB75=0,0,IF(AB75&gt;9,AVERAGE(LARGE(D75:Z75,{1,2,3,4,5,6,7,8,9,10})),0))</f>
        <v>0</v>
      </c>
      <c r="AE75" s="68">
        <f t="array" ref="AE75">IF(AB75=0,0,IF(AB75&gt;9,SUM(LARGE(D75:Z75,{1,2,3,4,5,6,7,8,9,10})),0))</f>
        <v>0</v>
      </c>
    </row>
    <row r="76" spans="1:31" ht="16" x14ac:dyDescent="0.2">
      <c r="A76" s="82" t="s">
        <v>369</v>
      </c>
      <c r="B76" s="83" t="s">
        <v>3</v>
      </c>
      <c r="C76" s="83" t="s">
        <v>54</v>
      </c>
      <c r="D76" s="60"/>
      <c r="E76" s="60"/>
      <c r="F76" s="60"/>
      <c r="G76" s="61"/>
      <c r="H76" s="64"/>
      <c r="I76" s="64"/>
      <c r="J76" s="61"/>
      <c r="K76" s="63"/>
      <c r="L76" s="64"/>
      <c r="M76" s="65"/>
      <c r="N76" s="235"/>
      <c r="O76" s="235"/>
      <c r="P76" s="64"/>
      <c r="Q76" s="64"/>
      <c r="R76" s="64"/>
      <c r="S76" s="64"/>
      <c r="T76" s="64">
        <v>41</v>
      </c>
      <c r="U76" s="64">
        <v>36</v>
      </c>
      <c r="V76" s="251"/>
      <c r="W76" s="64"/>
      <c r="X76" s="60">
        <v>42</v>
      </c>
      <c r="Y76" s="60">
        <v>37</v>
      </c>
      <c r="Z76" s="60">
        <v>39</v>
      </c>
      <c r="AA76" s="75"/>
      <c r="AB76" s="67">
        <f t="shared" si="25"/>
        <v>5</v>
      </c>
      <c r="AC76" s="68">
        <f t="shared" si="26"/>
        <v>39</v>
      </c>
      <c r="AD76" s="68">
        <f t="array" ref="AD76">IF(AB76=0,0,IF(AB76&gt;9,AVERAGE(LARGE(D76:Z76,{1,2,3,4,5,6,7,8,9,10})),0))</f>
        <v>0</v>
      </c>
      <c r="AE76" s="68">
        <f t="array" ref="AE76">IF(AB76=0,0,IF(AB76&gt;9,SUM(LARGE(D76:Z76,{1,2,3,4,5,6,7,8,9,10})),0))</f>
        <v>0</v>
      </c>
    </row>
    <row r="77" spans="1:31" ht="16" x14ac:dyDescent="0.2">
      <c r="A77" s="57" t="s">
        <v>220</v>
      </c>
      <c r="B77" s="58" t="s">
        <v>3</v>
      </c>
      <c r="C77" s="58" t="s">
        <v>54</v>
      </c>
      <c r="D77" s="60"/>
      <c r="E77" s="60">
        <v>47</v>
      </c>
      <c r="F77" s="60"/>
      <c r="G77" s="61"/>
      <c r="H77" s="64"/>
      <c r="I77" s="64"/>
      <c r="J77" s="61"/>
      <c r="K77" s="63"/>
      <c r="L77" s="64">
        <v>39</v>
      </c>
      <c r="M77" s="65">
        <v>39</v>
      </c>
      <c r="N77" s="235"/>
      <c r="O77" s="235"/>
      <c r="P77" s="64"/>
      <c r="Q77" s="64"/>
      <c r="R77" s="64"/>
      <c r="S77" s="64"/>
      <c r="T77" s="64"/>
      <c r="U77" s="64"/>
      <c r="V77" s="251"/>
      <c r="W77" s="64"/>
      <c r="X77" s="60">
        <v>41</v>
      </c>
      <c r="Y77" s="60"/>
      <c r="Z77" s="60"/>
      <c r="AA77" s="75"/>
      <c r="AB77" s="67">
        <f t="shared" si="25"/>
        <v>4</v>
      </c>
      <c r="AC77" s="68">
        <f t="shared" si="26"/>
        <v>41.5</v>
      </c>
      <c r="AD77" s="68">
        <f t="array" ref="AD77">IF(AB77=0,0,IF(AB77&gt;9,AVERAGE(LARGE(D77:Z77,{1,2,3,4,5,6,7,8,9,10})),0))</f>
        <v>0</v>
      </c>
      <c r="AE77" s="68">
        <f t="array" ref="AE77">IF(AB77=0,0,IF(AB77&gt;9,SUM(LARGE(D77:Z77,{1,2,3,4,5,6,7,8,9,10})),0))</f>
        <v>0</v>
      </c>
    </row>
    <row r="78" spans="1:31" ht="16" x14ac:dyDescent="0.2">
      <c r="A78" s="57" t="s">
        <v>163</v>
      </c>
      <c r="B78" s="58" t="s">
        <v>3</v>
      </c>
      <c r="C78" s="93" t="s">
        <v>54</v>
      </c>
      <c r="D78" s="60">
        <v>44</v>
      </c>
      <c r="E78" s="60"/>
      <c r="F78" s="60"/>
      <c r="G78" s="61">
        <v>30</v>
      </c>
      <c r="H78" s="64"/>
      <c r="I78" s="64">
        <v>36</v>
      </c>
      <c r="J78" s="61"/>
      <c r="K78" s="63"/>
      <c r="L78" s="64"/>
      <c r="M78" s="65"/>
      <c r="N78" s="235"/>
      <c r="O78" s="235"/>
      <c r="P78" s="64"/>
      <c r="Q78" s="64"/>
      <c r="R78" s="64"/>
      <c r="S78" s="64"/>
      <c r="T78" s="64"/>
      <c r="U78" s="64"/>
      <c r="V78" s="251"/>
      <c r="W78" s="64"/>
      <c r="X78" s="60">
        <v>44</v>
      </c>
      <c r="Y78" s="60"/>
      <c r="Z78" s="60"/>
      <c r="AA78" s="75"/>
      <c r="AB78" s="67">
        <f t="shared" si="25"/>
        <v>4</v>
      </c>
      <c r="AC78" s="68">
        <f t="shared" si="26"/>
        <v>38.5</v>
      </c>
      <c r="AD78" s="68">
        <f t="array" ref="AD78">IF(AB78=0,0,IF(AB78&gt;9,AVERAGE(LARGE(D78:Z78,{1,2,3,4,5,6,7,8,9,10})),0))</f>
        <v>0</v>
      </c>
      <c r="AE78" s="68">
        <f t="array" ref="AE78">IF(AB78=0,0,IF(AB78&gt;9,SUM(LARGE(D78:Z78,{1,2,3,4,5,6,7,8,9,10})),0))</f>
        <v>0</v>
      </c>
    </row>
    <row r="79" spans="1:31" ht="16" x14ac:dyDescent="0.2">
      <c r="A79" s="57" t="s">
        <v>220</v>
      </c>
      <c r="B79" s="58" t="s">
        <v>3</v>
      </c>
      <c r="C79" s="58" t="s">
        <v>58</v>
      </c>
      <c r="D79" s="60"/>
      <c r="E79" s="60">
        <v>42</v>
      </c>
      <c r="F79" s="60"/>
      <c r="G79" s="61"/>
      <c r="H79" s="64"/>
      <c r="I79" s="64"/>
      <c r="J79" s="61"/>
      <c r="K79" s="63"/>
      <c r="L79" s="64"/>
      <c r="M79" s="65">
        <v>41</v>
      </c>
      <c r="N79" s="235"/>
      <c r="O79" s="235"/>
      <c r="P79" s="64"/>
      <c r="Q79" s="64"/>
      <c r="R79" s="64"/>
      <c r="S79" s="64"/>
      <c r="T79" s="64"/>
      <c r="U79" s="64"/>
      <c r="V79" s="251"/>
      <c r="W79" s="64"/>
      <c r="X79" s="60"/>
      <c r="Y79" s="60"/>
      <c r="Z79" s="60"/>
      <c r="AA79" s="75"/>
      <c r="AB79" s="67">
        <f t="shared" si="25"/>
        <v>2</v>
      </c>
      <c r="AC79" s="68">
        <f t="shared" si="26"/>
        <v>41.5</v>
      </c>
      <c r="AD79" s="68">
        <f t="array" ref="AD79">IF(AB79=0,0,IF(AB79&gt;9,AVERAGE(LARGE(D79:Z79,{1,2,3,4,5,6,7,8,9,10})),0))</f>
        <v>0</v>
      </c>
      <c r="AE79" s="68">
        <f t="array" ref="AE79">IF(AB79=0,0,IF(AB79&gt;9,SUM(LARGE(D79:Z79,{1,2,3,4,5,6,7,8,9,10})),0))</f>
        <v>0</v>
      </c>
    </row>
    <row r="80" spans="1:31" ht="16" x14ac:dyDescent="0.2">
      <c r="A80" s="57" t="s">
        <v>234</v>
      </c>
      <c r="B80" s="58" t="s">
        <v>8</v>
      </c>
      <c r="C80" s="58" t="s">
        <v>54</v>
      </c>
      <c r="D80" s="60">
        <v>47</v>
      </c>
      <c r="E80" s="60">
        <v>36</v>
      </c>
      <c r="F80" s="60">
        <v>42</v>
      </c>
      <c r="G80" s="61">
        <v>38</v>
      </c>
      <c r="H80" s="64"/>
      <c r="I80" s="64">
        <v>34</v>
      </c>
      <c r="J80" s="61"/>
      <c r="K80" s="63"/>
      <c r="L80" s="64">
        <v>42</v>
      </c>
      <c r="M80" s="65">
        <v>45</v>
      </c>
      <c r="N80" s="235"/>
      <c r="O80" s="235"/>
      <c r="P80" s="64"/>
      <c r="Q80" s="64">
        <v>30</v>
      </c>
      <c r="R80" s="64">
        <v>44</v>
      </c>
      <c r="S80" s="64">
        <v>43</v>
      </c>
      <c r="T80" s="64">
        <v>44</v>
      </c>
      <c r="U80" s="64">
        <v>45</v>
      </c>
      <c r="V80" s="251"/>
      <c r="W80" s="64">
        <v>40</v>
      </c>
      <c r="X80" s="60">
        <v>47</v>
      </c>
      <c r="Y80" s="60">
        <v>41</v>
      </c>
      <c r="Z80" s="60">
        <v>46</v>
      </c>
      <c r="AA80" s="75"/>
      <c r="AB80" s="67">
        <f t="shared" si="25"/>
        <v>16</v>
      </c>
      <c r="AC80" s="68">
        <f t="shared" si="26"/>
        <v>41.5</v>
      </c>
      <c r="AD80" s="68">
        <f t="array" ref="AD80">IF(AB80=0,0,IF(AB80&gt;9,AVERAGE(LARGE(D80:Z80,{1,2,3,4,5,6,7,8,9,10})),0))</f>
        <v>44.5</v>
      </c>
      <c r="AE80" s="68">
        <f t="array" ref="AE80">IF(AB80=0,0,IF(AB80&gt;9,SUM(LARGE(D80:Z80,{1,2,3,4,5,6,7,8,9,10})),0))</f>
        <v>445</v>
      </c>
    </row>
    <row r="81" spans="1:31" ht="16" x14ac:dyDescent="0.2">
      <c r="A81" s="57" t="s">
        <v>107</v>
      </c>
      <c r="B81" s="58" t="s">
        <v>8</v>
      </c>
      <c r="C81" s="58" t="s">
        <v>58</v>
      </c>
      <c r="D81" s="60">
        <v>41</v>
      </c>
      <c r="E81" s="60">
        <v>41</v>
      </c>
      <c r="F81" s="60">
        <v>42</v>
      </c>
      <c r="G81" s="61">
        <v>43</v>
      </c>
      <c r="H81" s="64">
        <v>45</v>
      </c>
      <c r="I81" s="64">
        <v>39</v>
      </c>
      <c r="J81" s="61">
        <v>42</v>
      </c>
      <c r="K81" s="63"/>
      <c r="L81" s="64">
        <v>46</v>
      </c>
      <c r="M81" s="65">
        <v>37</v>
      </c>
      <c r="N81" s="235">
        <v>34</v>
      </c>
      <c r="O81" s="235"/>
      <c r="P81" s="64"/>
      <c r="Q81" s="64">
        <v>42</v>
      </c>
      <c r="R81" s="64">
        <v>42</v>
      </c>
      <c r="S81" s="64">
        <v>40</v>
      </c>
      <c r="T81" s="64">
        <v>40</v>
      </c>
      <c r="U81" s="64">
        <v>45</v>
      </c>
      <c r="V81" s="251">
        <v>37</v>
      </c>
      <c r="W81" s="64">
        <v>34</v>
      </c>
      <c r="X81" s="60">
        <v>39</v>
      </c>
      <c r="Y81" s="60">
        <v>48</v>
      </c>
      <c r="Z81" s="60">
        <v>39</v>
      </c>
      <c r="AA81" s="75"/>
      <c r="AB81" s="67">
        <f t="shared" si="25"/>
        <v>20</v>
      </c>
      <c r="AC81" s="68">
        <f t="shared" si="26"/>
        <v>40.799999999999997</v>
      </c>
      <c r="AD81" s="68">
        <f t="array" ref="AD81">IF(AB81=0,0,IF(AB81&gt;9,AVERAGE(LARGE(D81:Z81,{1,2,3,4,5,6,7,8,9,10})),0))</f>
        <v>43.6</v>
      </c>
      <c r="AE81" s="68">
        <f t="array" ref="AE81">IF(AB81=0,0,IF(AB81&gt;9,SUM(LARGE(D81:Z81,{1,2,3,4,5,6,7,8,9,10})),0))</f>
        <v>436</v>
      </c>
    </row>
    <row r="82" spans="1:31" ht="16" x14ac:dyDescent="0.2">
      <c r="A82" s="57" t="s">
        <v>149</v>
      </c>
      <c r="B82" s="58" t="s">
        <v>8</v>
      </c>
      <c r="C82" s="58" t="s">
        <v>58</v>
      </c>
      <c r="D82" s="60">
        <v>39</v>
      </c>
      <c r="E82" s="60">
        <v>46</v>
      </c>
      <c r="F82" s="60">
        <v>43</v>
      </c>
      <c r="G82" s="61"/>
      <c r="H82" s="64"/>
      <c r="I82" s="64"/>
      <c r="J82" s="61"/>
      <c r="K82" s="63"/>
      <c r="L82" s="64">
        <v>38</v>
      </c>
      <c r="M82" s="65">
        <v>45</v>
      </c>
      <c r="N82" s="235">
        <v>42</v>
      </c>
      <c r="O82" s="235">
        <v>44</v>
      </c>
      <c r="P82" s="64">
        <v>41</v>
      </c>
      <c r="Q82" s="64">
        <v>42</v>
      </c>
      <c r="R82" s="64">
        <v>44</v>
      </c>
      <c r="S82" s="64">
        <v>42</v>
      </c>
      <c r="T82" s="64">
        <v>37</v>
      </c>
      <c r="U82" s="64">
        <v>39</v>
      </c>
      <c r="V82" s="251">
        <v>44</v>
      </c>
      <c r="W82" s="64"/>
      <c r="X82" s="60"/>
      <c r="Y82" s="60"/>
      <c r="Z82" s="60"/>
      <c r="AA82" s="75"/>
      <c r="AB82" s="67">
        <f t="shared" si="25"/>
        <v>14</v>
      </c>
      <c r="AC82" s="68">
        <f t="shared" si="26"/>
        <v>41.857142857142854</v>
      </c>
      <c r="AD82" s="68">
        <f t="array" ref="AD82">IF(AB82=0,0,IF(AB82&gt;9,AVERAGE(LARGE(D82:Z82,{1,2,3,4,5,6,7,8,9,10})),0))</f>
        <v>43.3</v>
      </c>
      <c r="AE82" s="68">
        <f t="array" ref="AE82">IF(AB82=0,0,IF(AB82&gt;9,SUM(LARGE(D82:Z82,{1,2,3,4,5,6,7,8,9,10})),0))</f>
        <v>433</v>
      </c>
    </row>
    <row r="83" spans="1:31" ht="16" x14ac:dyDescent="0.2">
      <c r="A83" s="57" t="s">
        <v>117</v>
      </c>
      <c r="B83" s="58" t="s">
        <v>8</v>
      </c>
      <c r="C83" s="93" t="s">
        <v>64</v>
      </c>
      <c r="D83" s="60"/>
      <c r="E83" s="60"/>
      <c r="F83" s="60">
        <v>43</v>
      </c>
      <c r="G83" s="61">
        <v>46</v>
      </c>
      <c r="H83" s="64">
        <v>48</v>
      </c>
      <c r="I83" s="64">
        <v>45</v>
      </c>
      <c r="J83" s="61">
        <v>46</v>
      </c>
      <c r="K83" s="63">
        <v>40</v>
      </c>
      <c r="L83" s="64">
        <v>38</v>
      </c>
      <c r="M83" s="65"/>
      <c r="N83" s="235">
        <v>39</v>
      </c>
      <c r="O83" s="235">
        <v>41</v>
      </c>
      <c r="P83" s="64">
        <v>34</v>
      </c>
      <c r="Q83" s="64">
        <v>41</v>
      </c>
      <c r="R83" s="64"/>
      <c r="S83" s="64">
        <v>42</v>
      </c>
      <c r="T83" s="64">
        <v>40</v>
      </c>
      <c r="U83" s="64">
        <v>37</v>
      </c>
      <c r="V83" s="251">
        <v>36</v>
      </c>
      <c r="W83" s="64"/>
      <c r="X83" s="60"/>
      <c r="Y83" s="60"/>
      <c r="Z83" s="60"/>
      <c r="AA83" s="75"/>
      <c r="AB83" s="67">
        <f t="shared" si="25"/>
        <v>15</v>
      </c>
      <c r="AC83" s="68">
        <f t="shared" si="26"/>
        <v>41.06666666666667</v>
      </c>
      <c r="AD83" s="68">
        <f t="array" ref="AD83">IF(AB83=0,0,IF(AB83&gt;9,AVERAGE(LARGE(D83:Z83,{1,2,3,4,5,6,7,8,9,10})),0))</f>
        <v>43.2</v>
      </c>
      <c r="AE83" s="68">
        <f t="array" ref="AE83">IF(AB83=0,0,IF(AB83&gt;9,SUM(LARGE(D83:Z83,{1,2,3,4,5,6,7,8,9,10})),0))</f>
        <v>432</v>
      </c>
    </row>
    <row r="84" spans="1:31" ht="16" x14ac:dyDescent="0.2">
      <c r="A84" s="57" t="s">
        <v>149</v>
      </c>
      <c r="B84" s="58" t="s">
        <v>8</v>
      </c>
      <c r="C84" s="58" t="s">
        <v>64</v>
      </c>
      <c r="D84" s="60">
        <v>44</v>
      </c>
      <c r="E84" s="60">
        <v>42</v>
      </c>
      <c r="F84" s="60">
        <v>41</v>
      </c>
      <c r="G84" s="61"/>
      <c r="H84" s="64">
        <v>43</v>
      </c>
      <c r="I84" s="64"/>
      <c r="J84" s="61"/>
      <c r="K84" s="63"/>
      <c r="L84" s="64">
        <v>38</v>
      </c>
      <c r="M84" s="65">
        <v>36</v>
      </c>
      <c r="N84" s="235">
        <v>41</v>
      </c>
      <c r="O84" s="235">
        <v>36</v>
      </c>
      <c r="P84" s="64">
        <v>40</v>
      </c>
      <c r="Q84" s="64">
        <v>40</v>
      </c>
      <c r="R84" s="64">
        <v>36</v>
      </c>
      <c r="S84" s="64">
        <v>45</v>
      </c>
      <c r="T84" s="89">
        <v>40</v>
      </c>
      <c r="U84" s="64">
        <v>46</v>
      </c>
      <c r="V84" s="251">
        <v>41</v>
      </c>
      <c r="W84" s="64"/>
      <c r="X84" s="60"/>
      <c r="Y84" s="60"/>
      <c r="Z84" s="60"/>
      <c r="AA84" s="75"/>
      <c r="AB84" s="67">
        <f t="shared" ref="AB84:AB147" si="27">COUNT(D84:Z84)</f>
        <v>15</v>
      </c>
      <c r="AC84" s="68">
        <f t="shared" ref="AC84:AC147" si="28">IF(AB84=0,0,AVERAGE(D84:Z84))</f>
        <v>40.6</v>
      </c>
      <c r="AD84" s="68">
        <f t="array" ref="AD84">IF(AB84=0,0,IF(AB84&gt;9,AVERAGE(LARGE(D84:Z84,{1,2,3,4,5,6,7,8,9,10})),0))</f>
        <v>42.3</v>
      </c>
      <c r="AE84" s="68">
        <f t="array" ref="AE84">IF(AB84=0,0,IF(AB84&gt;9,SUM(LARGE(D84:Z84,{1,2,3,4,5,6,7,8,9,10})),0))</f>
        <v>423</v>
      </c>
    </row>
    <row r="85" spans="1:31" ht="16" x14ac:dyDescent="0.2">
      <c r="A85" s="57" t="s">
        <v>117</v>
      </c>
      <c r="B85" s="58" t="s">
        <v>8</v>
      </c>
      <c r="C85" s="58" t="s">
        <v>55</v>
      </c>
      <c r="D85" s="60"/>
      <c r="E85" s="60"/>
      <c r="F85" s="60">
        <v>44</v>
      </c>
      <c r="G85" s="61">
        <v>39</v>
      </c>
      <c r="H85" s="64">
        <v>38</v>
      </c>
      <c r="I85" s="64">
        <v>47</v>
      </c>
      <c r="J85" s="61">
        <v>42</v>
      </c>
      <c r="K85" s="63">
        <v>45</v>
      </c>
      <c r="L85" s="64">
        <v>40</v>
      </c>
      <c r="M85" s="65"/>
      <c r="N85" s="235">
        <v>44</v>
      </c>
      <c r="O85" s="235">
        <v>38</v>
      </c>
      <c r="P85" s="64">
        <v>38</v>
      </c>
      <c r="Q85" s="64">
        <v>34</v>
      </c>
      <c r="R85" s="64"/>
      <c r="S85" s="64">
        <v>43</v>
      </c>
      <c r="T85" s="64">
        <v>38</v>
      </c>
      <c r="U85" s="64">
        <v>38</v>
      </c>
      <c r="V85" s="251">
        <v>35</v>
      </c>
      <c r="W85" s="64"/>
      <c r="X85" s="60"/>
      <c r="Y85" s="60"/>
      <c r="Z85" s="60"/>
      <c r="AA85" s="75"/>
      <c r="AB85" s="67">
        <f t="shared" si="27"/>
        <v>15</v>
      </c>
      <c r="AC85" s="68">
        <f t="shared" si="28"/>
        <v>40.200000000000003</v>
      </c>
      <c r="AD85" s="68">
        <f t="array" ref="AD85">IF(AB85=0,0,IF(AB85&gt;9,AVERAGE(LARGE(D85:Z85,{1,2,3,4,5,6,7,8,9,10})),0))</f>
        <v>42</v>
      </c>
      <c r="AE85" s="68">
        <f t="array" ref="AE85">IF(AB85=0,0,IF(AB85&gt;9,SUM(LARGE(D85:Z85,{1,2,3,4,5,6,7,8,9,10})),0))</f>
        <v>420</v>
      </c>
    </row>
    <row r="86" spans="1:31" ht="16" x14ac:dyDescent="0.2">
      <c r="A86" s="57" t="s">
        <v>240</v>
      </c>
      <c r="B86" s="58" t="s">
        <v>8</v>
      </c>
      <c r="C86" s="58" t="s">
        <v>55</v>
      </c>
      <c r="D86" s="60"/>
      <c r="E86" s="60"/>
      <c r="F86" s="60">
        <v>40</v>
      </c>
      <c r="G86" s="61">
        <v>42</v>
      </c>
      <c r="H86" s="64">
        <v>41</v>
      </c>
      <c r="I86" s="64">
        <v>43</v>
      </c>
      <c r="J86" s="61">
        <v>36</v>
      </c>
      <c r="K86" s="63"/>
      <c r="L86" s="64">
        <v>37</v>
      </c>
      <c r="M86" s="65">
        <v>39</v>
      </c>
      <c r="N86" s="235"/>
      <c r="O86" s="235"/>
      <c r="P86" s="64"/>
      <c r="Q86" s="64">
        <v>35</v>
      </c>
      <c r="R86" s="64"/>
      <c r="S86" s="64">
        <v>36</v>
      </c>
      <c r="T86" s="64">
        <v>47</v>
      </c>
      <c r="U86" s="64">
        <v>40</v>
      </c>
      <c r="V86" s="251">
        <v>37</v>
      </c>
      <c r="W86" s="64"/>
      <c r="X86" s="60">
        <v>36</v>
      </c>
      <c r="Y86" s="60">
        <v>42</v>
      </c>
      <c r="Z86" s="60">
        <v>45</v>
      </c>
      <c r="AA86" s="75"/>
      <c r="AB86" s="67">
        <f t="shared" si="27"/>
        <v>15</v>
      </c>
      <c r="AC86" s="68">
        <f t="shared" si="28"/>
        <v>39.733333333333334</v>
      </c>
      <c r="AD86" s="68">
        <f t="array" ref="AD86">IF(AB86=0,0,IF(AB86&gt;9,AVERAGE(LARGE(D86:Z86,{1,2,3,4,5,6,7,8,9,10})),0))</f>
        <v>41.6</v>
      </c>
      <c r="AE86" s="68">
        <f t="array" ref="AE86">IF(AB86=0,0,IF(AB86&gt;9,SUM(LARGE(D86:Z86,{1,2,3,4,5,6,7,8,9,10})),0))</f>
        <v>416</v>
      </c>
    </row>
    <row r="87" spans="1:31" ht="16" x14ac:dyDescent="0.2">
      <c r="A87" s="57" t="s">
        <v>257</v>
      </c>
      <c r="B87" s="58" t="s">
        <v>8</v>
      </c>
      <c r="C87" s="58" t="s">
        <v>54</v>
      </c>
      <c r="D87" s="60"/>
      <c r="E87" s="60"/>
      <c r="F87" s="60"/>
      <c r="G87" s="61"/>
      <c r="H87" s="64"/>
      <c r="I87" s="64">
        <v>39</v>
      </c>
      <c r="J87" s="61">
        <v>43</v>
      </c>
      <c r="K87" s="63"/>
      <c r="L87" s="64">
        <v>41</v>
      </c>
      <c r="M87" s="65">
        <v>42</v>
      </c>
      <c r="N87" s="235">
        <v>25</v>
      </c>
      <c r="O87" s="235">
        <v>38</v>
      </c>
      <c r="P87" s="64"/>
      <c r="Q87" s="64">
        <v>39</v>
      </c>
      <c r="R87" s="64">
        <v>42</v>
      </c>
      <c r="S87" s="64">
        <v>41</v>
      </c>
      <c r="T87" s="64">
        <v>38</v>
      </c>
      <c r="U87" s="64"/>
      <c r="V87" s="251"/>
      <c r="W87" s="64">
        <v>36</v>
      </c>
      <c r="X87" s="60">
        <v>37</v>
      </c>
      <c r="Y87" s="60">
        <v>39</v>
      </c>
      <c r="Z87" s="60">
        <v>36</v>
      </c>
      <c r="AA87" s="80"/>
      <c r="AB87" s="67">
        <f t="shared" si="27"/>
        <v>14</v>
      </c>
      <c r="AC87" s="68">
        <f t="shared" si="28"/>
        <v>38.285714285714285</v>
      </c>
      <c r="AD87" s="68">
        <f t="array" ref="AD87">IF(AB87=0,0,IF(AB87&gt;9,AVERAGE(LARGE(D87:Z87,{1,2,3,4,5,6,7,8,9,10})),0))</f>
        <v>40.200000000000003</v>
      </c>
      <c r="AE87" s="68">
        <f t="array" ref="AE87">IF(AB87=0,0,IF(AB87&gt;9,SUM(LARGE(D87:Z87,{1,2,3,4,5,6,7,8,9,10})),0))</f>
        <v>402</v>
      </c>
    </row>
    <row r="88" spans="1:31" ht="16" x14ac:dyDescent="0.2">
      <c r="A88" s="57" t="s">
        <v>240</v>
      </c>
      <c r="B88" s="58" t="s">
        <v>8</v>
      </c>
      <c r="C88" s="58" t="s">
        <v>54</v>
      </c>
      <c r="D88" s="86"/>
      <c r="E88" s="86"/>
      <c r="F88" s="86">
        <v>33</v>
      </c>
      <c r="G88" s="61">
        <v>37</v>
      </c>
      <c r="H88" s="64">
        <v>43</v>
      </c>
      <c r="I88" s="64"/>
      <c r="J88" s="61">
        <v>37</v>
      </c>
      <c r="K88" s="63"/>
      <c r="L88" s="64">
        <v>33</v>
      </c>
      <c r="M88" s="65">
        <v>41</v>
      </c>
      <c r="N88" s="235"/>
      <c r="O88" s="235"/>
      <c r="P88" s="64"/>
      <c r="Q88" s="64"/>
      <c r="R88" s="64"/>
      <c r="S88" s="64">
        <v>41</v>
      </c>
      <c r="T88" s="64">
        <v>42</v>
      </c>
      <c r="U88" s="64">
        <v>42</v>
      </c>
      <c r="V88" s="251">
        <v>42</v>
      </c>
      <c r="W88" s="64"/>
      <c r="X88" s="101">
        <v>42</v>
      </c>
      <c r="Y88" s="86"/>
      <c r="Z88" s="86"/>
      <c r="AA88" s="75"/>
      <c r="AB88" s="67">
        <f t="shared" si="27"/>
        <v>11</v>
      </c>
      <c r="AC88" s="68">
        <f t="shared" si="28"/>
        <v>39.363636363636367</v>
      </c>
      <c r="AD88" s="68">
        <f t="array" ref="AD88">IF(AB88=0,0,IF(AB88&gt;9,AVERAGE(LARGE(D88:Z88,{1,2,3,4,5,6,7,8,9,10})),0))</f>
        <v>40</v>
      </c>
      <c r="AE88" s="68">
        <f t="array" ref="AE88">IF(AB88=0,0,IF(AB88&gt;9,SUM(LARGE(D88:Z88,{1,2,3,4,5,6,7,8,9,10})),0))</f>
        <v>400</v>
      </c>
    </row>
    <row r="89" spans="1:31" ht="16" x14ac:dyDescent="0.2">
      <c r="A89" s="57" t="s">
        <v>180</v>
      </c>
      <c r="B89" s="58" t="s">
        <v>8</v>
      </c>
      <c r="C89" s="58" t="s">
        <v>54</v>
      </c>
      <c r="D89" s="86"/>
      <c r="E89" s="86"/>
      <c r="F89" s="86">
        <v>34</v>
      </c>
      <c r="G89" s="61">
        <v>23</v>
      </c>
      <c r="H89" s="64"/>
      <c r="I89" s="64">
        <v>39</v>
      </c>
      <c r="J89" s="61"/>
      <c r="K89" s="63">
        <v>42</v>
      </c>
      <c r="L89" s="64">
        <v>38</v>
      </c>
      <c r="M89" s="65">
        <v>38</v>
      </c>
      <c r="N89" s="235">
        <v>38</v>
      </c>
      <c r="O89" s="235">
        <v>41</v>
      </c>
      <c r="P89" s="64">
        <v>32</v>
      </c>
      <c r="Q89" s="64">
        <v>32</v>
      </c>
      <c r="R89" s="64">
        <v>38</v>
      </c>
      <c r="S89" s="64">
        <v>41</v>
      </c>
      <c r="T89" s="64">
        <v>36</v>
      </c>
      <c r="U89" s="64">
        <v>42</v>
      </c>
      <c r="V89" s="251"/>
      <c r="W89" s="64">
        <v>41</v>
      </c>
      <c r="X89" s="101"/>
      <c r="Y89" s="86"/>
      <c r="Z89" s="86"/>
      <c r="AA89" s="75"/>
      <c r="AB89" s="67">
        <f t="shared" si="27"/>
        <v>15</v>
      </c>
      <c r="AC89" s="68">
        <f t="shared" si="28"/>
        <v>37</v>
      </c>
      <c r="AD89" s="68">
        <f t="array" ref="AD89">IF(AB89=0,0,IF(AB89&gt;9,AVERAGE(LARGE(D89:Z89,{1,2,3,4,5,6,7,8,9,10})),0))</f>
        <v>39.799999999999997</v>
      </c>
      <c r="AE89" s="68">
        <f t="array" ref="AE89">IF(AB89=0,0,IF(AB89&gt;9,SUM(LARGE(D89:Z89,{1,2,3,4,5,6,7,8,9,10})),0))</f>
        <v>398</v>
      </c>
    </row>
    <row r="90" spans="1:31" ht="16" x14ac:dyDescent="0.2">
      <c r="A90" s="57" t="s">
        <v>284</v>
      </c>
      <c r="B90" s="58" t="s">
        <v>8</v>
      </c>
      <c r="C90" s="58" t="s">
        <v>58</v>
      </c>
      <c r="D90" s="60">
        <v>39</v>
      </c>
      <c r="E90" s="60">
        <v>38</v>
      </c>
      <c r="F90" s="60">
        <v>49</v>
      </c>
      <c r="G90" s="61"/>
      <c r="H90" s="64"/>
      <c r="I90" s="64">
        <v>36</v>
      </c>
      <c r="J90" s="61"/>
      <c r="K90" s="63"/>
      <c r="L90" s="64">
        <v>39</v>
      </c>
      <c r="M90" s="65">
        <v>39</v>
      </c>
      <c r="N90" s="235">
        <v>37</v>
      </c>
      <c r="O90" s="235"/>
      <c r="P90" s="64"/>
      <c r="Q90" s="64">
        <v>38</v>
      </c>
      <c r="R90" s="64"/>
      <c r="S90" s="64">
        <v>35</v>
      </c>
      <c r="T90" s="64">
        <v>34</v>
      </c>
      <c r="U90" s="64"/>
      <c r="V90" s="251"/>
      <c r="W90" s="64"/>
      <c r="X90" s="60">
        <v>37</v>
      </c>
      <c r="Y90" s="60">
        <v>40</v>
      </c>
      <c r="Z90" s="60"/>
      <c r="AA90" s="75"/>
      <c r="AB90" s="67">
        <f t="shared" si="27"/>
        <v>12</v>
      </c>
      <c r="AC90" s="68">
        <f t="shared" si="28"/>
        <v>38.416666666666664</v>
      </c>
      <c r="AD90" s="68">
        <f t="array" ref="AD90">IF(AB90=0,0,IF(AB90&gt;9,AVERAGE(LARGE(D90:Z90,{1,2,3,4,5,6,7,8,9,10})),0))</f>
        <v>39.200000000000003</v>
      </c>
      <c r="AE90" s="68">
        <f t="array" ref="AE90">IF(AB90=0,0,IF(AB90&gt;9,SUM(LARGE(D90:Z90,{1,2,3,4,5,6,7,8,9,10})),0))</f>
        <v>392</v>
      </c>
    </row>
    <row r="91" spans="1:31" ht="16" x14ac:dyDescent="0.2">
      <c r="A91" s="57" t="s">
        <v>107</v>
      </c>
      <c r="B91" s="58" t="s">
        <v>8</v>
      </c>
      <c r="C91" s="58" t="s">
        <v>92</v>
      </c>
      <c r="D91" s="60"/>
      <c r="E91" s="60">
        <v>33</v>
      </c>
      <c r="F91" s="60">
        <v>34</v>
      </c>
      <c r="G91" s="61">
        <v>36</v>
      </c>
      <c r="H91" s="64">
        <v>38</v>
      </c>
      <c r="I91" s="64">
        <v>33</v>
      </c>
      <c r="J91" s="61">
        <v>34</v>
      </c>
      <c r="K91" s="63"/>
      <c r="L91" s="64">
        <v>29</v>
      </c>
      <c r="M91" s="65">
        <v>28</v>
      </c>
      <c r="N91" s="235">
        <v>20</v>
      </c>
      <c r="O91" s="235"/>
      <c r="P91" s="64"/>
      <c r="Q91" s="64">
        <v>27</v>
      </c>
      <c r="R91" s="64">
        <v>25</v>
      </c>
      <c r="S91" s="64">
        <v>35</v>
      </c>
      <c r="T91" s="64">
        <v>32</v>
      </c>
      <c r="U91" s="64">
        <v>39</v>
      </c>
      <c r="V91" s="251"/>
      <c r="W91" s="64"/>
      <c r="X91" s="60">
        <v>36</v>
      </c>
      <c r="Y91" s="60">
        <v>41</v>
      </c>
      <c r="Z91" s="60">
        <v>34</v>
      </c>
      <c r="AA91" s="75"/>
      <c r="AB91" s="67">
        <f t="shared" si="27"/>
        <v>17</v>
      </c>
      <c r="AC91" s="68">
        <f t="shared" si="28"/>
        <v>32.588235294117645</v>
      </c>
      <c r="AD91" s="68">
        <f t="array" ref="AD91">IF(AB91=0,0,IF(AB91&gt;9,AVERAGE(LARGE(D91:Z91,{1,2,3,4,5,6,7,8,9,10})),0))</f>
        <v>36</v>
      </c>
      <c r="AE91" s="68">
        <f t="array" ref="AE91">IF(AB91=0,0,IF(AB91&gt;9,SUM(LARGE(D91:Z91,{1,2,3,4,5,6,7,8,9,10})),0))</f>
        <v>360</v>
      </c>
    </row>
    <row r="92" spans="1:31" ht="16" x14ac:dyDescent="0.2">
      <c r="A92" s="57" t="s">
        <v>180</v>
      </c>
      <c r="B92" s="58" t="s">
        <v>8</v>
      </c>
      <c r="C92" s="58" t="s">
        <v>64</v>
      </c>
      <c r="D92" s="60"/>
      <c r="E92" s="60"/>
      <c r="F92" s="60">
        <v>35</v>
      </c>
      <c r="G92" s="61">
        <v>37</v>
      </c>
      <c r="H92" s="64"/>
      <c r="I92" s="64">
        <v>38</v>
      </c>
      <c r="J92" s="61"/>
      <c r="K92" s="63">
        <v>32</v>
      </c>
      <c r="L92" s="64">
        <v>28</v>
      </c>
      <c r="M92" s="65">
        <v>35</v>
      </c>
      <c r="N92" s="235">
        <v>34</v>
      </c>
      <c r="O92" s="235">
        <v>29</v>
      </c>
      <c r="P92" s="64">
        <v>36</v>
      </c>
      <c r="Q92" s="64">
        <v>28</v>
      </c>
      <c r="R92" s="64">
        <v>35</v>
      </c>
      <c r="S92" s="64">
        <v>39</v>
      </c>
      <c r="T92" s="64">
        <v>33</v>
      </c>
      <c r="U92" s="64">
        <v>38</v>
      </c>
      <c r="V92" s="251"/>
      <c r="W92" s="64"/>
      <c r="X92" s="60"/>
      <c r="Y92" s="60"/>
      <c r="Z92" s="60"/>
      <c r="AA92" s="75"/>
      <c r="AB92" s="67">
        <f t="shared" si="27"/>
        <v>14</v>
      </c>
      <c r="AC92" s="68">
        <f t="shared" si="28"/>
        <v>34.071428571428569</v>
      </c>
      <c r="AD92" s="68">
        <f t="array" ref="AD92">IF(AB92=0,0,IF(AB92&gt;9,AVERAGE(LARGE(D92:Z92,{1,2,3,4,5,6,7,8,9,10})),0))</f>
        <v>36</v>
      </c>
      <c r="AE92" s="68">
        <f t="array" ref="AE92">IF(AB92=0,0,IF(AB92&gt;9,SUM(LARGE(D92:Z92,{1,2,3,4,5,6,7,8,9,10})),0))</f>
        <v>360</v>
      </c>
    </row>
    <row r="93" spans="1:31" ht="16" x14ac:dyDescent="0.2">
      <c r="A93" s="57" t="s">
        <v>215</v>
      </c>
      <c r="B93" s="58" t="s">
        <v>8</v>
      </c>
      <c r="C93" s="58" t="s">
        <v>54</v>
      </c>
      <c r="D93" s="60"/>
      <c r="E93" s="60">
        <v>34</v>
      </c>
      <c r="F93" s="60">
        <v>37</v>
      </c>
      <c r="G93" s="61">
        <v>25</v>
      </c>
      <c r="H93" s="64">
        <v>36</v>
      </c>
      <c r="I93" s="64">
        <v>34</v>
      </c>
      <c r="J93" s="61">
        <v>30</v>
      </c>
      <c r="K93" s="63"/>
      <c r="L93" s="64">
        <v>39</v>
      </c>
      <c r="M93" s="65">
        <v>28</v>
      </c>
      <c r="N93" s="235"/>
      <c r="O93" s="235"/>
      <c r="P93" s="64"/>
      <c r="Q93" s="64"/>
      <c r="R93" s="64">
        <v>28</v>
      </c>
      <c r="S93" s="64">
        <v>29</v>
      </c>
      <c r="T93" s="64">
        <v>34</v>
      </c>
      <c r="U93" s="64">
        <v>38</v>
      </c>
      <c r="V93" s="251">
        <v>41</v>
      </c>
      <c r="W93" s="64">
        <v>32</v>
      </c>
      <c r="X93" s="60">
        <v>17</v>
      </c>
      <c r="Y93" s="60">
        <v>34</v>
      </c>
      <c r="Z93" s="60"/>
      <c r="AA93" s="75"/>
      <c r="AB93" s="67">
        <f t="shared" si="27"/>
        <v>16</v>
      </c>
      <c r="AC93" s="68">
        <f t="shared" si="28"/>
        <v>32.25</v>
      </c>
      <c r="AD93" s="68">
        <f t="array" ref="AD93">IF(AB93=0,0,IF(AB93&gt;9,AVERAGE(LARGE(D93:Z93,{1,2,3,4,5,6,7,8,9,10})),0))</f>
        <v>35.9</v>
      </c>
      <c r="AE93" s="68">
        <f t="array" ref="AE93">IF(AB93=0,0,IF(AB93&gt;9,SUM(LARGE(D93:Z93,{1,2,3,4,5,6,7,8,9,10})),0))</f>
        <v>359</v>
      </c>
    </row>
    <row r="94" spans="1:31" ht="16" x14ac:dyDescent="0.2">
      <c r="A94" s="57" t="s">
        <v>173</v>
      </c>
      <c r="B94" s="58" t="s">
        <v>8</v>
      </c>
      <c r="C94" s="58" t="s">
        <v>64</v>
      </c>
      <c r="D94" s="60">
        <v>33</v>
      </c>
      <c r="E94" s="60">
        <v>37</v>
      </c>
      <c r="F94" s="60"/>
      <c r="G94" s="61">
        <v>27</v>
      </c>
      <c r="H94" s="64">
        <v>34</v>
      </c>
      <c r="I94" s="64"/>
      <c r="J94" s="61"/>
      <c r="K94" s="63"/>
      <c r="L94" s="64">
        <v>35</v>
      </c>
      <c r="M94" s="65"/>
      <c r="N94" s="235">
        <v>28</v>
      </c>
      <c r="O94" s="235">
        <v>38</v>
      </c>
      <c r="P94" s="64">
        <v>31</v>
      </c>
      <c r="Q94" s="64">
        <v>24</v>
      </c>
      <c r="R94" s="64">
        <v>28</v>
      </c>
      <c r="S94" s="64">
        <v>31</v>
      </c>
      <c r="T94" s="64"/>
      <c r="U94" s="64"/>
      <c r="V94" s="251">
        <v>28</v>
      </c>
      <c r="W94" s="64"/>
      <c r="X94" s="60"/>
      <c r="Y94" s="60"/>
      <c r="Z94" s="60"/>
      <c r="AA94" s="75"/>
      <c r="AB94" s="67">
        <f t="shared" si="27"/>
        <v>12</v>
      </c>
      <c r="AC94" s="68">
        <f t="shared" si="28"/>
        <v>31.166666666666668</v>
      </c>
      <c r="AD94" s="68">
        <f t="array" ref="AD94">IF(AB94=0,0,IF(AB94&gt;9,AVERAGE(LARGE(D94:Z94,{1,2,3,4,5,6,7,8,9,10})),0))</f>
        <v>32.299999999999997</v>
      </c>
      <c r="AE94" s="68">
        <f t="array" ref="AE94">IF(AB94=0,0,IF(AB94&gt;9,SUM(LARGE(D94:Z94,{1,2,3,4,5,6,7,8,9,10})),0))</f>
        <v>323</v>
      </c>
    </row>
    <row r="95" spans="1:31" ht="16" x14ac:dyDescent="0.2">
      <c r="A95" s="57" t="s">
        <v>173</v>
      </c>
      <c r="B95" s="83" t="s">
        <v>8</v>
      </c>
      <c r="C95" s="83" t="s">
        <v>54</v>
      </c>
      <c r="D95" s="60">
        <v>34</v>
      </c>
      <c r="E95" s="60">
        <v>29</v>
      </c>
      <c r="F95" s="60"/>
      <c r="G95" s="61">
        <v>39</v>
      </c>
      <c r="H95" s="64">
        <v>35</v>
      </c>
      <c r="I95" s="64"/>
      <c r="J95" s="61"/>
      <c r="K95" s="63"/>
      <c r="L95" s="64">
        <v>40</v>
      </c>
      <c r="M95" s="65"/>
      <c r="N95" s="235">
        <v>30</v>
      </c>
      <c r="O95" s="235">
        <v>28</v>
      </c>
      <c r="P95" s="64"/>
      <c r="Q95" s="64"/>
      <c r="R95" s="64"/>
      <c r="S95" s="64"/>
      <c r="T95" s="64"/>
      <c r="U95" s="64">
        <v>30</v>
      </c>
      <c r="V95" s="251">
        <v>17</v>
      </c>
      <c r="W95" s="64"/>
      <c r="X95" s="60">
        <v>35</v>
      </c>
      <c r="Y95" s="60"/>
      <c r="Z95" s="60"/>
      <c r="AA95" s="75"/>
      <c r="AB95" s="67">
        <f t="shared" si="27"/>
        <v>10</v>
      </c>
      <c r="AC95" s="68">
        <f t="shared" si="28"/>
        <v>31.7</v>
      </c>
      <c r="AD95" s="68">
        <f t="array" ref="AD95">IF(AB95=0,0,IF(AB95&gt;9,AVERAGE(LARGE(D95:Z95,{1,2,3,4,5,6,7,8,9,10})),0))</f>
        <v>31.7</v>
      </c>
      <c r="AE95" s="68">
        <f t="array" ref="AE95">IF(AB95=0,0,IF(AB95&gt;9,SUM(LARGE(D95:Z95,{1,2,3,4,5,6,7,8,9,10})),0))</f>
        <v>317</v>
      </c>
    </row>
    <row r="96" spans="1:31" ht="16" x14ac:dyDescent="0.2">
      <c r="A96" s="57" t="s">
        <v>238</v>
      </c>
      <c r="B96" s="58" t="s">
        <v>8</v>
      </c>
      <c r="C96" s="58" t="s">
        <v>54</v>
      </c>
      <c r="D96" s="60">
        <v>33</v>
      </c>
      <c r="E96" s="60"/>
      <c r="F96" s="60">
        <v>32</v>
      </c>
      <c r="G96" s="61"/>
      <c r="H96" s="64"/>
      <c r="I96" s="64">
        <v>33</v>
      </c>
      <c r="J96" s="61"/>
      <c r="K96" s="63"/>
      <c r="L96" s="64">
        <v>28</v>
      </c>
      <c r="M96" s="65"/>
      <c r="N96" s="235"/>
      <c r="O96" s="235"/>
      <c r="P96" s="64"/>
      <c r="Q96" s="64"/>
      <c r="R96" s="64"/>
      <c r="S96" s="64">
        <v>31</v>
      </c>
      <c r="T96" s="64"/>
      <c r="U96" s="64">
        <v>27</v>
      </c>
      <c r="V96" s="251"/>
      <c r="W96" s="64">
        <v>22</v>
      </c>
      <c r="X96" s="60">
        <v>31</v>
      </c>
      <c r="Y96" s="60">
        <v>28</v>
      </c>
      <c r="Z96" s="60">
        <v>19</v>
      </c>
      <c r="AA96" s="75"/>
      <c r="AB96" s="67">
        <f t="shared" si="27"/>
        <v>10</v>
      </c>
      <c r="AC96" s="68">
        <f t="shared" si="28"/>
        <v>28.4</v>
      </c>
      <c r="AD96" s="68">
        <f t="array" ref="AD96">IF(AB96=0,0,IF(AB96&gt;9,AVERAGE(LARGE(D96:Z96,{1,2,3,4,5,6,7,8,9,10})),0))</f>
        <v>28.4</v>
      </c>
      <c r="AE96" s="68">
        <f t="array" ref="AE96">IF(AB96=0,0,IF(AB96&gt;9,SUM(LARGE(D96:Z96,{1,2,3,4,5,6,7,8,9,10})),0))</f>
        <v>284</v>
      </c>
    </row>
    <row r="97" spans="1:31" ht="16" x14ac:dyDescent="0.2">
      <c r="A97" s="73" t="s">
        <v>146</v>
      </c>
      <c r="B97" s="58" t="s">
        <v>8</v>
      </c>
      <c r="C97" s="58" t="s">
        <v>64</v>
      </c>
      <c r="D97" s="60"/>
      <c r="E97" s="60"/>
      <c r="F97" s="60">
        <v>42</v>
      </c>
      <c r="G97" s="61">
        <v>42</v>
      </c>
      <c r="H97" s="64"/>
      <c r="I97" s="64">
        <v>35</v>
      </c>
      <c r="J97" s="61"/>
      <c r="K97" s="63"/>
      <c r="L97" s="64">
        <v>36</v>
      </c>
      <c r="M97" s="65">
        <v>35</v>
      </c>
      <c r="N97" s="235"/>
      <c r="O97" s="235"/>
      <c r="P97" s="64"/>
      <c r="Q97" s="64"/>
      <c r="R97" s="64">
        <v>29</v>
      </c>
      <c r="S97" s="64"/>
      <c r="T97" s="64">
        <v>42</v>
      </c>
      <c r="U97" s="64"/>
      <c r="V97" s="251"/>
      <c r="W97" s="64">
        <v>36</v>
      </c>
      <c r="X97" s="60"/>
      <c r="Y97" s="60"/>
      <c r="Z97" s="60"/>
      <c r="AA97" s="75"/>
      <c r="AB97" s="67">
        <f t="shared" si="27"/>
        <v>8</v>
      </c>
      <c r="AC97" s="68">
        <f t="shared" si="28"/>
        <v>37.125</v>
      </c>
      <c r="AD97" s="68">
        <f t="array" ref="AD97">IF(AB97=0,0,IF(AB97&gt;9,AVERAGE(LARGE(D97:Z97,{1,2,3,4,5,6,7,8,9,10})),0))</f>
        <v>0</v>
      </c>
      <c r="AE97" s="68">
        <f t="array" ref="AE97">IF(AB97=0,0,IF(AB97&gt;9,SUM(LARGE(D97:Z97,{1,2,3,4,5,6,7,8,9,10})),0))</f>
        <v>0</v>
      </c>
    </row>
    <row r="98" spans="1:31" ht="16" x14ac:dyDescent="0.2">
      <c r="A98" s="57" t="s">
        <v>146</v>
      </c>
      <c r="B98" s="58" t="s">
        <v>8</v>
      </c>
      <c r="C98" s="58" t="s">
        <v>58</v>
      </c>
      <c r="D98" s="60"/>
      <c r="E98" s="60"/>
      <c r="F98" s="60">
        <v>44</v>
      </c>
      <c r="G98" s="61">
        <v>41</v>
      </c>
      <c r="H98" s="64"/>
      <c r="I98" s="64">
        <v>35</v>
      </c>
      <c r="J98" s="61"/>
      <c r="K98" s="63"/>
      <c r="L98" s="64">
        <v>42</v>
      </c>
      <c r="M98" s="65">
        <v>42</v>
      </c>
      <c r="N98" s="235"/>
      <c r="O98" s="235"/>
      <c r="P98" s="64"/>
      <c r="Q98" s="64"/>
      <c r="R98" s="64">
        <v>40</v>
      </c>
      <c r="S98" s="64"/>
      <c r="T98" s="64"/>
      <c r="U98" s="64"/>
      <c r="V98" s="251"/>
      <c r="W98" s="64"/>
      <c r="X98" s="60"/>
      <c r="Y98" s="60"/>
      <c r="Z98" s="60"/>
      <c r="AA98" s="75"/>
      <c r="AB98" s="67">
        <f t="shared" si="27"/>
        <v>6</v>
      </c>
      <c r="AC98" s="68">
        <f t="shared" si="28"/>
        <v>40.666666666666664</v>
      </c>
      <c r="AD98" s="68">
        <f t="array" ref="AD98">IF(AB98=0,0,IF(AB98&gt;9,AVERAGE(LARGE(D98:Z98,{1,2,3,4,5,6,7,8,9,10})),0))</f>
        <v>0</v>
      </c>
      <c r="AE98" s="68">
        <f t="array" ref="AE98">IF(AB98=0,0,IF(AB98&gt;9,SUM(LARGE(D98:Z98,{1,2,3,4,5,6,7,8,9,10})),0))</f>
        <v>0</v>
      </c>
    </row>
    <row r="99" spans="1:31" ht="16" x14ac:dyDescent="0.2">
      <c r="A99" s="57" t="s">
        <v>285</v>
      </c>
      <c r="B99" s="58" t="s">
        <v>8</v>
      </c>
      <c r="C99" s="58" t="s">
        <v>59</v>
      </c>
      <c r="D99" s="60"/>
      <c r="E99" s="60"/>
      <c r="F99" s="60">
        <v>17</v>
      </c>
      <c r="G99" s="61"/>
      <c r="H99" s="64"/>
      <c r="I99" s="64">
        <v>16</v>
      </c>
      <c r="J99" s="61"/>
      <c r="K99" s="63">
        <v>28</v>
      </c>
      <c r="L99" s="64">
        <v>17</v>
      </c>
      <c r="M99" s="65"/>
      <c r="N99" s="235"/>
      <c r="O99" s="235"/>
      <c r="P99" s="64"/>
      <c r="Q99" s="64"/>
      <c r="R99" s="64"/>
      <c r="S99" s="64"/>
      <c r="T99" s="64"/>
      <c r="U99" s="64"/>
      <c r="V99" s="251"/>
      <c r="W99" s="64"/>
      <c r="X99" s="60">
        <v>16</v>
      </c>
      <c r="Y99" s="60"/>
      <c r="Z99" s="60"/>
      <c r="AA99" s="75"/>
      <c r="AB99" s="67">
        <f t="shared" si="27"/>
        <v>5</v>
      </c>
      <c r="AC99" s="68">
        <f t="shared" si="28"/>
        <v>18.8</v>
      </c>
      <c r="AD99" s="68">
        <f t="array" ref="AD99">IF(AB99=0,0,IF(AB99&gt;9,AVERAGE(LARGE(D99:Z99,{1,2,3,4,5,6,7,8,9,10})),0))</f>
        <v>0</v>
      </c>
      <c r="AE99" s="68">
        <f t="array" ref="AE99">IF(AB99=0,0,IF(AB99&gt;9,SUM(LARGE(D99:Z99,{1,2,3,4,5,6,7,8,9,10})),0))</f>
        <v>0</v>
      </c>
    </row>
    <row r="100" spans="1:31" ht="16" x14ac:dyDescent="0.2">
      <c r="A100" s="57" t="s">
        <v>234</v>
      </c>
      <c r="B100" s="58" t="s">
        <v>8</v>
      </c>
      <c r="C100" s="58" t="s">
        <v>58</v>
      </c>
      <c r="D100" s="60">
        <v>41</v>
      </c>
      <c r="E100" s="60">
        <v>38</v>
      </c>
      <c r="F100" s="60"/>
      <c r="G100" s="61"/>
      <c r="H100" s="64"/>
      <c r="I100" s="64">
        <v>43</v>
      </c>
      <c r="J100" s="61"/>
      <c r="K100" s="63"/>
      <c r="L100" s="64"/>
      <c r="M100" s="65">
        <v>38</v>
      </c>
      <c r="N100" s="235"/>
      <c r="O100" s="235"/>
      <c r="P100" s="64"/>
      <c r="Q100" s="64"/>
      <c r="R100" s="64"/>
      <c r="S100" s="64"/>
      <c r="T100" s="64"/>
      <c r="U100" s="64"/>
      <c r="V100" s="251"/>
      <c r="W100" s="64"/>
      <c r="X100" s="60"/>
      <c r="Y100" s="60"/>
      <c r="Z100" s="60"/>
      <c r="AA100" s="75"/>
      <c r="AB100" s="67">
        <f t="shared" si="27"/>
        <v>4</v>
      </c>
      <c r="AC100" s="68">
        <f t="shared" si="28"/>
        <v>40</v>
      </c>
      <c r="AD100" s="68">
        <f t="array" ref="AD100">IF(AB100=0,0,IF(AB100&gt;9,AVERAGE(LARGE(D100:Z100,{1,2,3,4,5,6,7,8,9,10})),0))</f>
        <v>0</v>
      </c>
      <c r="AE100" s="68">
        <f t="array" ref="AE100">IF(AB100=0,0,IF(AB100&gt;9,SUM(LARGE(D100:Z100,{1,2,3,4,5,6,7,8,9,10})),0))</f>
        <v>0</v>
      </c>
    </row>
    <row r="101" spans="1:31" ht="16" x14ac:dyDescent="0.2">
      <c r="A101" s="57" t="s">
        <v>242</v>
      </c>
      <c r="B101" s="58" t="s">
        <v>8</v>
      </c>
      <c r="C101" s="58" t="s">
        <v>54</v>
      </c>
      <c r="D101" s="60">
        <v>36</v>
      </c>
      <c r="E101" s="60">
        <v>33</v>
      </c>
      <c r="F101" s="60">
        <v>36</v>
      </c>
      <c r="G101" s="61"/>
      <c r="H101" s="64"/>
      <c r="I101" s="64"/>
      <c r="J101" s="61"/>
      <c r="K101" s="63"/>
      <c r="L101" s="64"/>
      <c r="M101" s="65"/>
      <c r="N101" s="235"/>
      <c r="O101" s="235"/>
      <c r="P101" s="64"/>
      <c r="Q101" s="64"/>
      <c r="R101" s="64"/>
      <c r="S101" s="64"/>
      <c r="T101" s="64"/>
      <c r="U101" s="64"/>
      <c r="V101" s="251"/>
      <c r="W101" s="64"/>
      <c r="X101" s="60">
        <v>37</v>
      </c>
      <c r="Y101" s="60"/>
      <c r="Z101" s="60"/>
      <c r="AA101" s="75"/>
      <c r="AB101" s="67">
        <f t="shared" si="27"/>
        <v>4</v>
      </c>
      <c r="AC101" s="68">
        <f t="shared" si="28"/>
        <v>35.5</v>
      </c>
      <c r="AD101" s="68">
        <f t="array" ref="AD101">IF(AB101=0,0,IF(AB101&gt;9,AVERAGE(LARGE(D101:Z101,{1,2,3,4,5,6,7,8,9,10})),0))</f>
        <v>0</v>
      </c>
      <c r="AE101" s="68">
        <f t="array" ref="AE101">IF(AB101=0,0,IF(AB101&gt;9,SUM(LARGE(D101:Z101,{1,2,3,4,5,6,7,8,9,10})),0))</f>
        <v>0</v>
      </c>
    </row>
    <row r="102" spans="1:31" ht="16" x14ac:dyDescent="0.2">
      <c r="A102" s="57" t="s">
        <v>173</v>
      </c>
      <c r="B102" s="58" t="s">
        <v>8</v>
      </c>
      <c r="C102" s="58" t="s">
        <v>58</v>
      </c>
      <c r="D102" s="86"/>
      <c r="E102" s="86"/>
      <c r="F102" s="86"/>
      <c r="G102" s="61"/>
      <c r="H102" s="64"/>
      <c r="I102" s="64"/>
      <c r="J102" s="61"/>
      <c r="K102" s="63"/>
      <c r="L102" s="64"/>
      <c r="M102" s="61"/>
      <c r="N102" s="235"/>
      <c r="O102" s="235"/>
      <c r="P102" s="64">
        <v>31</v>
      </c>
      <c r="Q102" s="64">
        <v>29</v>
      </c>
      <c r="R102" s="64">
        <v>25</v>
      </c>
      <c r="S102" s="92">
        <v>34</v>
      </c>
      <c r="T102" s="64"/>
      <c r="U102" s="64"/>
      <c r="V102" s="251"/>
      <c r="W102" s="64"/>
      <c r="X102" s="101"/>
      <c r="Y102" s="86"/>
      <c r="Z102" s="86"/>
      <c r="AA102" s="75"/>
      <c r="AB102" s="67">
        <f t="shared" si="27"/>
        <v>4</v>
      </c>
      <c r="AC102" s="68">
        <f t="shared" si="28"/>
        <v>29.75</v>
      </c>
      <c r="AD102" s="68">
        <f t="array" ref="AD102">IF(AB102=0,0,IF(AB102&gt;9,AVERAGE(LARGE(D102:Z102,{1,2,3,4,5,6,7,8,9,10})),0))</f>
        <v>0</v>
      </c>
      <c r="AE102" s="68">
        <f t="array" ref="AE102">IF(AB102=0,0,IF(AB102&gt;9,SUM(LARGE(D102:Z102,{1,2,3,4,5,6,7,8,9,10})),0))</f>
        <v>0</v>
      </c>
    </row>
    <row r="103" spans="1:31" ht="16" x14ac:dyDescent="0.2">
      <c r="A103" s="57" t="s">
        <v>238</v>
      </c>
      <c r="B103" s="58" t="s">
        <v>8</v>
      </c>
      <c r="C103" s="58" t="s">
        <v>55</v>
      </c>
      <c r="D103" s="60">
        <v>27</v>
      </c>
      <c r="E103" s="60"/>
      <c r="F103" s="60"/>
      <c r="G103" s="61"/>
      <c r="H103" s="64"/>
      <c r="I103" s="64"/>
      <c r="J103" s="61"/>
      <c r="K103" s="63"/>
      <c r="L103" s="64"/>
      <c r="M103" s="65"/>
      <c r="N103" s="235"/>
      <c r="O103" s="235"/>
      <c r="P103" s="64"/>
      <c r="Q103" s="64"/>
      <c r="R103" s="64"/>
      <c r="S103" s="64"/>
      <c r="T103" s="64"/>
      <c r="U103" s="64">
        <v>30</v>
      </c>
      <c r="V103" s="251"/>
      <c r="W103" s="64"/>
      <c r="X103" s="60"/>
      <c r="Y103" s="60"/>
      <c r="Z103" s="60"/>
      <c r="AA103" s="75"/>
      <c r="AB103" s="67">
        <f t="shared" si="27"/>
        <v>2</v>
      </c>
      <c r="AC103" s="68">
        <f t="shared" si="28"/>
        <v>28.5</v>
      </c>
      <c r="AD103" s="68">
        <f t="array" ref="AD103">IF(AB103=0,0,IF(AB103&gt;9,AVERAGE(LARGE(D103:Z103,{1,2,3,4,5,6,7,8,9,10})),0))</f>
        <v>0</v>
      </c>
      <c r="AE103" s="68">
        <f t="array" ref="AE103">IF(AB103=0,0,IF(AB103&gt;9,SUM(LARGE(D103:Z103,{1,2,3,4,5,6,7,8,9,10})),0))</f>
        <v>0</v>
      </c>
    </row>
    <row r="104" spans="1:31" ht="16" x14ac:dyDescent="0.2">
      <c r="A104" s="99" t="s">
        <v>257</v>
      </c>
      <c r="B104" s="58" t="s">
        <v>8</v>
      </c>
      <c r="C104" s="58" t="s">
        <v>55</v>
      </c>
      <c r="D104" s="60"/>
      <c r="E104" s="60"/>
      <c r="F104" s="60"/>
      <c r="G104" s="61"/>
      <c r="H104" s="64"/>
      <c r="I104" s="64"/>
      <c r="J104" s="61"/>
      <c r="K104" s="63"/>
      <c r="L104" s="64"/>
      <c r="M104" s="65"/>
      <c r="N104" s="235"/>
      <c r="O104" s="235"/>
      <c r="P104" s="64"/>
      <c r="Q104" s="64"/>
      <c r="R104" s="64"/>
      <c r="S104" s="64"/>
      <c r="T104" s="64">
        <v>41</v>
      </c>
      <c r="U104" s="64"/>
      <c r="V104" s="251"/>
      <c r="W104" s="64"/>
      <c r="X104" s="60"/>
      <c r="Y104" s="60"/>
      <c r="Z104" s="60"/>
      <c r="AA104" s="75"/>
      <c r="AB104" s="67">
        <f t="shared" si="27"/>
        <v>1</v>
      </c>
      <c r="AC104" s="68">
        <f t="shared" si="28"/>
        <v>41</v>
      </c>
      <c r="AD104" s="68">
        <f t="array" ref="AD104">IF(AB104=0,0,IF(AB104&gt;9,AVERAGE(LARGE(D104:Z104,{1,2,3,4,5,6,7,8,9,10})),0))</f>
        <v>0</v>
      </c>
      <c r="AE104" s="68">
        <f t="array" ref="AE104">IF(AB104=0,0,IF(AB104&gt;9,SUM(LARGE(D104:Z104,{1,2,3,4,5,6,7,8,9,10})),0))</f>
        <v>0</v>
      </c>
    </row>
    <row r="105" spans="1:31" ht="16" x14ac:dyDescent="0.2">
      <c r="A105" s="57" t="s">
        <v>149</v>
      </c>
      <c r="B105" s="58" t="s">
        <v>8</v>
      </c>
      <c r="C105" s="93" t="s">
        <v>54</v>
      </c>
      <c r="D105" s="60"/>
      <c r="E105" s="60"/>
      <c r="F105" s="60"/>
      <c r="G105" s="61"/>
      <c r="H105" s="64">
        <v>40</v>
      </c>
      <c r="I105" s="64"/>
      <c r="J105" s="61"/>
      <c r="K105" s="63"/>
      <c r="L105" s="64"/>
      <c r="M105" s="65"/>
      <c r="N105" s="235"/>
      <c r="O105" s="235"/>
      <c r="P105" s="64"/>
      <c r="Q105" s="64"/>
      <c r="R105" s="64"/>
      <c r="S105" s="64"/>
      <c r="T105" s="64"/>
      <c r="U105" s="64"/>
      <c r="V105" s="251"/>
      <c r="W105" s="64"/>
      <c r="X105" s="60"/>
      <c r="Y105" s="60"/>
      <c r="Z105" s="60"/>
      <c r="AA105" s="75"/>
      <c r="AB105" s="67">
        <f t="shared" si="27"/>
        <v>1</v>
      </c>
      <c r="AC105" s="68">
        <f t="shared" si="28"/>
        <v>40</v>
      </c>
      <c r="AD105" s="68">
        <f t="array" ref="AD105">IF(AB105=0,0,IF(AB105&gt;9,AVERAGE(LARGE(D105:Z105,{1,2,3,4,5,6,7,8,9,10})),0))</f>
        <v>0</v>
      </c>
      <c r="AE105" s="68">
        <f t="array" ref="AE105">IF(AB105=0,0,IF(AB105&gt;9,SUM(LARGE(D105:Z105,{1,2,3,4,5,6,7,8,9,10})),0))</f>
        <v>0</v>
      </c>
    </row>
    <row r="106" spans="1:31" ht="16" x14ac:dyDescent="0.2">
      <c r="A106" s="57" t="s">
        <v>78</v>
      </c>
      <c r="B106" s="58" t="s">
        <v>8</v>
      </c>
      <c r="C106" s="58" t="s">
        <v>54</v>
      </c>
      <c r="D106" s="60"/>
      <c r="E106" s="60">
        <v>39</v>
      </c>
      <c r="F106" s="60"/>
      <c r="G106" s="61"/>
      <c r="H106" s="64"/>
      <c r="I106" s="64"/>
      <c r="J106" s="61"/>
      <c r="K106" s="63"/>
      <c r="L106" s="64"/>
      <c r="M106" s="65"/>
      <c r="N106" s="235"/>
      <c r="O106" s="235"/>
      <c r="P106" s="64"/>
      <c r="Q106" s="64"/>
      <c r="R106" s="64"/>
      <c r="S106" s="64"/>
      <c r="T106" s="64"/>
      <c r="U106" s="64"/>
      <c r="V106" s="251"/>
      <c r="W106" s="64"/>
      <c r="X106" s="60"/>
      <c r="Y106" s="60"/>
      <c r="Z106" s="60"/>
      <c r="AA106" s="75"/>
      <c r="AB106" s="67">
        <f t="shared" si="27"/>
        <v>1</v>
      </c>
      <c r="AC106" s="68">
        <f t="shared" si="28"/>
        <v>39</v>
      </c>
      <c r="AD106" s="68">
        <f t="array" ref="AD106">IF(AB106=0,0,IF(AB106&gt;9,AVERAGE(LARGE(D106:Z106,{1,2,3,4,5,6,7,8,9,10})),0))</f>
        <v>0</v>
      </c>
      <c r="AE106" s="68">
        <f t="array" ref="AE106">IF(AB106=0,0,IF(AB106&gt;9,SUM(LARGE(D106:Z106,{1,2,3,4,5,6,7,8,9,10})),0))</f>
        <v>0</v>
      </c>
    </row>
    <row r="107" spans="1:31" ht="16" x14ac:dyDescent="0.2">
      <c r="A107" s="57" t="s">
        <v>79</v>
      </c>
      <c r="B107" s="58" t="s">
        <v>8</v>
      </c>
      <c r="C107" s="58" t="s">
        <v>64</v>
      </c>
      <c r="D107" s="60"/>
      <c r="E107" s="60">
        <v>34</v>
      </c>
      <c r="F107" s="60"/>
      <c r="G107" s="61"/>
      <c r="H107" s="64"/>
      <c r="I107" s="64"/>
      <c r="J107" s="61"/>
      <c r="K107" s="63"/>
      <c r="L107" s="64"/>
      <c r="M107" s="65"/>
      <c r="N107" s="235"/>
      <c r="O107" s="235"/>
      <c r="P107" s="64"/>
      <c r="Q107" s="64"/>
      <c r="R107" s="64"/>
      <c r="S107" s="64"/>
      <c r="T107" s="64"/>
      <c r="U107" s="64"/>
      <c r="V107" s="251"/>
      <c r="W107" s="64"/>
      <c r="X107" s="60"/>
      <c r="Y107" s="60"/>
      <c r="Z107" s="60"/>
      <c r="AA107" s="75"/>
      <c r="AB107" s="67">
        <f t="shared" si="27"/>
        <v>1</v>
      </c>
      <c r="AC107" s="68">
        <f t="shared" si="28"/>
        <v>34</v>
      </c>
      <c r="AD107" s="68">
        <f t="array" ref="AD107">IF(AB107=0,0,IF(AB107&gt;9,AVERAGE(LARGE(D107:Z107,{1,2,3,4,5,6,7,8,9,10})),0))</f>
        <v>0</v>
      </c>
      <c r="AE107" s="68">
        <f t="array" ref="AE107">IF(AB107=0,0,IF(AB107&gt;9,SUM(LARGE(D107:Z107,{1,2,3,4,5,6,7,8,9,10})),0))</f>
        <v>0</v>
      </c>
    </row>
    <row r="108" spans="1:31" ht="16" x14ac:dyDescent="0.2">
      <c r="A108" s="57" t="s">
        <v>285</v>
      </c>
      <c r="B108" s="58" t="s">
        <v>8</v>
      </c>
      <c r="C108" s="58" t="s">
        <v>59</v>
      </c>
      <c r="D108" s="60"/>
      <c r="E108" s="60"/>
      <c r="F108" s="60"/>
      <c r="G108" s="61">
        <v>21</v>
      </c>
      <c r="H108" s="64"/>
      <c r="I108" s="64"/>
      <c r="J108" s="61"/>
      <c r="K108" s="63"/>
      <c r="L108" s="64"/>
      <c r="M108" s="65"/>
      <c r="N108" s="235"/>
      <c r="O108" s="235"/>
      <c r="P108" s="64"/>
      <c r="Q108" s="64"/>
      <c r="R108" s="64"/>
      <c r="S108" s="64"/>
      <c r="T108" s="64"/>
      <c r="U108" s="64"/>
      <c r="V108" s="251"/>
      <c r="W108" s="64"/>
      <c r="X108" s="60"/>
      <c r="Y108" s="60"/>
      <c r="Z108" s="60"/>
      <c r="AA108" s="75"/>
      <c r="AB108" s="67">
        <f t="shared" si="27"/>
        <v>1</v>
      </c>
      <c r="AC108" s="68">
        <f t="shared" si="28"/>
        <v>21</v>
      </c>
      <c r="AD108" s="68">
        <f t="array" ref="AD108">IF(AB108=0,0,IF(AB108&gt;9,AVERAGE(LARGE(D108:Z108,{1,2,3,4,5,6,7,8,9,10})),0))</f>
        <v>0</v>
      </c>
      <c r="AE108" s="68">
        <f t="array" ref="AE108">IF(AB108=0,0,IF(AB108&gt;9,SUM(LARGE(D108:Z108,{1,2,3,4,5,6,7,8,9,10})),0))</f>
        <v>0</v>
      </c>
    </row>
    <row r="109" spans="1:31" ht="16" x14ac:dyDescent="0.2">
      <c r="A109" s="57" t="s">
        <v>256</v>
      </c>
      <c r="B109" s="58" t="s">
        <v>7</v>
      </c>
      <c r="C109" s="58" t="s">
        <v>54</v>
      </c>
      <c r="D109" s="60">
        <v>44</v>
      </c>
      <c r="E109" s="60">
        <v>45</v>
      </c>
      <c r="F109" s="60">
        <v>47</v>
      </c>
      <c r="G109" s="61">
        <v>44</v>
      </c>
      <c r="H109" s="64"/>
      <c r="I109" s="64">
        <v>40</v>
      </c>
      <c r="J109" s="61">
        <v>42</v>
      </c>
      <c r="K109" s="63">
        <v>43</v>
      </c>
      <c r="L109" s="64">
        <v>40</v>
      </c>
      <c r="M109" s="65">
        <v>39</v>
      </c>
      <c r="N109" s="235">
        <v>39</v>
      </c>
      <c r="O109" s="235">
        <v>38</v>
      </c>
      <c r="P109" s="64">
        <v>30</v>
      </c>
      <c r="Q109" s="64">
        <v>37</v>
      </c>
      <c r="R109" s="64">
        <v>43</v>
      </c>
      <c r="S109" s="64">
        <v>46</v>
      </c>
      <c r="T109" s="64">
        <v>45</v>
      </c>
      <c r="U109" s="64"/>
      <c r="V109" s="251"/>
      <c r="W109" s="64"/>
      <c r="X109" s="60">
        <v>41</v>
      </c>
      <c r="Y109" s="60"/>
      <c r="Z109" s="60"/>
      <c r="AA109" s="75"/>
      <c r="AB109" s="67">
        <f t="shared" si="27"/>
        <v>17</v>
      </c>
      <c r="AC109" s="68">
        <f t="shared" si="28"/>
        <v>41.352941176470587</v>
      </c>
      <c r="AD109" s="68">
        <f t="array" ref="AD109">IF(AB109=0,0,IF(AB109&gt;9,AVERAGE(LARGE(D109:Z109,{1,2,3,4,5,6,7,8,9,10})),0))</f>
        <v>44</v>
      </c>
      <c r="AE109" s="68">
        <f t="array" ref="AE109">IF(AB109=0,0,IF(AB109&gt;9,SUM(LARGE(D109:Z109,{1,2,3,4,5,6,7,8,9,10})),0))</f>
        <v>440</v>
      </c>
    </row>
    <row r="110" spans="1:31" ht="16" x14ac:dyDescent="0.2">
      <c r="A110" s="70" t="s">
        <v>134</v>
      </c>
      <c r="B110" s="86" t="s">
        <v>7</v>
      </c>
      <c r="C110" s="86" t="s">
        <v>54</v>
      </c>
      <c r="D110" s="60"/>
      <c r="E110" s="60">
        <v>39</v>
      </c>
      <c r="F110" s="60"/>
      <c r="G110" s="61">
        <v>36</v>
      </c>
      <c r="H110" s="64">
        <v>45</v>
      </c>
      <c r="I110" s="64"/>
      <c r="J110" s="61">
        <v>40</v>
      </c>
      <c r="K110" s="63"/>
      <c r="L110" s="64">
        <v>35</v>
      </c>
      <c r="M110" s="65">
        <v>43</v>
      </c>
      <c r="N110" s="235"/>
      <c r="O110" s="235"/>
      <c r="P110" s="64">
        <v>39</v>
      </c>
      <c r="Q110" s="64"/>
      <c r="R110" s="64"/>
      <c r="S110" s="64">
        <v>44</v>
      </c>
      <c r="T110" s="89"/>
      <c r="U110" s="64"/>
      <c r="V110" s="251"/>
      <c r="W110" s="64"/>
      <c r="X110" s="60">
        <v>44</v>
      </c>
      <c r="Y110" s="60">
        <v>45</v>
      </c>
      <c r="Z110" s="60">
        <v>45</v>
      </c>
      <c r="AA110" s="75"/>
      <c r="AB110" s="67">
        <f t="shared" si="27"/>
        <v>11</v>
      </c>
      <c r="AC110" s="68">
        <f t="shared" si="28"/>
        <v>41.363636363636367</v>
      </c>
      <c r="AD110" s="68">
        <f t="array" ref="AD110">IF(AB110=0,0,IF(AB110&gt;9,AVERAGE(LARGE(D110:Z110,{1,2,3,4,5,6,7,8,9,10})),0))</f>
        <v>42</v>
      </c>
      <c r="AE110" s="68">
        <f t="array" ref="AE110">IF(AB110=0,0,IF(AB110&gt;9,SUM(LARGE(D110:Z110,{1,2,3,4,5,6,7,8,9,10})),0))</f>
        <v>420</v>
      </c>
    </row>
    <row r="111" spans="1:31" ht="16" x14ac:dyDescent="0.2">
      <c r="A111" s="70" t="s">
        <v>100</v>
      </c>
      <c r="B111" s="86" t="s">
        <v>7</v>
      </c>
      <c r="C111" s="86" t="s">
        <v>64</v>
      </c>
      <c r="D111" s="60"/>
      <c r="E111" s="60">
        <v>39</v>
      </c>
      <c r="F111" s="60"/>
      <c r="G111" s="61">
        <v>35</v>
      </c>
      <c r="H111" s="64">
        <v>43</v>
      </c>
      <c r="I111" s="64">
        <v>42</v>
      </c>
      <c r="J111" s="61">
        <v>38</v>
      </c>
      <c r="K111" s="63"/>
      <c r="L111" s="64">
        <v>43</v>
      </c>
      <c r="M111" s="65">
        <v>39</v>
      </c>
      <c r="N111" s="235">
        <v>33</v>
      </c>
      <c r="O111" s="235">
        <v>38</v>
      </c>
      <c r="P111" s="64"/>
      <c r="Q111" s="64"/>
      <c r="R111" s="64"/>
      <c r="S111" s="64">
        <v>38</v>
      </c>
      <c r="T111" s="64">
        <v>43</v>
      </c>
      <c r="U111" s="64"/>
      <c r="V111" s="251"/>
      <c r="W111" s="64">
        <v>45</v>
      </c>
      <c r="X111" s="60">
        <v>31</v>
      </c>
      <c r="Y111" s="60">
        <v>44</v>
      </c>
      <c r="Z111" s="60">
        <v>42</v>
      </c>
      <c r="AA111" s="75"/>
      <c r="AB111" s="67">
        <f t="shared" si="27"/>
        <v>15</v>
      </c>
      <c r="AC111" s="68">
        <f t="shared" si="28"/>
        <v>39.533333333333331</v>
      </c>
      <c r="AD111" s="68">
        <f t="array" ref="AD111">IF(AB111=0,0,IF(AB111&gt;9,AVERAGE(LARGE(D111:Z111,{1,2,3,4,5,6,7,8,9,10})),0))</f>
        <v>41.8</v>
      </c>
      <c r="AE111" s="68">
        <f t="array" ref="AE111">IF(AB111=0,0,IF(AB111&gt;9,SUM(LARGE(D111:Z111,{1,2,3,4,5,6,7,8,9,10})),0))</f>
        <v>418</v>
      </c>
    </row>
    <row r="112" spans="1:31" ht="16" x14ac:dyDescent="0.2">
      <c r="A112" s="99" t="s">
        <v>229</v>
      </c>
      <c r="B112" s="58" t="s">
        <v>7</v>
      </c>
      <c r="C112" s="58" t="s">
        <v>55</v>
      </c>
      <c r="D112" s="60"/>
      <c r="E112" s="60">
        <v>33</v>
      </c>
      <c r="F112" s="60"/>
      <c r="G112" s="61">
        <v>33</v>
      </c>
      <c r="H112" s="64">
        <v>45</v>
      </c>
      <c r="I112" s="64"/>
      <c r="J112" s="61">
        <v>36</v>
      </c>
      <c r="K112" s="63"/>
      <c r="L112" s="64">
        <v>35</v>
      </c>
      <c r="M112" s="65">
        <v>39</v>
      </c>
      <c r="N112" s="235">
        <v>33</v>
      </c>
      <c r="O112" s="235">
        <v>42</v>
      </c>
      <c r="P112" s="64"/>
      <c r="Q112" s="64">
        <v>28</v>
      </c>
      <c r="R112" s="64"/>
      <c r="S112" s="64">
        <v>43</v>
      </c>
      <c r="T112" s="64">
        <v>38</v>
      </c>
      <c r="U112" s="64"/>
      <c r="V112" s="251"/>
      <c r="W112" s="64"/>
      <c r="X112" s="60">
        <v>41</v>
      </c>
      <c r="Y112" s="60">
        <v>41</v>
      </c>
      <c r="Z112" s="60">
        <v>39</v>
      </c>
      <c r="AA112" s="75"/>
      <c r="AB112" s="67">
        <f t="shared" si="27"/>
        <v>14</v>
      </c>
      <c r="AC112" s="68">
        <f t="shared" si="28"/>
        <v>37.571428571428569</v>
      </c>
      <c r="AD112" s="68">
        <f t="array" ref="AD112">IF(AB112=0,0,IF(AB112&gt;9,AVERAGE(LARGE(D112:Z112,{1,2,3,4,5,6,7,8,9,10})),0))</f>
        <v>39.9</v>
      </c>
      <c r="AE112" s="68">
        <f t="array" ref="AE112">IF(AB112=0,0,IF(AB112&gt;9,SUM(LARGE(D112:Z112,{1,2,3,4,5,6,7,8,9,10})),0))</f>
        <v>399</v>
      </c>
    </row>
    <row r="113" spans="1:31" ht="16" x14ac:dyDescent="0.2">
      <c r="A113" s="82" t="s">
        <v>114</v>
      </c>
      <c r="B113" s="83" t="s">
        <v>7</v>
      </c>
      <c r="C113" s="83" t="s">
        <v>54</v>
      </c>
      <c r="D113" s="60"/>
      <c r="E113" s="60"/>
      <c r="F113" s="60"/>
      <c r="G113" s="61"/>
      <c r="H113" s="64"/>
      <c r="I113" s="64">
        <v>42</v>
      </c>
      <c r="J113" s="61">
        <v>42</v>
      </c>
      <c r="K113" s="63">
        <v>36</v>
      </c>
      <c r="L113" s="64"/>
      <c r="M113" s="65"/>
      <c r="N113" s="235">
        <v>34</v>
      </c>
      <c r="O113" s="235"/>
      <c r="P113" s="64">
        <v>38</v>
      </c>
      <c r="Q113" s="64"/>
      <c r="R113" s="64"/>
      <c r="S113" s="64">
        <v>38</v>
      </c>
      <c r="T113" s="64">
        <v>43</v>
      </c>
      <c r="U113" s="64"/>
      <c r="V113" s="251">
        <v>39</v>
      </c>
      <c r="W113" s="64">
        <v>34</v>
      </c>
      <c r="X113" s="60">
        <v>38</v>
      </c>
      <c r="Y113" s="60">
        <v>38</v>
      </c>
      <c r="Z113" s="60">
        <v>44</v>
      </c>
      <c r="AA113" s="75"/>
      <c r="AB113" s="67">
        <f t="shared" si="27"/>
        <v>12</v>
      </c>
      <c r="AC113" s="68">
        <f t="shared" si="28"/>
        <v>38.833333333333336</v>
      </c>
      <c r="AD113" s="68">
        <f t="array" ref="AD113">IF(AB113=0,0,IF(AB113&gt;9,AVERAGE(LARGE(D113:Z113,{1,2,3,4,5,6,7,8,9,10})),0))</f>
        <v>39.799999999999997</v>
      </c>
      <c r="AE113" s="68">
        <f t="array" ref="AE113">IF(AB113=0,0,IF(AB113&gt;9,SUM(LARGE(D113:Z113,{1,2,3,4,5,6,7,8,9,10})),0))</f>
        <v>398</v>
      </c>
    </row>
    <row r="114" spans="1:31" ht="16" x14ac:dyDescent="0.2">
      <c r="A114" s="57" t="s">
        <v>239</v>
      </c>
      <c r="B114" s="58" t="s">
        <v>7</v>
      </c>
      <c r="C114" s="58" t="s">
        <v>55</v>
      </c>
      <c r="D114" s="60"/>
      <c r="E114" s="60"/>
      <c r="F114" s="60"/>
      <c r="G114" s="61">
        <v>37</v>
      </c>
      <c r="H114" s="64">
        <v>44</v>
      </c>
      <c r="I114" s="64">
        <v>37</v>
      </c>
      <c r="J114" s="61">
        <v>38</v>
      </c>
      <c r="K114" s="63"/>
      <c r="L114" s="64"/>
      <c r="M114" s="65"/>
      <c r="N114" s="235">
        <v>35</v>
      </c>
      <c r="O114" s="235"/>
      <c r="P114" s="64"/>
      <c r="Q114" s="64"/>
      <c r="R114" s="64"/>
      <c r="S114" s="64">
        <v>41</v>
      </c>
      <c r="T114" s="64">
        <v>40</v>
      </c>
      <c r="U114" s="64"/>
      <c r="V114" s="251"/>
      <c r="W114" s="64"/>
      <c r="X114" s="60">
        <v>40</v>
      </c>
      <c r="Y114" s="60">
        <v>41</v>
      </c>
      <c r="Z114" s="60">
        <v>43</v>
      </c>
      <c r="AA114" s="75"/>
      <c r="AB114" s="67">
        <f t="shared" si="27"/>
        <v>10</v>
      </c>
      <c r="AC114" s="68">
        <f t="shared" si="28"/>
        <v>39.6</v>
      </c>
      <c r="AD114" s="68">
        <f t="array" ref="AD114">IF(AB114=0,0,IF(AB114&gt;9,AVERAGE(LARGE(D114:Z114,{1,2,3,4,5,6,7,8,9,10})),0))</f>
        <v>39.6</v>
      </c>
      <c r="AE114" s="68">
        <f t="array" ref="AE114">IF(AB114=0,0,IF(AB114&gt;9,SUM(LARGE(D114:Z114,{1,2,3,4,5,6,7,8,9,10})),0))</f>
        <v>396</v>
      </c>
    </row>
    <row r="115" spans="1:31" ht="16" x14ac:dyDescent="0.2">
      <c r="A115" s="99" t="s">
        <v>229</v>
      </c>
      <c r="B115" s="58" t="s">
        <v>7</v>
      </c>
      <c r="C115" s="58" t="s">
        <v>64</v>
      </c>
      <c r="D115" s="60"/>
      <c r="E115" s="60">
        <v>37</v>
      </c>
      <c r="F115" s="60"/>
      <c r="G115" s="61">
        <v>35</v>
      </c>
      <c r="H115" s="64">
        <v>36</v>
      </c>
      <c r="I115" s="64"/>
      <c r="J115" s="61">
        <v>28</v>
      </c>
      <c r="K115" s="63"/>
      <c r="L115" s="64">
        <v>39</v>
      </c>
      <c r="M115" s="65">
        <v>38</v>
      </c>
      <c r="N115" s="235">
        <v>34</v>
      </c>
      <c r="O115" s="235"/>
      <c r="P115" s="64">
        <v>36</v>
      </c>
      <c r="Q115" s="64">
        <v>43</v>
      </c>
      <c r="R115" s="64"/>
      <c r="S115" s="64">
        <v>38</v>
      </c>
      <c r="T115" s="64"/>
      <c r="U115" s="64"/>
      <c r="V115" s="251"/>
      <c r="W115" s="64"/>
      <c r="X115" s="60">
        <v>46</v>
      </c>
      <c r="Y115" s="60">
        <v>37</v>
      </c>
      <c r="Z115" s="60"/>
      <c r="AA115" s="75"/>
      <c r="AB115" s="67">
        <f t="shared" si="27"/>
        <v>12</v>
      </c>
      <c r="AC115" s="68">
        <f t="shared" si="28"/>
        <v>37.25</v>
      </c>
      <c r="AD115" s="68">
        <f t="array" ref="AD115">IF(AB115=0,0,IF(AB115&gt;9,AVERAGE(LARGE(D115:Z115,{1,2,3,4,5,6,7,8,9,10})),0))</f>
        <v>38.5</v>
      </c>
      <c r="AE115" s="68">
        <f t="array" ref="AE115">IF(AB115=0,0,IF(AB115&gt;9,SUM(LARGE(D115:Z115,{1,2,3,4,5,6,7,8,9,10})),0))</f>
        <v>385</v>
      </c>
    </row>
    <row r="116" spans="1:31" ht="16" x14ac:dyDescent="0.2">
      <c r="A116" s="57" t="s">
        <v>131</v>
      </c>
      <c r="B116" s="58" t="s">
        <v>7</v>
      </c>
      <c r="C116" s="58" t="s">
        <v>92</v>
      </c>
      <c r="D116" s="60"/>
      <c r="E116" s="60">
        <v>35</v>
      </c>
      <c r="F116" s="60"/>
      <c r="G116" s="61">
        <v>42</v>
      </c>
      <c r="H116" s="64">
        <v>40</v>
      </c>
      <c r="I116" s="64">
        <v>31</v>
      </c>
      <c r="J116" s="61"/>
      <c r="K116" s="63"/>
      <c r="L116" s="64"/>
      <c r="M116" s="65"/>
      <c r="N116" s="235"/>
      <c r="O116" s="235"/>
      <c r="P116" s="64"/>
      <c r="Q116" s="64"/>
      <c r="R116" s="64"/>
      <c r="S116" s="64">
        <v>36</v>
      </c>
      <c r="T116" s="64">
        <v>41</v>
      </c>
      <c r="U116" s="64">
        <v>42</v>
      </c>
      <c r="V116" s="251"/>
      <c r="W116" s="64"/>
      <c r="X116" s="60">
        <v>41</v>
      </c>
      <c r="Y116" s="60">
        <v>38</v>
      </c>
      <c r="Z116" s="60">
        <v>37</v>
      </c>
      <c r="AA116" s="75"/>
      <c r="AB116" s="67">
        <f t="shared" si="27"/>
        <v>10</v>
      </c>
      <c r="AC116" s="68">
        <f t="shared" si="28"/>
        <v>38.299999999999997</v>
      </c>
      <c r="AD116" s="68">
        <f t="array" ref="AD116">IF(AB116=0,0,IF(AB116&gt;9,AVERAGE(LARGE(D116:Z116,{1,2,3,4,5,6,7,8,9,10})),0))</f>
        <v>38.299999999999997</v>
      </c>
      <c r="AE116" s="68">
        <f t="array" ref="AE116">IF(AB116=0,0,IF(AB116&gt;9,SUM(LARGE(D116:Z116,{1,2,3,4,5,6,7,8,9,10})),0))</f>
        <v>383</v>
      </c>
    </row>
    <row r="117" spans="1:31" ht="16" x14ac:dyDescent="0.2">
      <c r="A117" s="57" t="s">
        <v>111</v>
      </c>
      <c r="B117" s="58" t="s">
        <v>7</v>
      </c>
      <c r="C117" s="58" t="s">
        <v>64</v>
      </c>
      <c r="D117" s="86"/>
      <c r="E117" s="86"/>
      <c r="F117" s="86"/>
      <c r="G117" s="61">
        <v>35</v>
      </c>
      <c r="H117" s="64">
        <v>37</v>
      </c>
      <c r="I117" s="64">
        <v>35</v>
      </c>
      <c r="J117" s="61"/>
      <c r="K117" s="63"/>
      <c r="L117" s="64"/>
      <c r="M117" s="65"/>
      <c r="N117" s="235"/>
      <c r="O117" s="235"/>
      <c r="P117" s="64">
        <v>31</v>
      </c>
      <c r="Q117" s="64"/>
      <c r="R117" s="64">
        <v>28</v>
      </c>
      <c r="S117" s="64">
        <v>35</v>
      </c>
      <c r="T117" s="64">
        <v>43</v>
      </c>
      <c r="U117" s="64">
        <v>41</v>
      </c>
      <c r="V117" s="251"/>
      <c r="W117" s="64"/>
      <c r="X117" s="101">
        <v>37</v>
      </c>
      <c r="Y117" s="86">
        <v>38</v>
      </c>
      <c r="Z117" s="86">
        <v>42</v>
      </c>
      <c r="AA117" s="75"/>
      <c r="AB117" s="67">
        <f t="shared" si="27"/>
        <v>11</v>
      </c>
      <c r="AC117" s="68">
        <f t="shared" si="28"/>
        <v>36.545454545454547</v>
      </c>
      <c r="AD117" s="68">
        <f t="array" ref="AD117">IF(AB117=0,0,IF(AB117&gt;9,AVERAGE(LARGE(D117:Z117,{1,2,3,4,5,6,7,8,9,10})),0))</f>
        <v>37.4</v>
      </c>
      <c r="AE117" s="68">
        <f t="array" ref="AE117">IF(AB117=0,0,IF(AB117&gt;9,SUM(LARGE(D117:Z117,{1,2,3,4,5,6,7,8,9,10})),0))</f>
        <v>374</v>
      </c>
    </row>
    <row r="118" spans="1:31" ht="16" x14ac:dyDescent="0.2">
      <c r="A118" s="57" t="s">
        <v>100</v>
      </c>
      <c r="B118" s="58" t="s">
        <v>7</v>
      </c>
      <c r="C118" s="58" t="s">
        <v>58</v>
      </c>
      <c r="D118" s="60"/>
      <c r="E118" s="60">
        <v>39</v>
      </c>
      <c r="F118" s="60"/>
      <c r="G118" s="61"/>
      <c r="H118" s="64"/>
      <c r="I118" s="64">
        <v>33</v>
      </c>
      <c r="J118" s="61">
        <v>26</v>
      </c>
      <c r="K118" s="63"/>
      <c r="L118" s="64">
        <v>35</v>
      </c>
      <c r="M118" s="65">
        <v>39</v>
      </c>
      <c r="N118" s="235">
        <v>33</v>
      </c>
      <c r="O118" s="235">
        <v>32</v>
      </c>
      <c r="P118" s="64"/>
      <c r="Q118" s="64"/>
      <c r="R118" s="64"/>
      <c r="S118" s="64">
        <v>40</v>
      </c>
      <c r="T118" s="64">
        <v>38</v>
      </c>
      <c r="U118" s="64"/>
      <c r="V118" s="251"/>
      <c r="W118" s="64"/>
      <c r="X118" s="60">
        <v>39</v>
      </c>
      <c r="Y118" s="60"/>
      <c r="Z118" s="60"/>
      <c r="AA118" s="75"/>
      <c r="AB118" s="67">
        <f t="shared" si="27"/>
        <v>10</v>
      </c>
      <c r="AC118" s="68">
        <f t="shared" si="28"/>
        <v>35.4</v>
      </c>
      <c r="AD118" s="68">
        <f t="array" ref="AD118">IF(AB118=0,0,IF(AB118&gt;9,AVERAGE(LARGE(D118:Z118,{1,2,3,4,5,6,7,8,9,10})),0))</f>
        <v>35.4</v>
      </c>
      <c r="AE118" s="68">
        <f t="array" ref="AE118">IF(AB118=0,0,IF(AB118&gt;9,SUM(LARGE(D118:Z118,{1,2,3,4,5,6,7,8,9,10})),0))</f>
        <v>354</v>
      </c>
    </row>
    <row r="119" spans="1:31" ht="16" x14ac:dyDescent="0.2">
      <c r="A119" s="57" t="s">
        <v>217</v>
      </c>
      <c r="B119" s="58" t="s">
        <v>7</v>
      </c>
      <c r="C119" s="58" t="s">
        <v>64</v>
      </c>
      <c r="D119" s="60">
        <v>24</v>
      </c>
      <c r="E119" s="60">
        <v>32</v>
      </c>
      <c r="F119" s="60">
        <v>35</v>
      </c>
      <c r="G119" s="61">
        <v>36</v>
      </c>
      <c r="H119" s="64">
        <v>37</v>
      </c>
      <c r="I119" s="64">
        <v>30</v>
      </c>
      <c r="J119" s="61">
        <v>35</v>
      </c>
      <c r="K119" s="63">
        <v>31</v>
      </c>
      <c r="L119" s="64"/>
      <c r="M119" s="65"/>
      <c r="N119" s="235">
        <v>25</v>
      </c>
      <c r="O119" s="235">
        <v>21</v>
      </c>
      <c r="P119" s="64">
        <v>26</v>
      </c>
      <c r="Q119" s="64">
        <v>32</v>
      </c>
      <c r="R119" s="64">
        <v>24</v>
      </c>
      <c r="S119" s="64">
        <v>38</v>
      </c>
      <c r="T119" s="64">
        <v>38</v>
      </c>
      <c r="U119" s="64"/>
      <c r="V119" s="251"/>
      <c r="W119" s="64"/>
      <c r="X119" s="60"/>
      <c r="Y119" s="60"/>
      <c r="Z119" s="60"/>
      <c r="AA119" s="75"/>
      <c r="AB119" s="67">
        <f t="shared" si="27"/>
        <v>15</v>
      </c>
      <c r="AC119" s="68">
        <f t="shared" si="28"/>
        <v>30.933333333333334</v>
      </c>
      <c r="AD119" s="68">
        <f t="array" ref="AD119">IF(AB119=0,0,IF(AB119&gt;9,AVERAGE(LARGE(D119:Z119,{1,2,3,4,5,6,7,8,9,10})),0))</f>
        <v>34.4</v>
      </c>
      <c r="AE119" s="68">
        <f t="array" ref="AE119">IF(AB119=0,0,IF(AB119&gt;9,SUM(LARGE(D119:Z119,{1,2,3,4,5,6,7,8,9,10})),0))</f>
        <v>344</v>
      </c>
    </row>
    <row r="120" spans="1:31" ht="16" x14ac:dyDescent="0.2">
      <c r="A120" s="57" t="s">
        <v>256</v>
      </c>
      <c r="B120" s="58" t="s">
        <v>7</v>
      </c>
      <c r="C120" s="58" t="s">
        <v>64</v>
      </c>
      <c r="D120" s="60"/>
      <c r="E120" s="60"/>
      <c r="F120" s="60"/>
      <c r="G120" s="61">
        <v>37</v>
      </c>
      <c r="H120" s="64"/>
      <c r="I120" s="64">
        <v>33</v>
      </c>
      <c r="J120" s="61"/>
      <c r="K120" s="63">
        <v>45</v>
      </c>
      <c r="L120" s="64"/>
      <c r="M120" s="65">
        <v>38</v>
      </c>
      <c r="N120" s="235">
        <v>30</v>
      </c>
      <c r="O120" s="235">
        <v>32</v>
      </c>
      <c r="P120" s="64">
        <v>26</v>
      </c>
      <c r="Q120" s="64">
        <v>36</v>
      </c>
      <c r="R120" s="64">
        <v>28</v>
      </c>
      <c r="S120" s="64">
        <v>36</v>
      </c>
      <c r="T120" s="64"/>
      <c r="U120" s="64"/>
      <c r="V120" s="251"/>
      <c r="W120" s="64"/>
      <c r="X120" s="60"/>
      <c r="Y120" s="60"/>
      <c r="Z120" s="60"/>
      <c r="AA120" s="75"/>
      <c r="AB120" s="67">
        <f t="shared" si="27"/>
        <v>10</v>
      </c>
      <c r="AC120" s="68">
        <f t="shared" si="28"/>
        <v>34.1</v>
      </c>
      <c r="AD120" s="68">
        <f t="array" ref="AD120">IF(AB120=0,0,IF(AB120&gt;9,AVERAGE(LARGE(D120:Z120,{1,2,3,4,5,6,7,8,9,10})),0))</f>
        <v>34.1</v>
      </c>
      <c r="AE120" s="68">
        <f t="array" ref="AE120">IF(AB120=0,0,IF(AB120&gt;9,SUM(LARGE(D120:Z120,{1,2,3,4,5,6,7,8,9,10})),0))</f>
        <v>341</v>
      </c>
    </row>
    <row r="121" spans="1:31" ht="16" x14ac:dyDescent="0.2">
      <c r="A121" s="57" t="s">
        <v>63</v>
      </c>
      <c r="B121" s="58" t="s">
        <v>7</v>
      </c>
      <c r="C121" s="58" t="s">
        <v>54</v>
      </c>
      <c r="D121" s="60">
        <v>37</v>
      </c>
      <c r="E121" s="60"/>
      <c r="F121" s="60"/>
      <c r="G121" s="61"/>
      <c r="H121" s="64">
        <v>33</v>
      </c>
      <c r="I121" s="64">
        <v>18</v>
      </c>
      <c r="J121" s="61"/>
      <c r="K121" s="63"/>
      <c r="L121" s="64"/>
      <c r="M121" s="65">
        <v>31</v>
      </c>
      <c r="N121" s="235"/>
      <c r="O121" s="235">
        <v>28</v>
      </c>
      <c r="P121" s="64">
        <v>38</v>
      </c>
      <c r="Q121" s="64">
        <v>35</v>
      </c>
      <c r="R121" s="64">
        <v>33</v>
      </c>
      <c r="S121" s="64">
        <v>39</v>
      </c>
      <c r="T121" s="64">
        <v>36</v>
      </c>
      <c r="U121" s="64">
        <v>30</v>
      </c>
      <c r="V121" s="251"/>
      <c r="W121" s="64"/>
      <c r="X121" s="60"/>
      <c r="Y121" s="60"/>
      <c r="Z121" s="60"/>
      <c r="AA121" s="75"/>
      <c r="AB121" s="67">
        <f t="shared" si="27"/>
        <v>11</v>
      </c>
      <c r="AC121" s="68">
        <f t="shared" si="28"/>
        <v>32.545454545454547</v>
      </c>
      <c r="AD121" s="68">
        <f t="array" ref="AD121">IF(AB121=0,0,IF(AB121&gt;9,AVERAGE(LARGE(D121:Z121,{1,2,3,4,5,6,7,8,9,10})),0))</f>
        <v>34</v>
      </c>
      <c r="AE121" s="68">
        <f t="array" ref="AE121">IF(AB121=0,0,IF(AB121&gt;9,SUM(LARGE(D121:Z121,{1,2,3,4,5,6,7,8,9,10})),0))</f>
        <v>340</v>
      </c>
    </row>
    <row r="122" spans="1:31" ht="16" x14ac:dyDescent="0.2">
      <c r="A122" s="57" t="s">
        <v>183</v>
      </c>
      <c r="B122" s="58" t="s">
        <v>7</v>
      </c>
      <c r="C122" s="58" t="s">
        <v>92</v>
      </c>
      <c r="D122" s="60"/>
      <c r="E122" s="60">
        <v>40</v>
      </c>
      <c r="F122" s="60">
        <v>30</v>
      </c>
      <c r="G122" s="61">
        <v>32</v>
      </c>
      <c r="H122" s="64">
        <v>33</v>
      </c>
      <c r="I122" s="64">
        <v>28</v>
      </c>
      <c r="J122" s="61">
        <v>30</v>
      </c>
      <c r="K122" s="63"/>
      <c r="L122" s="64"/>
      <c r="M122" s="65"/>
      <c r="N122" s="235"/>
      <c r="O122" s="235"/>
      <c r="P122" s="64"/>
      <c r="Q122" s="64"/>
      <c r="R122" s="64"/>
      <c r="S122" s="64">
        <v>34</v>
      </c>
      <c r="T122" s="64">
        <v>34</v>
      </c>
      <c r="U122" s="64"/>
      <c r="V122" s="251"/>
      <c r="W122" s="64"/>
      <c r="X122" s="60">
        <v>43</v>
      </c>
      <c r="Y122" s="60">
        <v>32</v>
      </c>
      <c r="Z122" s="60"/>
      <c r="AA122" s="80"/>
      <c r="AB122" s="67">
        <f t="shared" si="27"/>
        <v>10</v>
      </c>
      <c r="AC122" s="68">
        <f t="shared" si="28"/>
        <v>33.6</v>
      </c>
      <c r="AD122" s="68">
        <f t="array" ref="AD122">IF(AB122=0,0,IF(AB122&gt;9,AVERAGE(LARGE(D122:Z122,{1,2,3,4,5,6,7,8,9,10})),0))</f>
        <v>33.6</v>
      </c>
      <c r="AE122" s="68">
        <f t="array" ref="AE122">IF(AB122=0,0,IF(AB122&gt;9,SUM(LARGE(D122:Z122,{1,2,3,4,5,6,7,8,9,10})),0))</f>
        <v>336</v>
      </c>
    </row>
    <row r="123" spans="1:31" ht="16" x14ac:dyDescent="0.2">
      <c r="A123" s="57" t="s">
        <v>115</v>
      </c>
      <c r="B123" s="58" t="s">
        <v>7</v>
      </c>
      <c r="C123" s="58" t="s">
        <v>54</v>
      </c>
      <c r="D123" s="86"/>
      <c r="E123" s="86"/>
      <c r="F123" s="86"/>
      <c r="G123" s="61"/>
      <c r="H123" s="64"/>
      <c r="I123" s="64">
        <v>29</v>
      </c>
      <c r="J123" s="61">
        <v>25</v>
      </c>
      <c r="K123" s="63"/>
      <c r="L123" s="64">
        <v>24</v>
      </c>
      <c r="M123" s="61">
        <v>33</v>
      </c>
      <c r="N123" s="235">
        <v>28</v>
      </c>
      <c r="O123" s="235"/>
      <c r="P123" s="64"/>
      <c r="Q123" s="64"/>
      <c r="R123" s="64"/>
      <c r="S123" s="92">
        <v>39</v>
      </c>
      <c r="T123" s="64">
        <v>43</v>
      </c>
      <c r="U123" s="64"/>
      <c r="V123" s="251"/>
      <c r="W123" s="64">
        <v>31</v>
      </c>
      <c r="X123" s="86">
        <v>25</v>
      </c>
      <c r="Y123" s="86">
        <v>39</v>
      </c>
      <c r="Z123" s="86">
        <v>40</v>
      </c>
      <c r="AA123" s="75"/>
      <c r="AB123" s="67">
        <f t="shared" si="27"/>
        <v>11</v>
      </c>
      <c r="AC123" s="68">
        <f t="shared" si="28"/>
        <v>32.363636363636367</v>
      </c>
      <c r="AD123" s="68">
        <f t="array" ref="AD123">IF(AB123=0,0,IF(AB123&gt;9,AVERAGE(LARGE(D123:Z123,{1,2,3,4,5,6,7,8,9,10})),0))</f>
        <v>33.200000000000003</v>
      </c>
      <c r="AE123" s="68">
        <f t="array" ref="AE123">IF(AB123=0,0,IF(AB123&gt;9,SUM(LARGE(D123:Z123,{1,2,3,4,5,6,7,8,9,10})),0))</f>
        <v>332</v>
      </c>
    </row>
    <row r="124" spans="1:31" ht="16" x14ac:dyDescent="0.2">
      <c r="A124" s="57" t="s">
        <v>62</v>
      </c>
      <c r="B124" s="58" t="s">
        <v>7</v>
      </c>
      <c r="C124" s="58" t="s">
        <v>54</v>
      </c>
      <c r="D124" s="60">
        <v>34</v>
      </c>
      <c r="E124" s="60"/>
      <c r="F124" s="60"/>
      <c r="G124" s="61"/>
      <c r="H124" s="64">
        <v>34</v>
      </c>
      <c r="I124" s="64">
        <v>31</v>
      </c>
      <c r="J124" s="61"/>
      <c r="K124" s="63"/>
      <c r="L124" s="64"/>
      <c r="M124" s="65">
        <v>38</v>
      </c>
      <c r="N124" s="235"/>
      <c r="O124" s="235">
        <v>35</v>
      </c>
      <c r="P124" s="64">
        <v>28</v>
      </c>
      <c r="Q124" s="64">
        <v>25</v>
      </c>
      <c r="R124" s="64">
        <v>30</v>
      </c>
      <c r="S124" s="64">
        <v>33</v>
      </c>
      <c r="T124" s="64">
        <v>32</v>
      </c>
      <c r="U124" s="64">
        <v>36</v>
      </c>
      <c r="V124" s="251"/>
      <c r="W124" s="64"/>
      <c r="X124" s="60"/>
      <c r="Y124" s="60"/>
      <c r="Z124" s="60"/>
      <c r="AA124" s="75"/>
      <c r="AB124" s="67">
        <f t="shared" si="27"/>
        <v>11</v>
      </c>
      <c r="AC124" s="68">
        <f t="shared" si="28"/>
        <v>32.363636363636367</v>
      </c>
      <c r="AD124" s="68">
        <f t="array" ref="AD124">IF(AB124=0,0,IF(AB124&gt;9,AVERAGE(LARGE(D124:Z124,{1,2,3,4,5,6,7,8,9,10})),0))</f>
        <v>33.1</v>
      </c>
      <c r="AE124" s="68">
        <f t="array" ref="AE124">IF(AB124=0,0,IF(AB124&gt;9,SUM(LARGE(D124:Z124,{1,2,3,4,5,6,7,8,9,10})),0))</f>
        <v>331</v>
      </c>
    </row>
    <row r="125" spans="1:31" ht="16" x14ac:dyDescent="0.2">
      <c r="A125" s="57" t="s">
        <v>186</v>
      </c>
      <c r="B125" s="58" t="s">
        <v>7</v>
      </c>
      <c r="C125" s="58" t="s">
        <v>64</v>
      </c>
      <c r="D125" s="60"/>
      <c r="E125" s="60">
        <v>28</v>
      </c>
      <c r="F125" s="60"/>
      <c r="G125" s="61">
        <v>15</v>
      </c>
      <c r="H125" s="64"/>
      <c r="I125" s="64"/>
      <c r="J125" s="61">
        <v>31</v>
      </c>
      <c r="K125" s="63"/>
      <c r="L125" s="64">
        <v>29</v>
      </c>
      <c r="M125" s="65">
        <v>34</v>
      </c>
      <c r="N125" s="235"/>
      <c r="O125" s="235">
        <v>28</v>
      </c>
      <c r="P125" s="64">
        <v>24</v>
      </c>
      <c r="Q125" s="64">
        <v>32</v>
      </c>
      <c r="R125" s="64"/>
      <c r="S125" s="64">
        <v>38</v>
      </c>
      <c r="T125" s="64"/>
      <c r="U125" s="64"/>
      <c r="V125" s="251"/>
      <c r="W125" s="64"/>
      <c r="X125" s="60">
        <v>39</v>
      </c>
      <c r="Y125" s="60">
        <v>41</v>
      </c>
      <c r="Z125" s="60"/>
      <c r="AA125" s="75"/>
      <c r="AB125" s="67">
        <f t="shared" si="27"/>
        <v>11</v>
      </c>
      <c r="AC125" s="68">
        <f t="shared" si="28"/>
        <v>30.818181818181817</v>
      </c>
      <c r="AD125" s="68">
        <f t="array" ref="AD125">IF(AB125=0,0,IF(AB125&gt;9,AVERAGE(LARGE(D125:Z125,{1,2,3,4,5,6,7,8,9,10})),0))</f>
        <v>32.4</v>
      </c>
      <c r="AE125" s="68">
        <f t="array" ref="AE125">IF(AB125=0,0,IF(AB125&gt;9,SUM(LARGE(D125:Z125,{1,2,3,4,5,6,7,8,9,10})),0))</f>
        <v>324</v>
      </c>
    </row>
    <row r="126" spans="1:31" ht="16" x14ac:dyDescent="0.2">
      <c r="A126" s="99" t="s">
        <v>62</v>
      </c>
      <c r="B126" s="58" t="s">
        <v>7</v>
      </c>
      <c r="C126" s="58" t="s">
        <v>58</v>
      </c>
      <c r="D126" s="60">
        <v>38</v>
      </c>
      <c r="E126" s="60"/>
      <c r="F126" s="60"/>
      <c r="G126" s="61"/>
      <c r="H126" s="64">
        <v>31</v>
      </c>
      <c r="I126" s="64">
        <v>34</v>
      </c>
      <c r="J126" s="61"/>
      <c r="K126" s="63"/>
      <c r="L126" s="64"/>
      <c r="M126" s="65">
        <v>30</v>
      </c>
      <c r="N126" s="235"/>
      <c r="O126" s="235">
        <v>30</v>
      </c>
      <c r="P126" s="64">
        <v>19</v>
      </c>
      <c r="Q126" s="64">
        <v>24</v>
      </c>
      <c r="R126" s="64">
        <v>28</v>
      </c>
      <c r="S126" s="64">
        <v>33</v>
      </c>
      <c r="T126" s="64">
        <v>25</v>
      </c>
      <c r="U126" s="64">
        <v>36</v>
      </c>
      <c r="V126" s="251"/>
      <c r="W126" s="64"/>
      <c r="X126" s="60"/>
      <c r="Y126" s="60"/>
      <c r="Z126" s="60"/>
      <c r="AA126" s="75"/>
      <c r="AB126" s="67">
        <f t="shared" si="27"/>
        <v>11</v>
      </c>
      <c r="AC126" s="68">
        <f t="shared" si="28"/>
        <v>29.818181818181817</v>
      </c>
      <c r="AD126" s="68">
        <f t="array" ref="AD126">IF(AB126=0,0,IF(AB126&gt;9,AVERAGE(LARGE(D126:Z126,{1,2,3,4,5,6,7,8,9,10})),0))</f>
        <v>30.9</v>
      </c>
      <c r="AE126" s="68">
        <f t="array" ref="AE126">IF(AB126=0,0,IF(AB126&gt;9,SUM(LARGE(D126:Z126,{1,2,3,4,5,6,7,8,9,10})),0))</f>
        <v>309</v>
      </c>
    </row>
    <row r="127" spans="1:31" ht="16" x14ac:dyDescent="0.2">
      <c r="A127" s="57" t="s">
        <v>63</v>
      </c>
      <c r="B127" s="58" t="s">
        <v>7</v>
      </c>
      <c r="C127" s="58" t="s">
        <v>58</v>
      </c>
      <c r="D127" s="60">
        <v>31</v>
      </c>
      <c r="E127" s="60"/>
      <c r="F127" s="60"/>
      <c r="G127" s="61"/>
      <c r="H127" s="64">
        <v>35</v>
      </c>
      <c r="I127" s="64">
        <v>22</v>
      </c>
      <c r="J127" s="61"/>
      <c r="K127" s="63"/>
      <c r="L127" s="64"/>
      <c r="M127" s="65">
        <v>31</v>
      </c>
      <c r="N127" s="235"/>
      <c r="O127" s="235">
        <v>34</v>
      </c>
      <c r="P127" s="64">
        <v>33</v>
      </c>
      <c r="Q127" s="64">
        <v>29</v>
      </c>
      <c r="R127" s="64">
        <v>25</v>
      </c>
      <c r="S127" s="64">
        <v>36</v>
      </c>
      <c r="T127" s="64">
        <v>22</v>
      </c>
      <c r="U127" s="64">
        <v>31</v>
      </c>
      <c r="V127" s="251"/>
      <c r="W127" s="64"/>
      <c r="X127" s="60"/>
      <c r="Y127" s="60"/>
      <c r="Z127" s="60"/>
      <c r="AA127" s="75"/>
      <c r="AB127" s="67">
        <f t="shared" si="27"/>
        <v>11</v>
      </c>
      <c r="AC127" s="68">
        <f t="shared" si="28"/>
        <v>29.90909090909091</v>
      </c>
      <c r="AD127" s="68">
        <f t="array" ref="AD127">IF(AB127=0,0,IF(AB127&gt;9,AVERAGE(LARGE(D127:Z127,{1,2,3,4,5,6,7,8,9,10})),0))</f>
        <v>30.7</v>
      </c>
      <c r="AE127" s="68">
        <f t="array" ref="AE127">IF(AB127=0,0,IF(AB127&gt;9,SUM(LARGE(D127:Z127,{1,2,3,4,5,6,7,8,9,10})),0))</f>
        <v>307</v>
      </c>
    </row>
    <row r="128" spans="1:31" ht="16" x14ac:dyDescent="0.2">
      <c r="A128" s="57" t="s">
        <v>186</v>
      </c>
      <c r="B128" s="58" t="s">
        <v>7</v>
      </c>
      <c r="C128" s="58" t="s">
        <v>55</v>
      </c>
      <c r="D128" s="60"/>
      <c r="E128" s="60">
        <v>19</v>
      </c>
      <c r="F128" s="60"/>
      <c r="G128" s="61">
        <v>19</v>
      </c>
      <c r="H128" s="64">
        <v>23</v>
      </c>
      <c r="I128" s="64"/>
      <c r="J128" s="61">
        <v>31</v>
      </c>
      <c r="K128" s="63"/>
      <c r="L128" s="64">
        <v>30</v>
      </c>
      <c r="M128" s="65">
        <v>26</v>
      </c>
      <c r="N128" s="235"/>
      <c r="O128" s="235">
        <v>34</v>
      </c>
      <c r="P128" s="64">
        <v>34</v>
      </c>
      <c r="Q128" s="64">
        <v>22</v>
      </c>
      <c r="R128" s="64"/>
      <c r="S128" s="64"/>
      <c r="T128" s="64"/>
      <c r="U128" s="64"/>
      <c r="V128" s="251"/>
      <c r="W128" s="64"/>
      <c r="X128" s="60">
        <v>22</v>
      </c>
      <c r="Y128" s="60"/>
      <c r="Z128" s="60"/>
      <c r="AA128" s="75"/>
      <c r="AB128" s="67">
        <f t="shared" si="27"/>
        <v>10</v>
      </c>
      <c r="AC128" s="68">
        <f t="shared" si="28"/>
        <v>26</v>
      </c>
      <c r="AD128" s="68">
        <f t="array" ref="AD128">IF(AB128=0,0,IF(AB128&gt;9,AVERAGE(LARGE(D128:Z128,{1,2,3,4,5,6,7,8,9,10})),0))</f>
        <v>26</v>
      </c>
      <c r="AE128" s="68">
        <f t="array" ref="AE128">IF(AB128=0,0,IF(AB128&gt;9,SUM(LARGE(D128:Z128,{1,2,3,4,5,6,7,8,9,10})),0))</f>
        <v>260</v>
      </c>
    </row>
    <row r="129" spans="1:31" ht="16" x14ac:dyDescent="0.2">
      <c r="A129" s="57" t="s">
        <v>217</v>
      </c>
      <c r="B129" s="58" t="s">
        <v>7</v>
      </c>
      <c r="C129" s="93" t="s">
        <v>92</v>
      </c>
      <c r="D129" s="60"/>
      <c r="E129" s="60"/>
      <c r="F129" s="60"/>
      <c r="G129" s="61">
        <v>23</v>
      </c>
      <c r="H129" s="64">
        <v>27</v>
      </c>
      <c r="I129" s="64">
        <v>32</v>
      </c>
      <c r="J129" s="61">
        <v>30</v>
      </c>
      <c r="K129" s="63">
        <v>21</v>
      </c>
      <c r="L129" s="64"/>
      <c r="M129" s="65"/>
      <c r="N129" s="235"/>
      <c r="O129" s="235">
        <v>19</v>
      </c>
      <c r="P129" s="64">
        <v>16</v>
      </c>
      <c r="Q129" s="64">
        <v>22</v>
      </c>
      <c r="R129" s="64">
        <v>23</v>
      </c>
      <c r="S129" s="64">
        <v>27</v>
      </c>
      <c r="T129" s="64">
        <v>34</v>
      </c>
      <c r="U129" s="64"/>
      <c r="V129" s="251"/>
      <c r="W129" s="64"/>
      <c r="X129" s="60"/>
      <c r="Y129" s="60"/>
      <c r="Z129" s="60"/>
      <c r="AA129" s="75"/>
      <c r="AB129" s="67">
        <f t="shared" si="27"/>
        <v>11</v>
      </c>
      <c r="AC129" s="68">
        <f t="shared" si="28"/>
        <v>24.90909090909091</v>
      </c>
      <c r="AD129" s="68">
        <f t="array" ref="AD129">IF(AB129=0,0,IF(AB129&gt;9,AVERAGE(LARGE(D129:Z129,{1,2,3,4,5,6,7,8,9,10})),0))</f>
        <v>25.8</v>
      </c>
      <c r="AE129" s="68">
        <f t="array" ref="AE129">IF(AB129=0,0,IF(AB129&gt;9,SUM(LARGE(D129:Z129,{1,2,3,4,5,6,7,8,9,10})),0))</f>
        <v>258</v>
      </c>
    </row>
    <row r="130" spans="1:31" ht="16" x14ac:dyDescent="0.2">
      <c r="A130" s="57" t="s">
        <v>228</v>
      </c>
      <c r="B130" s="58" t="s">
        <v>7</v>
      </c>
      <c r="C130" s="58" t="s">
        <v>54</v>
      </c>
      <c r="D130" s="86"/>
      <c r="E130" s="86"/>
      <c r="F130" s="86"/>
      <c r="G130" s="61"/>
      <c r="H130" s="64">
        <v>41</v>
      </c>
      <c r="I130" s="64">
        <v>34</v>
      </c>
      <c r="J130" s="61">
        <v>38</v>
      </c>
      <c r="K130" s="63"/>
      <c r="L130" s="64"/>
      <c r="M130" s="61"/>
      <c r="N130" s="235">
        <v>32</v>
      </c>
      <c r="O130" s="235"/>
      <c r="P130" s="64"/>
      <c r="Q130" s="64"/>
      <c r="R130" s="64"/>
      <c r="S130" s="92">
        <v>40</v>
      </c>
      <c r="T130" s="64"/>
      <c r="U130" s="64"/>
      <c r="V130" s="251"/>
      <c r="W130" s="64"/>
      <c r="X130" s="101">
        <v>41</v>
      </c>
      <c r="Y130" s="86">
        <v>43</v>
      </c>
      <c r="Z130" s="86">
        <v>37</v>
      </c>
      <c r="AA130" s="75"/>
      <c r="AB130" s="67">
        <f t="shared" si="27"/>
        <v>8</v>
      </c>
      <c r="AC130" s="68">
        <f t="shared" si="28"/>
        <v>38.25</v>
      </c>
      <c r="AD130" s="68">
        <f t="array" ref="AD130">IF(AB130=0,0,IF(AB130&gt;9,AVERAGE(LARGE(D130:Z130,{1,2,3,4,5,6,7,8,9,10})),0))</f>
        <v>0</v>
      </c>
      <c r="AE130" s="68">
        <f t="array" ref="AE130">IF(AB130=0,0,IF(AB130&gt;9,SUM(LARGE(D130:Z130,{1,2,3,4,5,6,7,8,9,10})),0))</f>
        <v>0</v>
      </c>
    </row>
    <row r="131" spans="1:31" ht="16" x14ac:dyDescent="0.2">
      <c r="A131" s="57" t="s">
        <v>124</v>
      </c>
      <c r="B131" s="58" t="s">
        <v>7</v>
      </c>
      <c r="C131" s="58" t="s">
        <v>64</v>
      </c>
      <c r="D131" s="60"/>
      <c r="E131" s="60"/>
      <c r="F131" s="60"/>
      <c r="G131" s="61">
        <v>31</v>
      </c>
      <c r="H131" s="64">
        <v>31</v>
      </c>
      <c r="I131" s="64"/>
      <c r="J131" s="61">
        <v>35</v>
      </c>
      <c r="K131" s="63"/>
      <c r="L131" s="64"/>
      <c r="M131" s="65">
        <v>36</v>
      </c>
      <c r="N131" s="235"/>
      <c r="O131" s="235"/>
      <c r="P131" s="64"/>
      <c r="Q131" s="64"/>
      <c r="R131" s="64"/>
      <c r="S131" s="64">
        <v>39</v>
      </c>
      <c r="T131" s="64">
        <v>33</v>
      </c>
      <c r="U131" s="64"/>
      <c r="V131" s="251"/>
      <c r="W131" s="64"/>
      <c r="X131" s="60">
        <v>35</v>
      </c>
      <c r="Y131" s="60">
        <v>38</v>
      </c>
      <c r="Z131" s="60"/>
      <c r="AA131" s="75"/>
      <c r="AB131" s="67">
        <f t="shared" si="27"/>
        <v>8</v>
      </c>
      <c r="AC131" s="68">
        <f t="shared" si="28"/>
        <v>34.75</v>
      </c>
      <c r="AD131" s="68">
        <f t="array" ref="AD131">IF(AB131=0,0,IF(AB131&gt;9,AVERAGE(LARGE(D131:Z131,{1,2,3,4,5,6,7,8,9,10})),0))</f>
        <v>0</v>
      </c>
      <c r="AE131" s="68">
        <f t="array" ref="AE131">IF(AB131=0,0,IF(AB131&gt;9,SUM(LARGE(D131:Z131,{1,2,3,4,5,6,7,8,9,10})),0))</f>
        <v>0</v>
      </c>
    </row>
    <row r="132" spans="1:31" ht="16" x14ac:dyDescent="0.2">
      <c r="A132" s="57" t="s">
        <v>183</v>
      </c>
      <c r="B132" s="58" t="s">
        <v>7</v>
      </c>
      <c r="C132" s="58" t="s">
        <v>58</v>
      </c>
      <c r="D132" s="60"/>
      <c r="E132" s="60"/>
      <c r="F132" s="60"/>
      <c r="G132" s="61">
        <v>38</v>
      </c>
      <c r="H132" s="64"/>
      <c r="I132" s="64"/>
      <c r="J132" s="61"/>
      <c r="K132" s="63"/>
      <c r="L132" s="64"/>
      <c r="M132" s="65">
        <v>46</v>
      </c>
      <c r="N132" s="235">
        <v>38</v>
      </c>
      <c r="O132" s="235"/>
      <c r="P132" s="64">
        <v>27</v>
      </c>
      <c r="Q132" s="64"/>
      <c r="R132" s="64">
        <v>37</v>
      </c>
      <c r="S132" s="64">
        <v>36</v>
      </c>
      <c r="T132" s="64"/>
      <c r="U132" s="64"/>
      <c r="V132" s="251"/>
      <c r="W132" s="64"/>
      <c r="X132" s="60"/>
      <c r="Y132" s="60"/>
      <c r="Z132" s="60"/>
      <c r="AA132" s="75"/>
      <c r="AB132" s="67">
        <f t="shared" si="27"/>
        <v>6</v>
      </c>
      <c r="AC132" s="68">
        <f t="shared" si="28"/>
        <v>37</v>
      </c>
      <c r="AD132" s="68">
        <f t="array" ref="AD132">IF(AB132=0,0,IF(AB132&gt;9,AVERAGE(LARGE(D132:Z132,{1,2,3,4,5,6,7,8,9,10})),0))</f>
        <v>0</v>
      </c>
      <c r="AE132" s="68">
        <f t="array" ref="AE132">IF(AB132=0,0,IF(AB132&gt;9,SUM(LARGE(D132:Z132,{1,2,3,4,5,6,7,8,9,10})),0))</f>
        <v>0</v>
      </c>
    </row>
    <row r="133" spans="1:31" ht="16" x14ac:dyDescent="0.2">
      <c r="A133" s="57" t="s">
        <v>116</v>
      </c>
      <c r="B133" s="58" t="s">
        <v>7</v>
      </c>
      <c r="C133" s="58" t="s">
        <v>58</v>
      </c>
      <c r="D133" s="60"/>
      <c r="E133" s="60">
        <v>39</v>
      </c>
      <c r="F133" s="60">
        <v>38</v>
      </c>
      <c r="G133" s="61">
        <v>37</v>
      </c>
      <c r="H133" s="64">
        <v>39</v>
      </c>
      <c r="I133" s="64">
        <v>29</v>
      </c>
      <c r="J133" s="61"/>
      <c r="K133" s="63"/>
      <c r="L133" s="64"/>
      <c r="M133" s="65"/>
      <c r="N133" s="235"/>
      <c r="O133" s="235"/>
      <c r="P133" s="64">
        <v>28</v>
      </c>
      <c r="Q133" s="64"/>
      <c r="R133" s="64"/>
      <c r="S133" s="64"/>
      <c r="T133" s="64"/>
      <c r="U133" s="64"/>
      <c r="V133" s="251"/>
      <c r="W133" s="64"/>
      <c r="X133" s="60"/>
      <c r="Y133" s="60"/>
      <c r="Z133" s="60"/>
      <c r="AA133" s="75"/>
      <c r="AB133" s="67">
        <f t="shared" si="27"/>
        <v>6</v>
      </c>
      <c r="AC133" s="68">
        <f t="shared" si="28"/>
        <v>35</v>
      </c>
      <c r="AD133" s="68">
        <f t="array" ref="AD133">IF(AB133=0,0,IF(AB133&gt;9,AVERAGE(LARGE(D133:Z133,{1,2,3,4,5,6,7,8,9,10})),0))</f>
        <v>0</v>
      </c>
      <c r="AE133" s="68">
        <f t="array" ref="AE133">IF(AB133=0,0,IF(AB133&gt;9,SUM(LARGE(D133:Z133,{1,2,3,4,5,6,7,8,9,10})),0))</f>
        <v>0</v>
      </c>
    </row>
    <row r="134" spans="1:31" ht="16" x14ac:dyDescent="0.2">
      <c r="A134" s="57" t="s">
        <v>241</v>
      </c>
      <c r="B134" s="58" t="s">
        <v>7</v>
      </c>
      <c r="C134" s="58" t="s">
        <v>66</v>
      </c>
      <c r="D134" s="86"/>
      <c r="E134" s="86"/>
      <c r="F134" s="86"/>
      <c r="G134" s="61"/>
      <c r="H134" s="64"/>
      <c r="I134" s="77">
        <v>23</v>
      </c>
      <c r="J134" s="61"/>
      <c r="K134" s="63"/>
      <c r="L134" s="64"/>
      <c r="M134" s="61">
        <v>25</v>
      </c>
      <c r="N134" s="235"/>
      <c r="O134" s="235"/>
      <c r="P134" s="64"/>
      <c r="Q134" s="64"/>
      <c r="R134" s="64">
        <v>25</v>
      </c>
      <c r="S134" s="92"/>
      <c r="T134" s="64">
        <v>36</v>
      </c>
      <c r="U134" s="64"/>
      <c r="V134" s="251"/>
      <c r="W134" s="64"/>
      <c r="X134" s="79">
        <v>29</v>
      </c>
      <c r="Y134" s="86">
        <v>35</v>
      </c>
      <c r="Z134" s="86"/>
      <c r="AA134" s="75"/>
      <c r="AB134" s="67">
        <f t="shared" si="27"/>
        <v>6</v>
      </c>
      <c r="AC134" s="68">
        <f t="shared" si="28"/>
        <v>28.833333333333332</v>
      </c>
      <c r="AD134" s="68">
        <f t="array" ref="AD134">IF(AB134=0,0,IF(AB134&gt;9,AVERAGE(LARGE(D134:Z134,{1,2,3,4,5,6,7,8,9,10})),0))</f>
        <v>0</v>
      </c>
      <c r="AE134" s="68">
        <f t="array" ref="AE134">IF(AB134=0,0,IF(AB134&gt;9,SUM(LARGE(D134:Z134,{1,2,3,4,5,6,7,8,9,10})),0))</f>
        <v>0</v>
      </c>
    </row>
    <row r="135" spans="1:31" ht="16" x14ac:dyDescent="0.2">
      <c r="A135" s="57" t="s">
        <v>217</v>
      </c>
      <c r="B135" s="58" t="s">
        <v>7</v>
      </c>
      <c r="C135" s="58" t="s">
        <v>58</v>
      </c>
      <c r="D135" s="60"/>
      <c r="E135" s="60"/>
      <c r="F135" s="60"/>
      <c r="G135" s="61">
        <v>24</v>
      </c>
      <c r="H135" s="64"/>
      <c r="I135" s="64">
        <v>35</v>
      </c>
      <c r="J135" s="61">
        <v>27</v>
      </c>
      <c r="K135" s="63"/>
      <c r="L135" s="64"/>
      <c r="M135" s="65"/>
      <c r="N135" s="235"/>
      <c r="O135" s="235"/>
      <c r="P135" s="64">
        <v>22</v>
      </c>
      <c r="Q135" s="64"/>
      <c r="R135" s="64"/>
      <c r="S135" s="64">
        <v>31</v>
      </c>
      <c r="T135" s="64"/>
      <c r="U135" s="64"/>
      <c r="V135" s="251"/>
      <c r="W135" s="64"/>
      <c r="X135" s="60">
        <v>31</v>
      </c>
      <c r="Y135" s="60"/>
      <c r="Z135" s="60"/>
      <c r="AA135" s="75"/>
      <c r="AB135" s="67">
        <f t="shared" si="27"/>
        <v>6</v>
      </c>
      <c r="AC135" s="68">
        <f t="shared" si="28"/>
        <v>28.333333333333332</v>
      </c>
      <c r="AD135" s="68">
        <f t="array" ref="AD135">IF(AB135=0,0,IF(AB135&gt;9,AVERAGE(LARGE(D135:Z135,{1,2,3,4,5,6,7,8,9,10})),0))</f>
        <v>0</v>
      </c>
      <c r="AE135" s="68">
        <f t="array" ref="AE135">IF(AB135=0,0,IF(AB135&gt;9,SUM(LARGE(D135:Z135,{1,2,3,4,5,6,7,8,9,10})),0))</f>
        <v>0</v>
      </c>
    </row>
    <row r="136" spans="1:31" ht="16" x14ac:dyDescent="0.2">
      <c r="A136" s="57" t="s">
        <v>239</v>
      </c>
      <c r="B136" s="58" t="s">
        <v>7</v>
      </c>
      <c r="C136" s="58" t="s">
        <v>58</v>
      </c>
      <c r="D136" s="60"/>
      <c r="E136" s="60"/>
      <c r="F136" s="60"/>
      <c r="G136" s="61">
        <v>34</v>
      </c>
      <c r="H136" s="64"/>
      <c r="I136" s="64">
        <v>39</v>
      </c>
      <c r="J136" s="61">
        <v>30</v>
      </c>
      <c r="K136" s="63"/>
      <c r="L136" s="64"/>
      <c r="M136" s="65"/>
      <c r="N136" s="235">
        <v>31</v>
      </c>
      <c r="O136" s="235"/>
      <c r="P136" s="64"/>
      <c r="Q136" s="64"/>
      <c r="R136" s="64"/>
      <c r="S136" s="64"/>
      <c r="T136" s="64">
        <v>29</v>
      </c>
      <c r="U136" s="64"/>
      <c r="V136" s="251"/>
      <c r="W136" s="64"/>
      <c r="X136" s="60"/>
      <c r="Y136" s="60"/>
      <c r="Z136" s="60"/>
      <c r="AA136" s="75"/>
      <c r="AB136" s="67">
        <f t="shared" si="27"/>
        <v>5</v>
      </c>
      <c r="AC136" s="68">
        <f t="shared" si="28"/>
        <v>32.6</v>
      </c>
      <c r="AD136" s="68">
        <f t="array" ref="AD136">IF(AB136=0,0,IF(AB136&gt;9,AVERAGE(LARGE(D136:Z136,{1,2,3,4,5,6,7,8,9,10})),0))</f>
        <v>0</v>
      </c>
      <c r="AE136" s="68">
        <f t="array" ref="AE136">IF(AB136=0,0,IF(AB136&gt;9,SUM(LARGE(D136:Z136,{1,2,3,4,5,6,7,8,9,10})),0))</f>
        <v>0</v>
      </c>
    </row>
    <row r="137" spans="1:31" ht="16" x14ac:dyDescent="0.2">
      <c r="A137" s="57" t="s">
        <v>118</v>
      </c>
      <c r="B137" s="58" t="s">
        <v>7</v>
      </c>
      <c r="C137" s="58" t="s">
        <v>54</v>
      </c>
      <c r="D137" s="86"/>
      <c r="E137" s="86"/>
      <c r="F137" s="86"/>
      <c r="G137" s="61"/>
      <c r="H137" s="64"/>
      <c r="I137" s="77">
        <v>42</v>
      </c>
      <c r="J137" s="61"/>
      <c r="K137" s="63"/>
      <c r="L137" s="64">
        <v>44</v>
      </c>
      <c r="M137" s="61">
        <v>40</v>
      </c>
      <c r="N137" s="235">
        <v>44</v>
      </c>
      <c r="O137" s="235"/>
      <c r="P137" s="64"/>
      <c r="Q137" s="64"/>
      <c r="R137" s="64"/>
      <c r="S137" s="92"/>
      <c r="T137" s="64"/>
      <c r="U137" s="64"/>
      <c r="V137" s="251"/>
      <c r="W137" s="64"/>
      <c r="X137" s="79"/>
      <c r="Y137" s="86"/>
      <c r="Z137" s="86"/>
      <c r="AA137" s="75"/>
      <c r="AB137" s="67">
        <f t="shared" si="27"/>
        <v>4</v>
      </c>
      <c r="AC137" s="68">
        <f t="shared" si="28"/>
        <v>42.5</v>
      </c>
      <c r="AD137" s="68">
        <f t="array" ref="AD137">IF(AB137=0,0,IF(AB137&gt;9,AVERAGE(LARGE(D137:Z137,{1,2,3,4,5,6,7,8,9,10})),0))</f>
        <v>0</v>
      </c>
      <c r="AE137" s="68">
        <f t="array" ref="AE137">IF(AB137=0,0,IF(AB137&gt;9,SUM(LARGE(D137:Z137,{1,2,3,4,5,6,7,8,9,10})),0))</f>
        <v>0</v>
      </c>
    </row>
    <row r="138" spans="1:31" ht="16" x14ac:dyDescent="0.2">
      <c r="A138" s="99" t="s">
        <v>183</v>
      </c>
      <c r="B138" s="58" t="s">
        <v>7</v>
      </c>
      <c r="C138" s="58" t="s">
        <v>54</v>
      </c>
      <c r="D138" s="60"/>
      <c r="E138" s="60"/>
      <c r="F138" s="60"/>
      <c r="G138" s="61"/>
      <c r="H138" s="64"/>
      <c r="I138" s="64"/>
      <c r="J138" s="61"/>
      <c r="K138" s="63"/>
      <c r="L138" s="64"/>
      <c r="M138" s="65">
        <v>42</v>
      </c>
      <c r="N138" s="235">
        <v>35</v>
      </c>
      <c r="O138" s="235"/>
      <c r="P138" s="64">
        <v>33</v>
      </c>
      <c r="Q138" s="64"/>
      <c r="R138" s="64">
        <v>43</v>
      </c>
      <c r="S138" s="64"/>
      <c r="T138" s="64"/>
      <c r="U138" s="64"/>
      <c r="V138" s="251"/>
      <c r="W138" s="64"/>
      <c r="X138" s="60"/>
      <c r="Y138" s="60"/>
      <c r="Z138" s="60"/>
      <c r="AA138" s="75"/>
      <c r="AB138" s="67">
        <f t="shared" si="27"/>
        <v>4</v>
      </c>
      <c r="AC138" s="68">
        <f t="shared" si="28"/>
        <v>38.25</v>
      </c>
      <c r="AD138" s="68">
        <f t="array" ref="AD138">IF(AB138=0,0,IF(AB138&gt;9,AVERAGE(LARGE(D138:Z138,{1,2,3,4,5,6,7,8,9,10})),0))</f>
        <v>0</v>
      </c>
      <c r="AE138" s="68">
        <f t="array" ref="AE138">IF(AB138=0,0,IF(AB138&gt;9,SUM(LARGE(D138:Z138,{1,2,3,4,5,6,7,8,9,10})),0))</f>
        <v>0</v>
      </c>
    </row>
    <row r="139" spans="1:31" ht="16" x14ac:dyDescent="0.2">
      <c r="A139" s="57" t="s">
        <v>231</v>
      </c>
      <c r="B139" s="58" t="s">
        <v>7</v>
      </c>
      <c r="C139" s="58" t="s">
        <v>64</v>
      </c>
      <c r="D139" s="60"/>
      <c r="E139" s="60"/>
      <c r="F139" s="60"/>
      <c r="G139" s="61"/>
      <c r="H139" s="64"/>
      <c r="I139" s="64"/>
      <c r="J139" s="61"/>
      <c r="K139" s="63"/>
      <c r="L139" s="64"/>
      <c r="M139" s="65"/>
      <c r="N139" s="235"/>
      <c r="O139" s="235"/>
      <c r="P139" s="64"/>
      <c r="Q139" s="64"/>
      <c r="R139" s="64"/>
      <c r="S139" s="64">
        <v>34</v>
      </c>
      <c r="T139" s="64">
        <v>34</v>
      </c>
      <c r="U139" s="64"/>
      <c r="V139" s="251"/>
      <c r="W139" s="64"/>
      <c r="X139" s="60">
        <v>34</v>
      </c>
      <c r="Y139" s="60"/>
      <c r="Z139" s="60"/>
      <c r="AA139" s="75"/>
      <c r="AB139" s="67">
        <f t="shared" si="27"/>
        <v>3</v>
      </c>
      <c r="AC139" s="68">
        <f t="shared" si="28"/>
        <v>34</v>
      </c>
      <c r="AD139" s="68">
        <f t="array" ref="AD139">IF(AB139=0,0,IF(AB139&gt;9,AVERAGE(LARGE(D139:Z139,{1,2,3,4,5,6,7,8,9,10})),0))</f>
        <v>0</v>
      </c>
      <c r="AE139" s="68">
        <f t="array" ref="AE139">IF(AB139=0,0,IF(AB139&gt;9,SUM(LARGE(D139:Z139,{1,2,3,4,5,6,7,8,9,10})),0))</f>
        <v>0</v>
      </c>
    </row>
    <row r="140" spans="1:31" ht="16" x14ac:dyDescent="0.2">
      <c r="A140" s="57" t="s">
        <v>152</v>
      </c>
      <c r="B140" s="58" t="s">
        <v>7</v>
      </c>
      <c r="C140" s="58" t="s">
        <v>66</v>
      </c>
      <c r="D140" s="86"/>
      <c r="E140" s="86"/>
      <c r="F140" s="86"/>
      <c r="G140" s="61"/>
      <c r="H140" s="64"/>
      <c r="I140" s="77">
        <v>14</v>
      </c>
      <c r="J140" s="61"/>
      <c r="K140" s="63"/>
      <c r="L140" s="64"/>
      <c r="M140" s="61"/>
      <c r="N140" s="235"/>
      <c r="O140" s="235"/>
      <c r="P140" s="64"/>
      <c r="Q140" s="64"/>
      <c r="R140" s="64"/>
      <c r="S140" s="92"/>
      <c r="T140" s="64"/>
      <c r="U140" s="64"/>
      <c r="V140" s="251"/>
      <c r="W140" s="64"/>
      <c r="X140" s="79">
        <v>23</v>
      </c>
      <c r="Y140" s="86"/>
      <c r="Z140" s="86"/>
      <c r="AA140" s="75"/>
      <c r="AB140" s="67">
        <f t="shared" si="27"/>
        <v>2</v>
      </c>
      <c r="AC140" s="68">
        <f t="shared" si="28"/>
        <v>18.5</v>
      </c>
      <c r="AD140" s="68">
        <f t="array" ref="AD140">IF(AB140=0,0,IF(AB140&gt;9,AVERAGE(LARGE(D140:Z140,{1,2,3,4,5,6,7,8,9,10})),0))</f>
        <v>0</v>
      </c>
      <c r="AE140" s="68">
        <f t="array" ref="AE140">IF(AB140=0,0,IF(AB140&gt;9,SUM(LARGE(D140:Z140,{1,2,3,4,5,6,7,8,9,10})),0))</f>
        <v>0</v>
      </c>
    </row>
    <row r="141" spans="1:31" ht="16" x14ac:dyDescent="0.2">
      <c r="A141" s="57" t="s">
        <v>153</v>
      </c>
      <c r="B141" s="58" t="s">
        <v>7</v>
      </c>
      <c r="C141" s="58" t="s">
        <v>59</v>
      </c>
      <c r="D141" s="86"/>
      <c r="E141" s="86"/>
      <c r="F141" s="86"/>
      <c r="G141" s="61"/>
      <c r="H141" s="64"/>
      <c r="I141" s="77">
        <v>15</v>
      </c>
      <c r="J141" s="61"/>
      <c r="K141" s="63"/>
      <c r="L141" s="64"/>
      <c r="M141" s="61"/>
      <c r="N141" s="235"/>
      <c r="O141" s="235"/>
      <c r="P141" s="64"/>
      <c r="Q141" s="64"/>
      <c r="R141" s="64"/>
      <c r="S141" s="92"/>
      <c r="T141" s="64"/>
      <c r="U141" s="64"/>
      <c r="V141" s="251"/>
      <c r="W141" s="64"/>
      <c r="X141" s="79">
        <v>18</v>
      </c>
      <c r="Y141" s="86"/>
      <c r="Z141" s="86"/>
      <c r="AA141" s="75"/>
      <c r="AB141" s="67">
        <f t="shared" si="27"/>
        <v>2</v>
      </c>
      <c r="AC141" s="68">
        <f t="shared" si="28"/>
        <v>16.5</v>
      </c>
      <c r="AD141" s="68">
        <f t="array" ref="AD141">IF(AB141=0,0,IF(AB141&gt;9,AVERAGE(LARGE(D141:Z141,{1,2,3,4,5,6,7,8,9,10})),0))</f>
        <v>0</v>
      </c>
      <c r="AE141" s="68">
        <f t="array" ref="AE141">IF(AB141=0,0,IF(AB141&gt;9,SUM(LARGE(D141:Z141,{1,2,3,4,5,6,7,8,9,10})),0))</f>
        <v>0</v>
      </c>
    </row>
    <row r="142" spans="1:31" ht="16" x14ac:dyDescent="0.2">
      <c r="A142" s="85" t="s">
        <v>291</v>
      </c>
      <c r="B142" s="75" t="s">
        <v>7</v>
      </c>
      <c r="C142" s="58" t="s">
        <v>64</v>
      </c>
      <c r="D142" s="86"/>
      <c r="E142" s="86"/>
      <c r="F142" s="86"/>
      <c r="G142" s="61"/>
      <c r="H142" s="64"/>
      <c r="I142" s="77">
        <v>33</v>
      </c>
      <c r="J142" s="61"/>
      <c r="K142" s="63"/>
      <c r="L142" s="64"/>
      <c r="M142" s="61"/>
      <c r="N142" s="235"/>
      <c r="O142" s="235"/>
      <c r="P142" s="64"/>
      <c r="Q142" s="64"/>
      <c r="R142" s="64"/>
      <c r="S142" s="92"/>
      <c r="T142" s="64"/>
      <c r="U142" s="64"/>
      <c r="V142" s="251"/>
      <c r="W142" s="64"/>
      <c r="X142" s="79"/>
      <c r="Y142" s="58"/>
      <c r="Z142" s="58"/>
      <c r="AA142" s="75"/>
      <c r="AB142" s="67">
        <f t="shared" si="27"/>
        <v>1</v>
      </c>
      <c r="AC142" s="68">
        <f t="shared" si="28"/>
        <v>33</v>
      </c>
      <c r="AD142" s="68">
        <f t="array" ref="AD142">IF(AB142=0,0,IF(AB142&gt;9,AVERAGE(LARGE(D142:Z142,{1,2,3,4,5,6,7,8,9,10})),0))</f>
        <v>0</v>
      </c>
      <c r="AE142" s="68">
        <f t="array" ref="AE142">IF(AB142=0,0,IF(AB142&gt;9,SUM(LARGE(D142:Z142,{1,2,3,4,5,6,7,8,9,10})),0))</f>
        <v>0</v>
      </c>
    </row>
    <row r="143" spans="1:31" ht="16" x14ac:dyDescent="0.2">
      <c r="A143" s="85" t="s">
        <v>121</v>
      </c>
      <c r="B143" s="75" t="s">
        <v>7</v>
      </c>
      <c r="C143" s="74" t="s">
        <v>54</v>
      </c>
      <c r="D143" s="75"/>
      <c r="E143" s="75"/>
      <c r="F143" s="75"/>
      <c r="G143" s="76"/>
      <c r="H143" s="77"/>
      <c r="I143" s="77">
        <v>30</v>
      </c>
      <c r="J143" s="76"/>
      <c r="K143" s="63"/>
      <c r="L143" s="77"/>
      <c r="M143" s="76"/>
      <c r="N143" s="236"/>
      <c r="O143" s="236"/>
      <c r="P143" s="77"/>
      <c r="Q143" s="77"/>
      <c r="R143" s="77"/>
      <c r="S143" s="94"/>
      <c r="T143" s="77"/>
      <c r="U143" s="77"/>
      <c r="V143" s="252"/>
      <c r="W143" s="77"/>
      <c r="X143" s="79"/>
      <c r="Y143" s="75"/>
      <c r="Z143" s="75"/>
      <c r="AA143" s="80"/>
      <c r="AB143" s="67">
        <f t="shared" si="27"/>
        <v>1</v>
      </c>
      <c r="AC143" s="68">
        <f t="shared" si="28"/>
        <v>30</v>
      </c>
      <c r="AD143" s="68">
        <f t="array" ref="AD143">IF(AB143=0,0,IF(AB143&gt;9,AVERAGE(LARGE(D143:Z143,{1,2,3,4,5,6,7,8,9,10})),0))</f>
        <v>0</v>
      </c>
      <c r="AE143" s="68">
        <f t="array" ref="AE143">IF(AB143=0,0,IF(AB143&gt;9,SUM(LARGE(D143:Z143,{1,2,3,4,5,6,7,8,9,10})),0))</f>
        <v>0</v>
      </c>
    </row>
    <row r="144" spans="1:31" ht="16" x14ac:dyDescent="0.2">
      <c r="A144" s="57" t="s">
        <v>86</v>
      </c>
      <c r="B144" s="58" t="s">
        <v>10</v>
      </c>
      <c r="C144" s="58" t="s">
        <v>59</v>
      </c>
      <c r="D144" s="60"/>
      <c r="E144" s="60"/>
      <c r="F144" s="60"/>
      <c r="G144" s="61">
        <v>48</v>
      </c>
      <c r="H144" s="64"/>
      <c r="I144" s="64"/>
      <c r="J144" s="61"/>
      <c r="K144" s="63">
        <v>42</v>
      </c>
      <c r="L144" s="64">
        <v>45</v>
      </c>
      <c r="M144" s="65"/>
      <c r="N144" s="235"/>
      <c r="O144" s="235"/>
      <c r="P144" s="64"/>
      <c r="Q144" s="64">
        <v>36</v>
      </c>
      <c r="R144" s="64">
        <v>44</v>
      </c>
      <c r="S144" s="64">
        <v>47</v>
      </c>
      <c r="T144" s="89">
        <v>45</v>
      </c>
      <c r="U144" s="64"/>
      <c r="V144" s="251"/>
      <c r="W144" s="64"/>
      <c r="X144" s="60">
        <v>43</v>
      </c>
      <c r="Y144" s="60">
        <v>47</v>
      </c>
      <c r="Z144" s="60">
        <v>44</v>
      </c>
      <c r="AA144" s="75"/>
      <c r="AB144" s="67">
        <f t="shared" si="27"/>
        <v>10</v>
      </c>
      <c r="AC144" s="68">
        <f t="shared" si="28"/>
        <v>44.1</v>
      </c>
      <c r="AD144" s="68">
        <f t="array" ref="AD144">IF(AB144=0,0,IF(AB144&gt;9,AVERAGE(LARGE(D144:Z144,{1,2,3,4,5,6,7,8,9,10})),0))</f>
        <v>44.1</v>
      </c>
      <c r="AE144" s="68">
        <f t="array" ref="AE144">IF(AB144=0,0,IF(AB144&gt;9,SUM(LARGE(D144:Z144,{1,2,3,4,5,6,7,8,9,10})),0))</f>
        <v>441</v>
      </c>
    </row>
    <row r="145" spans="1:31" ht="16" x14ac:dyDescent="0.2">
      <c r="A145" s="85" t="s">
        <v>102</v>
      </c>
      <c r="B145" s="75" t="s">
        <v>10</v>
      </c>
      <c r="C145" s="74" t="s">
        <v>54</v>
      </c>
      <c r="D145" s="60"/>
      <c r="E145" s="60"/>
      <c r="F145" s="60">
        <v>47</v>
      </c>
      <c r="G145" s="61"/>
      <c r="H145" s="64"/>
      <c r="I145" s="64">
        <v>44</v>
      </c>
      <c r="J145" s="61"/>
      <c r="K145" s="63"/>
      <c r="L145" s="64"/>
      <c r="M145" s="65">
        <v>43</v>
      </c>
      <c r="N145" s="235">
        <v>44</v>
      </c>
      <c r="O145" s="235"/>
      <c r="P145" s="64"/>
      <c r="Q145" s="64"/>
      <c r="R145" s="64"/>
      <c r="S145" s="64"/>
      <c r="T145" s="64">
        <v>46</v>
      </c>
      <c r="U145" s="64"/>
      <c r="V145" s="251">
        <v>49</v>
      </c>
      <c r="W145" s="64">
        <v>36</v>
      </c>
      <c r="X145" s="60">
        <v>44</v>
      </c>
      <c r="Y145" s="60">
        <v>43</v>
      </c>
      <c r="Z145" s="60">
        <v>44</v>
      </c>
      <c r="AA145" s="75"/>
      <c r="AB145" s="67">
        <f t="shared" si="27"/>
        <v>10</v>
      </c>
      <c r="AC145" s="68">
        <f t="shared" si="28"/>
        <v>44</v>
      </c>
      <c r="AD145" s="68">
        <f t="array" ref="AD145">IF(AB145=0,0,IF(AB145&gt;9,AVERAGE(LARGE(D145:Z145,{1,2,3,4,5,6,7,8,9,10})),0))</f>
        <v>44</v>
      </c>
      <c r="AE145" s="68">
        <f t="array" ref="AE145">IF(AB145=0,0,IF(AB145&gt;9,SUM(LARGE(D145:Z145,{1,2,3,4,5,6,7,8,9,10})),0))</f>
        <v>440</v>
      </c>
    </row>
    <row r="146" spans="1:31" ht="16" x14ac:dyDescent="0.2">
      <c r="A146" s="57" t="s">
        <v>119</v>
      </c>
      <c r="B146" s="58" t="s">
        <v>10</v>
      </c>
      <c r="C146" s="58" t="s">
        <v>54</v>
      </c>
      <c r="D146" s="60"/>
      <c r="E146" s="60"/>
      <c r="F146" s="60">
        <v>46</v>
      </c>
      <c r="G146" s="61"/>
      <c r="H146" s="64"/>
      <c r="I146" s="64">
        <v>38</v>
      </c>
      <c r="J146" s="61"/>
      <c r="K146" s="63">
        <v>44</v>
      </c>
      <c r="L146" s="64"/>
      <c r="M146" s="65">
        <v>43</v>
      </c>
      <c r="N146" s="235">
        <v>41</v>
      </c>
      <c r="O146" s="235"/>
      <c r="P146" s="64">
        <v>41</v>
      </c>
      <c r="Q146" s="64">
        <v>41</v>
      </c>
      <c r="R146" s="64">
        <v>38</v>
      </c>
      <c r="S146" s="64"/>
      <c r="T146" s="64"/>
      <c r="U146" s="64"/>
      <c r="V146" s="251">
        <v>44</v>
      </c>
      <c r="W146" s="64">
        <v>47</v>
      </c>
      <c r="X146" s="60">
        <v>41</v>
      </c>
      <c r="Y146" s="60">
        <v>41</v>
      </c>
      <c r="Z146" s="60">
        <v>46</v>
      </c>
      <c r="AA146" s="75"/>
      <c r="AB146" s="67">
        <f t="shared" si="27"/>
        <v>13</v>
      </c>
      <c r="AC146" s="68">
        <f t="shared" si="28"/>
        <v>42.384615384615387</v>
      </c>
      <c r="AD146" s="68">
        <f t="array" ref="AD146">IF(AB146=0,0,IF(AB146&gt;9,AVERAGE(LARGE(D146:Z146,{1,2,3,4,5,6,7,8,9,10})),0))</f>
        <v>43.4</v>
      </c>
      <c r="AE146" s="68">
        <f t="array" ref="AE146">IF(AB146=0,0,IF(AB146&gt;9,SUM(LARGE(D146:Z146,{1,2,3,4,5,6,7,8,9,10})),0))</f>
        <v>434</v>
      </c>
    </row>
    <row r="147" spans="1:31" ht="16" x14ac:dyDescent="0.2">
      <c r="A147" s="57" t="s">
        <v>246</v>
      </c>
      <c r="B147" s="58" t="s">
        <v>10</v>
      </c>
      <c r="C147" s="58" t="s">
        <v>54</v>
      </c>
      <c r="D147" s="60"/>
      <c r="E147" s="60"/>
      <c r="F147" s="60">
        <v>42</v>
      </c>
      <c r="G147" s="61">
        <v>41</v>
      </c>
      <c r="H147" s="64"/>
      <c r="I147" s="64"/>
      <c r="J147" s="61">
        <v>42</v>
      </c>
      <c r="K147" s="63">
        <v>41</v>
      </c>
      <c r="L147" s="64"/>
      <c r="M147" s="65"/>
      <c r="N147" s="235"/>
      <c r="O147" s="235"/>
      <c r="P147" s="64"/>
      <c r="Q147" s="64">
        <v>44</v>
      </c>
      <c r="R147" s="64"/>
      <c r="S147" s="64"/>
      <c r="T147" s="64">
        <v>49</v>
      </c>
      <c r="U147" s="64"/>
      <c r="V147" s="251">
        <v>40</v>
      </c>
      <c r="W147" s="64"/>
      <c r="X147" s="60">
        <v>40</v>
      </c>
      <c r="Y147" s="60">
        <v>44</v>
      </c>
      <c r="Z147" s="60">
        <v>38</v>
      </c>
      <c r="AA147" s="75"/>
      <c r="AB147" s="67">
        <f t="shared" si="27"/>
        <v>10</v>
      </c>
      <c r="AC147" s="68">
        <f t="shared" si="28"/>
        <v>42.1</v>
      </c>
      <c r="AD147" s="68">
        <f t="array" ref="AD147">IF(AB147=0,0,IF(AB147&gt;9,AVERAGE(LARGE(D147:Z147,{1,2,3,4,5,6,7,8,9,10})),0))</f>
        <v>42.1</v>
      </c>
      <c r="AE147" s="68">
        <f t="array" ref="AE147">IF(AB147=0,0,IF(AB147&gt;9,SUM(LARGE(D147:Z147,{1,2,3,4,5,6,7,8,9,10})),0))</f>
        <v>421</v>
      </c>
    </row>
    <row r="148" spans="1:31" ht="16" x14ac:dyDescent="0.2">
      <c r="A148" s="57" t="s">
        <v>123</v>
      </c>
      <c r="B148" s="58" t="s">
        <v>10</v>
      </c>
      <c r="C148" s="58" t="s">
        <v>54</v>
      </c>
      <c r="D148" s="60"/>
      <c r="E148" s="60"/>
      <c r="F148" s="60">
        <v>45</v>
      </c>
      <c r="G148" s="61"/>
      <c r="H148" s="64"/>
      <c r="I148" s="64">
        <v>37</v>
      </c>
      <c r="J148" s="61"/>
      <c r="K148" s="63">
        <v>41</v>
      </c>
      <c r="L148" s="64">
        <v>34</v>
      </c>
      <c r="M148" s="65">
        <v>37</v>
      </c>
      <c r="N148" s="235">
        <v>40</v>
      </c>
      <c r="O148" s="235"/>
      <c r="P148" s="64"/>
      <c r="Q148" s="64"/>
      <c r="R148" s="64">
        <v>40</v>
      </c>
      <c r="S148" s="64"/>
      <c r="T148" s="64">
        <v>45</v>
      </c>
      <c r="U148" s="64"/>
      <c r="V148" s="251">
        <v>38</v>
      </c>
      <c r="W148" s="64"/>
      <c r="X148" s="60">
        <v>41</v>
      </c>
      <c r="Y148" s="60">
        <v>44</v>
      </c>
      <c r="Z148" s="60">
        <v>39</v>
      </c>
      <c r="AA148" s="75"/>
      <c r="AB148" s="67">
        <f t="shared" ref="AB148:AB211" si="29">COUNT(D148:Z148)</f>
        <v>12</v>
      </c>
      <c r="AC148" s="68">
        <f t="shared" ref="AC148:AC211" si="30">IF(AB148=0,0,AVERAGE(D148:Z148))</f>
        <v>40.083333333333336</v>
      </c>
      <c r="AD148" s="68">
        <f t="array" ref="AD148">IF(AB148=0,0,IF(AB148&gt;9,AVERAGE(LARGE(D148:Z148,{1,2,3,4,5,6,7,8,9,10})),0))</f>
        <v>41</v>
      </c>
      <c r="AE148" s="68">
        <f t="array" ref="AE148">IF(AB148=0,0,IF(AB148&gt;9,SUM(LARGE(D148:Z148,{1,2,3,4,5,6,7,8,9,10})),0))</f>
        <v>410</v>
      </c>
    </row>
    <row r="149" spans="1:31" ht="16" x14ac:dyDescent="0.2">
      <c r="A149" s="57" t="s">
        <v>87</v>
      </c>
      <c r="B149" s="58" t="s">
        <v>10</v>
      </c>
      <c r="C149" s="58" t="s">
        <v>54</v>
      </c>
      <c r="D149" s="60"/>
      <c r="E149" s="60"/>
      <c r="F149" s="60">
        <v>43</v>
      </c>
      <c r="G149" s="61">
        <v>38</v>
      </c>
      <c r="H149" s="64"/>
      <c r="I149" s="64"/>
      <c r="J149" s="61">
        <v>37</v>
      </c>
      <c r="K149" s="63">
        <v>38</v>
      </c>
      <c r="L149" s="64">
        <v>44</v>
      </c>
      <c r="M149" s="65"/>
      <c r="N149" s="235"/>
      <c r="O149" s="235"/>
      <c r="P149" s="64"/>
      <c r="Q149" s="64">
        <v>37</v>
      </c>
      <c r="R149" s="64">
        <v>32</v>
      </c>
      <c r="S149" s="64">
        <v>40</v>
      </c>
      <c r="T149" s="89">
        <v>37</v>
      </c>
      <c r="U149" s="64"/>
      <c r="V149" s="251">
        <v>45</v>
      </c>
      <c r="W149" s="64"/>
      <c r="X149" s="60">
        <v>40</v>
      </c>
      <c r="Y149" s="60">
        <v>44</v>
      </c>
      <c r="Z149" s="60"/>
      <c r="AA149" s="75"/>
      <c r="AB149" s="67">
        <f t="shared" si="29"/>
        <v>12</v>
      </c>
      <c r="AC149" s="68">
        <f t="shared" si="30"/>
        <v>39.583333333333336</v>
      </c>
      <c r="AD149" s="68">
        <f t="array" ref="AD149">IF(AB149=0,0,IF(AB149&gt;9,AVERAGE(LARGE(D149:Z149,{1,2,3,4,5,6,7,8,9,10})),0))</f>
        <v>40.6</v>
      </c>
      <c r="AE149" s="68">
        <f t="array" ref="AE149">IF(AB149=0,0,IF(AB149&gt;9,SUM(LARGE(D149:Z149,{1,2,3,4,5,6,7,8,9,10})),0))</f>
        <v>406</v>
      </c>
    </row>
    <row r="150" spans="1:31" ht="16" x14ac:dyDescent="0.2">
      <c r="A150" s="99" t="s">
        <v>74</v>
      </c>
      <c r="B150" s="58" t="s">
        <v>10</v>
      </c>
      <c r="C150" s="58" t="s">
        <v>54</v>
      </c>
      <c r="D150" s="60"/>
      <c r="E150" s="60"/>
      <c r="F150" s="60">
        <v>41</v>
      </c>
      <c r="G150" s="61">
        <v>36</v>
      </c>
      <c r="H150" s="64"/>
      <c r="I150" s="64">
        <v>41</v>
      </c>
      <c r="J150" s="61">
        <v>37</v>
      </c>
      <c r="K150" s="63">
        <v>46</v>
      </c>
      <c r="L150" s="64">
        <v>36</v>
      </c>
      <c r="M150" s="65">
        <v>36</v>
      </c>
      <c r="N150" s="235">
        <v>34</v>
      </c>
      <c r="O150" s="235"/>
      <c r="P150" s="64"/>
      <c r="Q150" s="64">
        <v>35</v>
      </c>
      <c r="R150" s="64">
        <v>33</v>
      </c>
      <c r="S150" s="64"/>
      <c r="T150" s="64">
        <v>37</v>
      </c>
      <c r="U150" s="64"/>
      <c r="V150" s="251"/>
      <c r="W150" s="64">
        <v>37</v>
      </c>
      <c r="X150" s="60">
        <v>36</v>
      </c>
      <c r="Y150" s="60">
        <v>45</v>
      </c>
      <c r="Z150" s="60">
        <v>38</v>
      </c>
      <c r="AA150" s="75"/>
      <c r="AB150" s="67">
        <f t="shared" si="29"/>
        <v>15</v>
      </c>
      <c r="AC150" s="68">
        <f t="shared" si="30"/>
        <v>37.866666666666667</v>
      </c>
      <c r="AD150" s="68">
        <f t="array" ref="AD150">IF(AB150=0,0,IF(AB150&gt;9,AVERAGE(LARGE(D150:Z150,{1,2,3,4,5,6,7,8,9,10})),0))</f>
        <v>39.4</v>
      </c>
      <c r="AE150" s="68">
        <f t="array" ref="AE150">IF(AB150=0,0,IF(AB150&gt;9,SUM(LARGE(D150:Z150,{1,2,3,4,5,6,7,8,9,10})),0))</f>
        <v>394</v>
      </c>
    </row>
    <row r="151" spans="1:31" ht="16" x14ac:dyDescent="0.2">
      <c r="A151" s="57" t="s">
        <v>190</v>
      </c>
      <c r="B151" s="58" t="s">
        <v>10</v>
      </c>
      <c r="C151" s="58" t="s">
        <v>54</v>
      </c>
      <c r="D151" s="86"/>
      <c r="E151" s="86"/>
      <c r="F151" s="86">
        <v>40</v>
      </c>
      <c r="G151" s="61"/>
      <c r="H151" s="64"/>
      <c r="I151" s="64"/>
      <c r="J151" s="61"/>
      <c r="K151" s="63">
        <v>39</v>
      </c>
      <c r="L151" s="64">
        <v>33</v>
      </c>
      <c r="M151" s="65"/>
      <c r="N151" s="235">
        <v>36</v>
      </c>
      <c r="O151" s="235"/>
      <c r="P151" s="64"/>
      <c r="Q151" s="64"/>
      <c r="R151" s="64"/>
      <c r="S151" s="64"/>
      <c r="T151" s="64">
        <v>38</v>
      </c>
      <c r="U151" s="64"/>
      <c r="V151" s="251">
        <v>37</v>
      </c>
      <c r="W151" s="64">
        <v>37</v>
      </c>
      <c r="X151" s="101">
        <v>42</v>
      </c>
      <c r="Y151" s="86">
        <v>45</v>
      </c>
      <c r="Z151" s="86">
        <v>42</v>
      </c>
      <c r="AA151" s="75"/>
      <c r="AB151" s="67">
        <f t="shared" si="29"/>
        <v>10</v>
      </c>
      <c r="AC151" s="68">
        <f t="shared" si="30"/>
        <v>38.9</v>
      </c>
      <c r="AD151" s="68">
        <f t="array" ref="AD151">IF(AB151=0,0,IF(AB151&gt;9,AVERAGE(LARGE(D151:Z151,{1,2,3,4,5,6,7,8,9,10})),0))</f>
        <v>38.9</v>
      </c>
      <c r="AE151" s="68">
        <f t="array" ref="AE151">IF(AB151=0,0,IF(AB151&gt;9,SUM(LARGE(D151:Z151,{1,2,3,4,5,6,7,8,9,10})),0))</f>
        <v>389</v>
      </c>
    </row>
    <row r="152" spans="1:31" ht="16" x14ac:dyDescent="0.2">
      <c r="A152" s="57" t="s">
        <v>272</v>
      </c>
      <c r="B152" s="58" t="s">
        <v>10</v>
      </c>
      <c r="C152" s="58" t="s">
        <v>54</v>
      </c>
      <c r="D152" s="60"/>
      <c r="E152" s="60"/>
      <c r="F152" s="60">
        <v>41</v>
      </c>
      <c r="G152" s="61">
        <v>39</v>
      </c>
      <c r="H152" s="64"/>
      <c r="I152" s="64">
        <v>38</v>
      </c>
      <c r="J152" s="61"/>
      <c r="K152" s="63">
        <v>39</v>
      </c>
      <c r="L152" s="64">
        <v>29</v>
      </c>
      <c r="M152" s="65">
        <v>36</v>
      </c>
      <c r="N152" s="235">
        <v>29</v>
      </c>
      <c r="O152" s="235"/>
      <c r="P152" s="64"/>
      <c r="Q152" s="64"/>
      <c r="R152" s="64"/>
      <c r="S152" s="64"/>
      <c r="T152" s="64">
        <v>35</v>
      </c>
      <c r="U152" s="64"/>
      <c r="V152" s="251">
        <v>37</v>
      </c>
      <c r="W152" s="64">
        <v>33</v>
      </c>
      <c r="X152" s="60">
        <v>41</v>
      </c>
      <c r="Y152" s="60">
        <v>40</v>
      </c>
      <c r="Z152" s="60">
        <v>38</v>
      </c>
      <c r="AA152" s="75"/>
      <c r="AB152" s="67">
        <f t="shared" si="29"/>
        <v>13</v>
      </c>
      <c r="AC152" s="68">
        <f t="shared" si="30"/>
        <v>36.53846153846154</v>
      </c>
      <c r="AD152" s="68">
        <f t="array" ref="AD152">IF(AB152=0,0,IF(AB152&gt;9,AVERAGE(LARGE(D152:Z152,{1,2,3,4,5,6,7,8,9,10})),0))</f>
        <v>38.4</v>
      </c>
      <c r="AE152" s="68">
        <f t="array" ref="AE152">IF(AB152=0,0,IF(AB152&gt;9,SUM(LARGE(D152:Z152,{1,2,3,4,5,6,7,8,9,10})),0))</f>
        <v>384</v>
      </c>
    </row>
    <row r="153" spans="1:31" ht="16" x14ac:dyDescent="0.2">
      <c r="A153" s="99" t="s">
        <v>76</v>
      </c>
      <c r="B153" s="58" t="s">
        <v>10</v>
      </c>
      <c r="C153" s="58" t="s">
        <v>54</v>
      </c>
      <c r="D153" s="86"/>
      <c r="E153" s="86"/>
      <c r="F153" s="86"/>
      <c r="G153" s="61"/>
      <c r="H153" s="64"/>
      <c r="I153" s="64"/>
      <c r="J153" s="61"/>
      <c r="K153" s="63"/>
      <c r="L153" s="64"/>
      <c r="M153" s="65">
        <v>37</v>
      </c>
      <c r="N153" s="235">
        <v>37</v>
      </c>
      <c r="O153" s="235"/>
      <c r="P153" s="64"/>
      <c r="Q153" s="64"/>
      <c r="R153" s="64">
        <v>35</v>
      </c>
      <c r="S153" s="64"/>
      <c r="T153" s="64">
        <v>41</v>
      </c>
      <c r="U153" s="64">
        <v>27</v>
      </c>
      <c r="V153" s="251">
        <v>40</v>
      </c>
      <c r="W153" s="64">
        <v>36</v>
      </c>
      <c r="X153" s="101">
        <v>39</v>
      </c>
      <c r="Y153" s="86">
        <v>40</v>
      </c>
      <c r="Z153" s="86">
        <v>38</v>
      </c>
      <c r="AA153" s="75"/>
      <c r="AB153" s="67">
        <f t="shared" si="29"/>
        <v>10</v>
      </c>
      <c r="AC153" s="68">
        <f t="shared" si="30"/>
        <v>37</v>
      </c>
      <c r="AD153" s="68">
        <f t="array" ref="AD153">IF(AB153=0,0,IF(AB153&gt;9,AVERAGE(LARGE(D153:Z153,{1,2,3,4,5,6,7,8,9,10})),0))</f>
        <v>37</v>
      </c>
      <c r="AE153" s="68">
        <f t="array" ref="AE153">IF(AB153=0,0,IF(AB153&gt;9,SUM(LARGE(D153:Z153,{1,2,3,4,5,6,7,8,9,10})),0))</f>
        <v>370</v>
      </c>
    </row>
    <row r="154" spans="1:31" ht="16" x14ac:dyDescent="0.2">
      <c r="A154" s="57" t="s">
        <v>89</v>
      </c>
      <c r="B154" s="58" t="s">
        <v>10</v>
      </c>
      <c r="C154" s="58" t="s">
        <v>54</v>
      </c>
      <c r="D154" s="60"/>
      <c r="E154" s="60"/>
      <c r="F154" s="60">
        <v>41</v>
      </c>
      <c r="G154" s="61">
        <v>35</v>
      </c>
      <c r="H154" s="64"/>
      <c r="I154" s="64">
        <v>33</v>
      </c>
      <c r="J154" s="61">
        <v>40</v>
      </c>
      <c r="K154" s="63">
        <v>33</v>
      </c>
      <c r="L154" s="64">
        <v>30</v>
      </c>
      <c r="M154" s="65"/>
      <c r="N154" s="235"/>
      <c r="O154" s="235"/>
      <c r="P154" s="64"/>
      <c r="Q154" s="64">
        <v>32</v>
      </c>
      <c r="R154" s="64">
        <v>17</v>
      </c>
      <c r="S154" s="64">
        <v>40</v>
      </c>
      <c r="T154" s="64">
        <v>36</v>
      </c>
      <c r="U154" s="64"/>
      <c r="V154" s="251">
        <v>38</v>
      </c>
      <c r="W154" s="64"/>
      <c r="X154" s="60">
        <v>37</v>
      </c>
      <c r="Y154" s="60">
        <v>33</v>
      </c>
      <c r="Z154" s="60">
        <v>32</v>
      </c>
      <c r="AA154" s="75"/>
      <c r="AB154" s="67">
        <f t="shared" si="29"/>
        <v>14</v>
      </c>
      <c r="AC154" s="68">
        <f t="shared" si="30"/>
        <v>34.071428571428569</v>
      </c>
      <c r="AD154" s="68">
        <f t="array" ref="AD154">IF(AB154=0,0,IF(AB154&gt;9,AVERAGE(LARGE(D154:Z154,{1,2,3,4,5,6,7,8,9,10})),0))</f>
        <v>36.6</v>
      </c>
      <c r="AE154" s="68">
        <f t="array" ref="AE154">IF(AB154=0,0,IF(AB154&gt;9,SUM(LARGE(D154:Z154,{1,2,3,4,5,6,7,8,9,10})),0))</f>
        <v>366</v>
      </c>
    </row>
    <row r="155" spans="1:31" ht="16" x14ac:dyDescent="0.2">
      <c r="A155" s="85" t="s">
        <v>143</v>
      </c>
      <c r="B155" s="75" t="s">
        <v>10</v>
      </c>
      <c r="C155" s="58" t="s">
        <v>54</v>
      </c>
      <c r="D155" s="75"/>
      <c r="E155" s="75"/>
      <c r="F155" s="75">
        <v>28</v>
      </c>
      <c r="G155" s="76">
        <v>34</v>
      </c>
      <c r="H155" s="77"/>
      <c r="I155" s="77"/>
      <c r="J155" s="76"/>
      <c r="K155" s="63">
        <v>43</v>
      </c>
      <c r="L155" s="77"/>
      <c r="M155" s="78"/>
      <c r="N155" s="236">
        <v>30</v>
      </c>
      <c r="O155" s="236"/>
      <c r="P155" s="77"/>
      <c r="Q155" s="77"/>
      <c r="R155" s="77"/>
      <c r="S155" s="77"/>
      <c r="T155" s="77">
        <v>33</v>
      </c>
      <c r="U155" s="77"/>
      <c r="V155" s="252">
        <v>38</v>
      </c>
      <c r="W155" s="77">
        <v>30</v>
      </c>
      <c r="X155" s="79">
        <v>42</v>
      </c>
      <c r="Y155" s="75">
        <v>33</v>
      </c>
      <c r="Z155" s="75">
        <v>36</v>
      </c>
      <c r="AA155" s="80"/>
      <c r="AB155" s="67">
        <f t="shared" si="29"/>
        <v>10</v>
      </c>
      <c r="AC155" s="68">
        <f t="shared" si="30"/>
        <v>34.700000000000003</v>
      </c>
      <c r="AD155" s="68">
        <f t="array" ref="AD155">IF(AB155=0,0,IF(AB155&gt;9,AVERAGE(LARGE(D155:Z155,{1,2,3,4,5,6,7,8,9,10})),0))</f>
        <v>34.700000000000003</v>
      </c>
      <c r="AE155" s="68">
        <f t="array" ref="AE155">IF(AB155=0,0,IF(AB155&gt;9,SUM(LARGE(D155:Z155,{1,2,3,4,5,6,7,8,9,10})),0))</f>
        <v>347</v>
      </c>
    </row>
    <row r="156" spans="1:31" ht="16" x14ac:dyDescent="0.2">
      <c r="A156" s="57" t="s">
        <v>247</v>
      </c>
      <c r="B156" s="58" t="s">
        <v>10</v>
      </c>
      <c r="C156" s="58" t="s">
        <v>54</v>
      </c>
      <c r="D156" s="60"/>
      <c r="E156" s="60"/>
      <c r="F156" s="60">
        <v>27</v>
      </c>
      <c r="G156" s="61">
        <v>30</v>
      </c>
      <c r="H156" s="64"/>
      <c r="I156" s="64">
        <v>26</v>
      </c>
      <c r="J156" s="61"/>
      <c r="K156" s="63">
        <v>34</v>
      </c>
      <c r="L156" s="64">
        <v>37</v>
      </c>
      <c r="M156" s="65">
        <v>28</v>
      </c>
      <c r="N156" s="235">
        <v>31</v>
      </c>
      <c r="O156" s="235"/>
      <c r="P156" s="64"/>
      <c r="Q156" s="64"/>
      <c r="R156" s="64"/>
      <c r="S156" s="64"/>
      <c r="T156" s="64"/>
      <c r="U156" s="64"/>
      <c r="V156" s="251"/>
      <c r="W156" s="64"/>
      <c r="X156" s="60">
        <v>36</v>
      </c>
      <c r="Y156" s="60">
        <v>31</v>
      </c>
      <c r="Z156" s="60">
        <v>34</v>
      </c>
      <c r="AA156" s="75"/>
      <c r="AB156" s="67">
        <f t="shared" si="29"/>
        <v>10</v>
      </c>
      <c r="AC156" s="68">
        <f t="shared" si="30"/>
        <v>31.4</v>
      </c>
      <c r="AD156" s="68">
        <f t="array" ref="AD156">IF(AB156=0,0,IF(AB156&gt;9,AVERAGE(LARGE(D156:Z156,{1,2,3,4,5,6,7,8,9,10})),0))</f>
        <v>31.4</v>
      </c>
      <c r="AE156" s="68">
        <f t="array" ref="AE156">IF(AB156=0,0,IF(AB156&gt;9,SUM(LARGE(D156:Z156,{1,2,3,4,5,6,7,8,9,10})),0))</f>
        <v>314</v>
      </c>
    </row>
    <row r="157" spans="1:31" ht="16" x14ac:dyDescent="0.2">
      <c r="A157" s="82" t="s">
        <v>275</v>
      </c>
      <c r="B157" s="83" t="s">
        <v>10</v>
      </c>
      <c r="C157" s="83" t="s">
        <v>54</v>
      </c>
      <c r="D157" s="60"/>
      <c r="E157" s="60"/>
      <c r="F157" s="60"/>
      <c r="G157" s="61"/>
      <c r="H157" s="64"/>
      <c r="I157" s="64"/>
      <c r="J157" s="61"/>
      <c r="K157" s="63">
        <v>37</v>
      </c>
      <c r="L157" s="64"/>
      <c r="M157" s="65"/>
      <c r="N157" s="235"/>
      <c r="O157" s="235"/>
      <c r="P157" s="64"/>
      <c r="Q157" s="64">
        <v>30</v>
      </c>
      <c r="R157" s="64">
        <v>36</v>
      </c>
      <c r="S157" s="64"/>
      <c r="T157" s="89">
        <v>27</v>
      </c>
      <c r="U157" s="64"/>
      <c r="V157" s="251">
        <v>35</v>
      </c>
      <c r="W157" s="64">
        <v>30</v>
      </c>
      <c r="X157" s="60">
        <v>34</v>
      </c>
      <c r="Y157" s="60">
        <v>39</v>
      </c>
      <c r="Z157" s="60">
        <v>30</v>
      </c>
      <c r="AA157" s="75"/>
      <c r="AB157" s="67">
        <f t="shared" si="29"/>
        <v>9</v>
      </c>
      <c r="AC157" s="68">
        <f t="shared" si="30"/>
        <v>33.111111111111114</v>
      </c>
      <c r="AD157" s="68">
        <f t="array" ref="AD157">IF(AB157=0,0,IF(AB157&gt;9,AVERAGE(LARGE(D157:Z157,{1,2,3,4,5,6,7,8,9,10})),0))</f>
        <v>0</v>
      </c>
      <c r="AE157" s="68">
        <f t="array" ref="AE157">IF(AB157=0,0,IF(AB157&gt;9,SUM(LARGE(D157:Z157,{1,2,3,4,5,6,7,8,9,10})),0))</f>
        <v>0</v>
      </c>
    </row>
    <row r="158" spans="1:31" ht="16" x14ac:dyDescent="0.2">
      <c r="A158" s="82" t="s">
        <v>101</v>
      </c>
      <c r="B158" s="83" t="s">
        <v>10</v>
      </c>
      <c r="C158" s="83" t="s">
        <v>54</v>
      </c>
      <c r="D158" s="60"/>
      <c r="E158" s="60"/>
      <c r="F158" s="60">
        <v>35</v>
      </c>
      <c r="G158" s="61"/>
      <c r="H158" s="64"/>
      <c r="I158" s="64">
        <v>31</v>
      </c>
      <c r="J158" s="61"/>
      <c r="K158" s="63"/>
      <c r="L158" s="64"/>
      <c r="M158" s="65"/>
      <c r="N158" s="235"/>
      <c r="O158" s="235"/>
      <c r="P158" s="64"/>
      <c r="Q158" s="64"/>
      <c r="R158" s="64"/>
      <c r="S158" s="64"/>
      <c r="T158" s="64">
        <v>37</v>
      </c>
      <c r="U158" s="64"/>
      <c r="V158" s="251">
        <v>33</v>
      </c>
      <c r="W158" s="64">
        <v>31</v>
      </c>
      <c r="X158" s="60">
        <v>35</v>
      </c>
      <c r="Y158" s="60">
        <v>34</v>
      </c>
      <c r="Z158" s="60"/>
      <c r="AA158" s="75"/>
      <c r="AB158" s="67">
        <f t="shared" si="29"/>
        <v>7</v>
      </c>
      <c r="AC158" s="68">
        <f t="shared" si="30"/>
        <v>33.714285714285715</v>
      </c>
      <c r="AD158" s="68">
        <f t="array" ref="AD158">IF(AB158=0,0,IF(AB158&gt;9,AVERAGE(LARGE(D158:Z158,{1,2,3,4,5,6,7,8,9,10})),0))</f>
        <v>0</v>
      </c>
      <c r="AE158" s="68">
        <f t="array" ref="AE158">IF(AB158=0,0,IF(AB158&gt;9,SUM(LARGE(D158:Z158,{1,2,3,4,5,6,7,8,9,10})),0))</f>
        <v>0</v>
      </c>
    </row>
    <row r="159" spans="1:31" ht="16" x14ac:dyDescent="0.2">
      <c r="A159" s="57" t="s">
        <v>130</v>
      </c>
      <c r="B159" s="58" t="s">
        <v>10</v>
      </c>
      <c r="C159" s="58" t="s">
        <v>54</v>
      </c>
      <c r="D159" s="60"/>
      <c r="E159" s="60"/>
      <c r="F159" s="60"/>
      <c r="G159" s="61"/>
      <c r="H159" s="64"/>
      <c r="I159" s="64"/>
      <c r="J159" s="61"/>
      <c r="K159" s="63">
        <v>38</v>
      </c>
      <c r="L159" s="64"/>
      <c r="M159" s="65"/>
      <c r="N159" s="235"/>
      <c r="O159" s="235"/>
      <c r="P159" s="64">
        <v>31</v>
      </c>
      <c r="Q159" s="64"/>
      <c r="R159" s="64">
        <v>29</v>
      </c>
      <c r="S159" s="64"/>
      <c r="T159" s="64"/>
      <c r="U159" s="64"/>
      <c r="V159" s="251"/>
      <c r="W159" s="64"/>
      <c r="X159" s="60"/>
      <c r="Y159" s="60"/>
      <c r="Z159" s="60"/>
      <c r="AA159" s="75"/>
      <c r="AB159" s="67">
        <f t="shared" si="29"/>
        <v>3</v>
      </c>
      <c r="AC159" s="68">
        <f t="shared" si="30"/>
        <v>32.666666666666664</v>
      </c>
      <c r="AD159" s="68">
        <f t="array" ref="AD159">IF(AB159=0,0,IF(AB159&gt;9,AVERAGE(LARGE(D159:Z159,{1,2,3,4,5,6,7,8,9,10})),0))</f>
        <v>0</v>
      </c>
      <c r="AE159" s="68">
        <f t="array" ref="AE159">IF(AB159=0,0,IF(AB159&gt;9,SUM(LARGE(D159:Z159,{1,2,3,4,5,6,7,8,9,10})),0))</f>
        <v>0</v>
      </c>
    </row>
    <row r="160" spans="1:31" ht="16" x14ac:dyDescent="0.2">
      <c r="A160" s="57" t="s">
        <v>177</v>
      </c>
      <c r="B160" s="58" t="s">
        <v>10</v>
      </c>
      <c r="C160" s="58" t="s">
        <v>54</v>
      </c>
      <c r="D160" s="60"/>
      <c r="E160" s="60"/>
      <c r="F160" s="60">
        <v>25</v>
      </c>
      <c r="G160" s="61"/>
      <c r="H160" s="64"/>
      <c r="I160" s="64"/>
      <c r="J160" s="61"/>
      <c r="K160" s="63">
        <v>19</v>
      </c>
      <c r="L160" s="64"/>
      <c r="M160" s="65"/>
      <c r="N160" s="235"/>
      <c r="O160" s="235"/>
      <c r="P160" s="64"/>
      <c r="Q160" s="64"/>
      <c r="R160" s="64"/>
      <c r="S160" s="64"/>
      <c r="T160" s="64"/>
      <c r="U160" s="64"/>
      <c r="V160" s="251">
        <v>29</v>
      </c>
      <c r="W160" s="64"/>
      <c r="X160" s="60"/>
      <c r="Y160" s="60"/>
      <c r="Z160" s="60"/>
      <c r="AA160" s="75"/>
      <c r="AB160" s="67">
        <f t="shared" si="29"/>
        <v>3</v>
      </c>
      <c r="AC160" s="68">
        <f t="shared" si="30"/>
        <v>24.333333333333332</v>
      </c>
      <c r="AD160" s="68">
        <f t="array" ref="AD160">IF(AB160=0,0,IF(AB160&gt;9,AVERAGE(LARGE(D160:Z160,{1,2,3,4,5,6,7,8,9,10})),0))</f>
        <v>0</v>
      </c>
      <c r="AE160" s="68">
        <f t="array" ref="AE160">IF(AB160=0,0,IF(AB160&gt;9,SUM(LARGE(D160:Z160,{1,2,3,4,5,6,7,8,9,10})),0))</f>
        <v>0</v>
      </c>
    </row>
    <row r="161" spans="1:31" ht="16" x14ac:dyDescent="0.2">
      <c r="A161" s="57" t="s">
        <v>246</v>
      </c>
      <c r="B161" s="58" t="s">
        <v>10</v>
      </c>
      <c r="C161" s="58" t="s">
        <v>55</v>
      </c>
      <c r="D161" s="86"/>
      <c r="E161" s="86"/>
      <c r="F161" s="86"/>
      <c r="G161" s="61"/>
      <c r="H161" s="64"/>
      <c r="I161" s="64"/>
      <c r="J161" s="61">
        <v>38</v>
      </c>
      <c r="K161" s="63">
        <v>44</v>
      </c>
      <c r="L161" s="64"/>
      <c r="M161" s="61"/>
      <c r="N161" s="235"/>
      <c r="O161" s="235"/>
      <c r="P161" s="64"/>
      <c r="Q161" s="64"/>
      <c r="R161" s="64"/>
      <c r="S161" s="92"/>
      <c r="T161" s="64"/>
      <c r="U161" s="64"/>
      <c r="V161" s="251"/>
      <c r="W161" s="64"/>
      <c r="X161" s="101"/>
      <c r="Y161" s="86"/>
      <c r="Z161" s="86"/>
      <c r="AA161" s="75"/>
      <c r="AB161" s="67">
        <f t="shared" si="29"/>
        <v>2</v>
      </c>
      <c r="AC161" s="68">
        <f t="shared" si="30"/>
        <v>41</v>
      </c>
      <c r="AD161" s="68">
        <f t="array" ref="AD161">IF(AB161=0,0,IF(AB161&gt;9,AVERAGE(LARGE(D161:Z161,{1,2,3,4,5,6,7,8,9,10})),0))</f>
        <v>0</v>
      </c>
      <c r="AE161" s="68">
        <f t="array" ref="AE161">IF(AB161=0,0,IF(AB161&gt;9,SUM(LARGE(D161:Z161,{1,2,3,4,5,6,7,8,9,10})),0))</f>
        <v>0</v>
      </c>
    </row>
    <row r="162" spans="1:31" ht="16" x14ac:dyDescent="0.2">
      <c r="A162" s="57" t="s">
        <v>359</v>
      </c>
      <c r="B162" s="58" t="s">
        <v>10</v>
      </c>
      <c r="C162" s="58" t="s">
        <v>54</v>
      </c>
      <c r="D162" s="86"/>
      <c r="E162" s="86"/>
      <c r="F162" s="86"/>
      <c r="G162" s="61"/>
      <c r="H162" s="64"/>
      <c r="I162" s="64"/>
      <c r="J162" s="61"/>
      <c r="K162" s="63"/>
      <c r="L162" s="64"/>
      <c r="M162" s="61"/>
      <c r="N162" s="235"/>
      <c r="O162" s="235"/>
      <c r="P162" s="64"/>
      <c r="Q162" s="64">
        <v>36</v>
      </c>
      <c r="R162" s="64"/>
      <c r="S162" s="92"/>
      <c r="T162" s="64">
        <v>39</v>
      </c>
      <c r="U162" s="64"/>
      <c r="V162" s="251"/>
      <c r="W162" s="64"/>
      <c r="X162" s="101"/>
      <c r="Y162" s="86"/>
      <c r="Z162" s="86"/>
      <c r="AA162" s="75"/>
      <c r="AB162" s="67">
        <f t="shared" si="29"/>
        <v>2</v>
      </c>
      <c r="AC162" s="68">
        <f t="shared" si="30"/>
        <v>37.5</v>
      </c>
      <c r="AD162" s="68">
        <f t="array" ref="AD162">IF(AB162=0,0,IF(AB162&gt;9,AVERAGE(LARGE(D162:Z162,{1,2,3,4,5,6,7,8,9,10})),0))</f>
        <v>0</v>
      </c>
      <c r="AE162" s="68">
        <f t="array" ref="AE162">IF(AB162=0,0,IF(AB162&gt;9,SUM(LARGE(D162:Z162,{1,2,3,4,5,6,7,8,9,10})),0))</f>
        <v>0</v>
      </c>
    </row>
    <row r="163" spans="1:31" ht="16" x14ac:dyDescent="0.2">
      <c r="A163" s="57" t="s">
        <v>357</v>
      </c>
      <c r="B163" s="58" t="s">
        <v>10</v>
      </c>
      <c r="C163" s="58" t="s">
        <v>54</v>
      </c>
      <c r="D163" s="86"/>
      <c r="E163" s="86"/>
      <c r="F163" s="86"/>
      <c r="G163" s="61"/>
      <c r="H163" s="64"/>
      <c r="I163" s="64"/>
      <c r="J163" s="61"/>
      <c r="K163" s="63"/>
      <c r="L163" s="64"/>
      <c r="M163" s="61"/>
      <c r="N163" s="235"/>
      <c r="O163" s="235"/>
      <c r="P163" s="64"/>
      <c r="Q163" s="64">
        <v>30</v>
      </c>
      <c r="R163" s="64"/>
      <c r="S163" s="92"/>
      <c r="T163" s="64">
        <v>35</v>
      </c>
      <c r="U163" s="64"/>
      <c r="V163" s="251"/>
      <c r="W163" s="64"/>
      <c r="X163" s="101"/>
      <c r="Y163" s="86"/>
      <c r="Z163" s="86"/>
      <c r="AA163" s="75"/>
      <c r="AB163" s="67">
        <f t="shared" si="29"/>
        <v>2</v>
      </c>
      <c r="AC163" s="68">
        <f t="shared" si="30"/>
        <v>32.5</v>
      </c>
      <c r="AD163" s="68">
        <f t="array" ref="AD163">IF(AB163=0,0,IF(AB163&gt;9,AVERAGE(LARGE(D163:Z163,{1,2,3,4,5,6,7,8,9,10})),0))</f>
        <v>0</v>
      </c>
      <c r="AE163" s="68">
        <f t="array" ref="AE163">IF(AB163=0,0,IF(AB163&gt;9,SUM(LARGE(D163:Z163,{1,2,3,4,5,6,7,8,9,10})),0))</f>
        <v>0</v>
      </c>
    </row>
    <row r="164" spans="1:31" ht="16" x14ac:dyDescent="0.2">
      <c r="A164" s="57" t="s">
        <v>356</v>
      </c>
      <c r="B164" s="58" t="s">
        <v>10</v>
      </c>
      <c r="C164" s="58" t="s">
        <v>54</v>
      </c>
      <c r="D164" s="86"/>
      <c r="E164" s="86"/>
      <c r="F164" s="86"/>
      <c r="G164" s="61"/>
      <c r="H164" s="64"/>
      <c r="I164" s="64"/>
      <c r="J164" s="61"/>
      <c r="K164" s="63"/>
      <c r="L164" s="64"/>
      <c r="M164" s="61"/>
      <c r="N164" s="235"/>
      <c r="O164" s="235"/>
      <c r="P164" s="64"/>
      <c r="Q164" s="64">
        <v>27</v>
      </c>
      <c r="R164" s="64"/>
      <c r="S164" s="92"/>
      <c r="T164" s="64"/>
      <c r="U164" s="64"/>
      <c r="V164" s="251"/>
      <c r="W164" s="64"/>
      <c r="X164" s="101">
        <v>36</v>
      </c>
      <c r="Y164" s="86"/>
      <c r="Z164" s="86"/>
      <c r="AA164" s="75"/>
      <c r="AB164" s="67">
        <f t="shared" si="29"/>
        <v>2</v>
      </c>
      <c r="AC164" s="68">
        <f t="shared" si="30"/>
        <v>31.5</v>
      </c>
      <c r="AD164" s="68">
        <f t="array" ref="AD164">IF(AB164=0,0,IF(AB164&gt;9,AVERAGE(LARGE(D164:Z164,{1,2,3,4,5,6,7,8,9,10})),0))</f>
        <v>0</v>
      </c>
      <c r="AE164" s="68">
        <f t="array" ref="AE164">IF(AB164=0,0,IF(AB164&gt;9,SUM(LARGE(D164:Z164,{1,2,3,4,5,6,7,8,9,10})),0))</f>
        <v>0</v>
      </c>
    </row>
    <row r="165" spans="1:31" ht="16" x14ac:dyDescent="0.2">
      <c r="A165" s="73" t="s">
        <v>363</v>
      </c>
      <c r="B165" s="75" t="s">
        <v>10</v>
      </c>
      <c r="C165" s="74" t="s">
        <v>58</v>
      </c>
      <c r="D165" s="75"/>
      <c r="E165" s="75"/>
      <c r="F165" s="75"/>
      <c r="G165" s="76"/>
      <c r="H165" s="77"/>
      <c r="I165" s="77"/>
      <c r="J165" s="76"/>
      <c r="K165" s="63"/>
      <c r="L165" s="77"/>
      <c r="M165" s="78"/>
      <c r="N165" s="236"/>
      <c r="O165" s="236"/>
      <c r="P165" s="77"/>
      <c r="Q165" s="77">
        <v>20</v>
      </c>
      <c r="R165" s="77"/>
      <c r="S165" s="77"/>
      <c r="T165" s="77">
        <v>25</v>
      </c>
      <c r="U165" s="77"/>
      <c r="V165" s="252"/>
      <c r="W165" s="77"/>
      <c r="X165" s="79"/>
      <c r="Y165" s="75"/>
      <c r="Z165" s="75"/>
      <c r="AA165" s="80"/>
      <c r="AB165" s="67">
        <f t="shared" si="29"/>
        <v>2</v>
      </c>
      <c r="AC165" s="68">
        <f t="shared" si="30"/>
        <v>22.5</v>
      </c>
      <c r="AD165" s="68">
        <f t="array" ref="AD165">IF(AB165=0,0,IF(AB165&gt;9,AVERAGE(LARGE(D165:Z165,{1,2,3,4,5,6,7,8,9,10})),0))</f>
        <v>0</v>
      </c>
      <c r="AE165" s="68">
        <f t="array" ref="AE165">IF(AB165=0,0,IF(AB165&gt;9,SUM(LARGE(D165:Z165,{1,2,3,4,5,6,7,8,9,10})),0))</f>
        <v>0</v>
      </c>
    </row>
    <row r="166" spans="1:31" ht="16" x14ac:dyDescent="0.2">
      <c r="A166" s="57" t="s">
        <v>358</v>
      </c>
      <c r="B166" s="58" t="s">
        <v>10</v>
      </c>
      <c r="C166" s="58" t="s">
        <v>54</v>
      </c>
      <c r="D166" s="86"/>
      <c r="E166" s="86"/>
      <c r="F166" s="86"/>
      <c r="G166" s="61"/>
      <c r="H166" s="64"/>
      <c r="I166" s="64"/>
      <c r="J166" s="61"/>
      <c r="K166" s="63"/>
      <c r="L166" s="64"/>
      <c r="M166" s="61"/>
      <c r="N166" s="235"/>
      <c r="O166" s="235"/>
      <c r="P166" s="64"/>
      <c r="Q166" s="64">
        <v>17</v>
      </c>
      <c r="R166" s="64"/>
      <c r="S166" s="92"/>
      <c r="T166" s="64">
        <v>22</v>
      </c>
      <c r="U166" s="64"/>
      <c r="V166" s="251"/>
      <c r="W166" s="64"/>
      <c r="X166" s="101"/>
      <c r="Y166" s="86"/>
      <c r="Z166" s="86"/>
      <c r="AA166" s="75"/>
      <c r="AB166" s="67">
        <f t="shared" si="29"/>
        <v>2</v>
      </c>
      <c r="AC166" s="68">
        <f t="shared" si="30"/>
        <v>19.5</v>
      </c>
      <c r="AD166" s="68">
        <f t="array" ref="AD166">IF(AB166=0,0,IF(AB166&gt;9,AVERAGE(LARGE(D166:Z166,{1,2,3,4,5,6,7,8,9,10})),0))</f>
        <v>0</v>
      </c>
      <c r="AE166" s="68">
        <f t="array" ref="AE166">IF(AB166=0,0,IF(AB166&gt;9,SUM(LARGE(D166:Z166,{1,2,3,4,5,6,7,8,9,10})),0))</f>
        <v>0</v>
      </c>
    </row>
    <row r="167" spans="1:31" ht="16" x14ac:dyDescent="0.2">
      <c r="A167" s="57" t="s">
        <v>365</v>
      </c>
      <c r="B167" s="58" t="s">
        <v>10</v>
      </c>
      <c r="C167" s="58" t="s">
        <v>54</v>
      </c>
      <c r="D167" s="60"/>
      <c r="E167" s="60"/>
      <c r="F167" s="60"/>
      <c r="G167" s="61"/>
      <c r="H167" s="64"/>
      <c r="I167" s="64"/>
      <c r="J167" s="61"/>
      <c r="K167" s="63"/>
      <c r="L167" s="64"/>
      <c r="M167" s="65"/>
      <c r="N167" s="235"/>
      <c r="O167" s="235"/>
      <c r="P167" s="64"/>
      <c r="Q167" s="64"/>
      <c r="R167" s="64"/>
      <c r="S167" s="64"/>
      <c r="T167" s="64">
        <v>44</v>
      </c>
      <c r="U167" s="64"/>
      <c r="V167" s="251"/>
      <c r="W167" s="64"/>
      <c r="X167" s="60"/>
      <c r="Y167" s="60"/>
      <c r="Z167" s="60"/>
      <c r="AA167" s="75"/>
      <c r="AB167" s="67">
        <f t="shared" si="29"/>
        <v>1</v>
      </c>
      <c r="AC167" s="68">
        <f t="shared" si="30"/>
        <v>44</v>
      </c>
      <c r="AD167" s="68">
        <f t="array" ref="AD167">IF(AB167=0,0,IF(AB167&gt;9,AVERAGE(LARGE(D167:Z167,{1,2,3,4,5,6,7,8,9,10})),0))</f>
        <v>0</v>
      </c>
      <c r="AE167" s="68">
        <f t="array" ref="AE167">IF(AB167=0,0,IF(AB167&gt;9,SUM(LARGE(D167:Z167,{1,2,3,4,5,6,7,8,9,10})),0))</f>
        <v>0</v>
      </c>
    </row>
    <row r="168" spans="1:31" ht="16" x14ac:dyDescent="0.2">
      <c r="A168" s="85" t="s">
        <v>254</v>
      </c>
      <c r="B168" s="75" t="s">
        <v>10</v>
      </c>
      <c r="C168" s="74" t="s">
        <v>54</v>
      </c>
      <c r="D168" s="75"/>
      <c r="E168" s="75"/>
      <c r="F168" s="75"/>
      <c r="G168" s="76">
        <v>41</v>
      </c>
      <c r="H168" s="77"/>
      <c r="I168" s="77"/>
      <c r="J168" s="76"/>
      <c r="K168" s="63"/>
      <c r="L168" s="77"/>
      <c r="M168" s="78"/>
      <c r="N168" s="236"/>
      <c r="O168" s="236"/>
      <c r="P168" s="77"/>
      <c r="Q168" s="77"/>
      <c r="R168" s="77"/>
      <c r="S168" s="77"/>
      <c r="T168" s="77"/>
      <c r="U168" s="77"/>
      <c r="V168" s="252"/>
      <c r="W168" s="77"/>
      <c r="X168" s="79"/>
      <c r="Y168" s="75"/>
      <c r="Z168" s="75"/>
      <c r="AA168" s="80"/>
      <c r="AB168" s="67">
        <f t="shared" si="29"/>
        <v>1</v>
      </c>
      <c r="AC168" s="68">
        <f t="shared" si="30"/>
        <v>41</v>
      </c>
      <c r="AD168" s="68">
        <f t="array" ref="AD168">IF(AB168=0,0,IF(AB168&gt;9,AVERAGE(LARGE(D168:Z168,{1,2,3,4,5,6,7,8,9,10})),0))</f>
        <v>0</v>
      </c>
      <c r="AE168" s="68">
        <f t="array" ref="AE168">IF(AB168=0,0,IF(AB168&gt;9,SUM(LARGE(D168:Z168,{1,2,3,4,5,6,7,8,9,10})),0))</f>
        <v>0</v>
      </c>
    </row>
    <row r="169" spans="1:31" ht="16" x14ac:dyDescent="0.2">
      <c r="A169" s="57" t="s">
        <v>169</v>
      </c>
      <c r="B169" s="58" t="s">
        <v>10</v>
      </c>
      <c r="C169" s="58" t="s">
        <v>54</v>
      </c>
      <c r="D169" s="86"/>
      <c r="E169" s="86"/>
      <c r="F169" s="86"/>
      <c r="G169" s="61"/>
      <c r="H169" s="64"/>
      <c r="I169" s="64"/>
      <c r="J169" s="61"/>
      <c r="K169" s="63">
        <v>40</v>
      </c>
      <c r="L169" s="64"/>
      <c r="M169" s="61"/>
      <c r="N169" s="235"/>
      <c r="O169" s="235"/>
      <c r="P169" s="64"/>
      <c r="Q169" s="64"/>
      <c r="R169" s="64"/>
      <c r="S169" s="92"/>
      <c r="T169" s="64"/>
      <c r="U169" s="64"/>
      <c r="V169" s="251"/>
      <c r="W169" s="64"/>
      <c r="X169" s="101"/>
      <c r="Y169" s="86"/>
      <c r="Z169" s="86"/>
      <c r="AA169" s="75"/>
      <c r="AB169" s="67">
        <f t="shared" si="29"/>
        <v>1</v>
      </c>
      <c r="AC169" s="68">
        <f t="shared" si="30"/>
        <v>40</v>
      </c>
      <c r="AD169" s="68">
        <f t="array" ref="AD169">IF(AB169=0,0,IF(AB169&gt;9,AVERAGE(LARGE(D169:Z169,{1,2,3,4,5,6,7,8,9,10})),0))</f>
        <v>0</v>
      </c>
      <c r="AE169" s="68">
        <f t="array" ref="AE169">IF(AB169=0,0,IF(AB169&gt;9,SUM(LARGE(D169:Z169,{1,2,3,4,5,6,7,8,9,10})),0))</f>
        <v>0</v>
      </c>
    </row>
    <row r="170" spans="1:31" ht="16" x14ac:dyDescent="0.2">
      <c r="A170" s="57" t="s">
        <v>191</v>
      </c>
      <c r="B170" s="58" t="s">
        <v>10</v>
      </c>
      <c r="C170" s="58" t="s">
        <v>54</v>
      </c>
      <c r="D170" s="60"/>
      <c r="E170" s="60"/>
      <c r="F170" s="60">
        <v>35</v>
      </c>
      <c r="G170" s="61"/>
      <c r="H170" s="64"/>
      <c r="I170" s="64"/>
      <c r="J170" s="61"/>
      <c r="K170" s="63"/>
      <c r="L170" s="64"/>
      <c r="M170" s="65"/>
      <c r="N170" s="235"/>
      <c r="O170" s="235"/>
      <c r="P170" s="64"/>
      <c r="Q170" s="64"/>
      <c r="R170" s="64"/>
      <c r="S170" s="64"/>
      <c r="T170" s="64"/>
      <c r="U170" s="64"/>
      <c r="V170" s="251"/>
      <c r="W170" s="64"/>
      <c r="X170" s="60"/>
      <c r="Y170" s="60"/>
      <c r="Z170" s="60"/>
      <c r="AA170" s="75"/>
      <c r="AB170" s="67">
        <f t="shared" si="29"/>
        <v>1</v>
      </c>
      <c r="AC170" s="68">
        <f t="shared" si="30"/>
        <v>35</v>
      </c>
      <c r="AD170" s="68">
        <f t="array" ref="AD170">IF(AB170=0,0,IF(AB170&gt;9,AVERAGE(LARGE(D170:Z170,{1,2,3,4,5,6,7,8,9,10})),0))</f>
        <v>0</v>
      </c>
      <c r="AE170" s="68">
        <f t="array" ref="AE170">IF(AB170=0,0,IF(AB170&gt;9,SUM(LARGE(D170:Z170,{1,2,3,4,5,6,7,8,9,10})),0))</f>
        <v>0</v>
      </c>
    </row>
    <row r="171" spans="1:31" ht="16" x14ac:dyDescent="0.2">
      <c r="A171" s="57" t="s">
        <v>195</v>
      </c>
      <c r="B171" s="58" t="s">
        <v>10</v>
      </c>
      <c r="C171" s="58" t="s">
        <v>54</v>
      </c>
      <c r="D171" s="60"/>
      <c r="E171" s="60"/>
      <c r="F171" s="60">
        <v>35</v>
      </c>
      <c r="G171" s="61"/>
      <c r="H171" s="64"/>
      <c r="I171" s="64"/>
      <c r="J171" s="61"/>
      <c r="K171" s="63"/>
      <c r="L171" s="64"/>
      <c r="M171" s="65"/>
      <c r="N171" s="235"/>
      <c r="O171" s="235"/>
      <c r="P171" s="64"/>
      <c r="Q171" s="64"/>
      <c r="R171" s="64"/>
      <c r="S171" s="64"/>
      <c r="T171" s="64"/>
      <c r="U171" s="64"/>
      <c r="V171" s="251"/>
      <c r="W171" s="64"/>
      <c r="X171" s="60"/>
      <c r="Y171" s="60"/>
      <c r="Z171" s="60"/>
      <c r="AA171" s="75"/>
      <c r="AB171" s="67">
        <f t="shared" si="29"/>
        <v>1</v>
      </c>
      <c r="AC171" s="68">
        <f t="shared" si="30"/>
        <v>35</v>
      </c>
      <c r="AD171" s="68">
        <f t="array" ref="AD171">IF(AB171=0,0,IF(AB171&gt;9,AVERAGE(LARGE(D171:Z171,{1,2,3,4,5,6,7,8,9,10})),0))</f>
        <v>0</v>
      </c>
      <c r="AE171" s="68">
        <f t="array" ref="AE171">IF(AB171=0,0,IF(AB171&gt;9,SUM(LARGE(D171:Z171,{1,2,3,4,5,6,7,8,9,10})),0))</f>
        <v>0</v>
      </c>
    </row>
    <row r="172" spans="1:31" ht="16" x14ac:dyDescent="0.2">
      <c r="A172" s="57" t="s">
        <v>187</v>
      </c>
      <c r="B172" s="58" t="s">
        <v>10</v>
      </c>
      <c r="C172" s="58" t="s">
        <v>54</v>
      </c>
      <c r="D172" s="60">
        <v>34</v>
      </c>
      <c r="E172" s="60"/>
      <c r="F172" s="60"/>
      <c r="G172" s="61"/>
      <c r="H172" s="64"/>
      <c r="I172" s="64"/>
      <c r="J172" s="61"/>
      <c r="K172" s="63"/>
      <c r="L172" s="64"/>
      <c r="M172" s="65"/>
      <c r="N172" s="235"/>
      <c r="O172" s="235"/>
      <c r="P172" s="64"/>
      <c r="Q172" s="64"/>
      <c r="R172" s="64"/>
      <c r="S172" s="64"/>
      <c r="T172" s="64"/>
      <c r="U172" s="64"/>
      <c r="V172" s="251"/>
      <c r="W172" s="64"/>
      <c r="X172" s="60"/>
      <c r="Y172" s="60"/>
      <c r="Z172" s="60"/>
      <c r="AA172" s="75"/>
      <c r="AB172" s="67">
        <f t="shared" si="29"/>
        <v>1</v>
      </c>
      <c r="AC172" s="68">
        <f t="shared" si="30"/>
        <v>34</v>
      </c>
      <c r="AD172" s="68">
        <f t="array" ref="AD172">IF(AB172=0,0,IF(AB172&gt;9,AVERAGE(LARGE(D172:Z172,{1,2,3,4,5,6,7,8,9,10})),0))</f>
        <v>0</v>
      </c>
      <c r="AE172" s="68">
        <f t="array" ref="AE172">IF(AB172=0,0,IF(AB172&gt;9,SUM(LARGE(D172:Z172,{1,2,3,4,5,6,7,8,9,10})),0))</f>
        <v>0</v>
      </c>
    </row>
    <row r="173" spans="1:31" ht="16" x14ac:dyDescent="0.2">
      <c r="A173" s="85" t="s">
        <v>253</v>
      </c>
      <c r="B173" s="75" t="s">
        <v>10</v>
      </c>
      <c r="C173" s="74" t="s">
        <v>66</v>
      </c>
      <c r="D173" s="60"/>
      <c r="E173" s="60"/>
      <c r="F173" s="60"/>
      <c r="G173" s="61"/>
      <c r="H173" s="64"/>
      <c r="I173" s="64"/>
      <c r="J173" s="61"/>
      <c r="K173" s="63">
        <v>24</v>
      </c>
      <c r="L173" s="64"/>
      <c r="M173" s="65"/>
      <c r="N173" s="235"/>
      <c r="O173" s="235"/>
      <c r="P173" s="64"/>
      <c r="Q173" s="64"/>
      <c r="R173" s="64"/>
      <c r="S173" s="64"/>
      <c r="T173" s="64"/>
      <c r="U173" s="64"/>
      <c r="V173" s="251"/>
      <c r="W173" s="64"/>
      <c r="X173" s="60"/>
      <c r="Y173" s="60"/>
      <c r="Z173" s="60"/>
      <c r="AA173" s="75"/>
      <c r="AB173" s="67">
        <f t="shared" si="29"/>
        <v>1</v>
      </c>
      <c r="AC173" s="68">
        <f t="shared" si="30"/>
        <v>24</v>
      </c>
      <c r="AD173" s="68">
        <f t="array" ref="AD173">IF(AB173=0,0,IF(AB173&gt;9,AVERAGE(LARGE(D173:Z173,{1,2,3,4,5,6,7,8,9,10})),0))</f>
        <v>0</v>
      </c>
      <c r="AE173" s="68">
        <f t="array" ref="AE173">IF(AB173=0,0,IF(AB173&gt;9,SUM(LARGE(D173:Z173,{1,2,3,4,5,6,7,8,9,10})),0))</f>
        <v>0</v>
      </c>
    </row>
    <row r="174" spans="1:31" ht="16" x14ac:dyDescent="0.2">
      <c r="A174" s="57" t="s">
        <v>230</v>
      </c>
      <c r="B174" s="58" t="s">
        <v>11</v>
      </c>
      <c r="C174" s="58" t="s">
        <v>54</v>
      </c>
      <c r="D174" s="60">
        <v>38</v>
      </c>
      <c r="E174" s="60"/>
      <c r="F174" s="60">
        <v>46</v>
      </c>
      <c r="G174" s="61">
        <v>38</v>
      </c>
      <c r="H174" s="64">
        <v>38</v>
      </c>
      <c r="I174" s="64">
        <v>44</v>
      </c>
      <c r="J174" s="61">
        <v>31</v>
      </c>
      <c r="K174" s="63">
        <v>33</v>
      </c>
      <c r="L174" s="64">
        <v>38</v>
      </c>
      <c r="M174" s="65">
        <v>41</v>
      </c>
      <c r="N174" s="235">
        <v>37</v>
      </c>
      <c r="O174" s="235"/>
      <c r="P174" s="64">
        <v>37</v>
      </c>
      <c r="Q174" s="64">
        <v>35</v>
      </c>
      <c r="R174" s="64">
        <v>26</v>
      </c>
      <c r="S174" s="64"/>
      <c r="T174" s="64">
        <v>40</v>
      </c>
      <c r="U174" s="64">
        <v>32</v>
      </c>
      <c r="V174" s="251">
        <v>41</v>
      </c>
      <c r="W174" s="64">
        <v>42</v>
      </c>
      <c r="X174" s="60">
        <v>39</v>
      </c>
      <c r="Y174" s="60">
        <v>43</v>
      </c>
      <c r="Z174" s="60">
        <v>33</v>
      </c>
      <c r="AA174" s="75"/>
      <c r="AB174" s="67">
        <f t="shared" si="29"/>
        <v>20</v>
      </c>
      <c r="AC174" s="68">
        <f t="shared" si="30"/>
        <v>37.6</v>
      </c>
      <c r="AD174" s="68">
        <f t="array" ref="AD174">IF(AB174=0,0,IF(AB174&gt;9,AVERAGE(LARGE(D174:Z174,{1,2,3,4,5,6,7,8,9,10})),0))</f>
        <v>41.2</v>
      </c>
      <c r="AE174" s="68">
        <f t="array" ref="AE174">IF(AB174=0,0,IF(AB174&gt;9,SUM(LARGE(D174:Z174,{1,2,3,4,5,6,7,8,9,10})),0))</f>
        <v>412</v>
      </c>
    </row>
    <row r="175" spans="1:31" ht="16" x14ac:dyDescent="0.2">
      <c r="A175" s="57" t="s">
        <v>265</v>
      </c>
      <c r="B175" s="58" t="s">
        <v>11</v>
      </c>
      <c r="C175" s="58" t="s">
        <v>54</v>
      </c>
      <c r="D175" s="86">
        <v>38</v>
      </c>
      <c r="E175" s="86">
        <v>36</v>
      </c>
      <c r="F175" s="86">
        <v>38</v>
      </c>
      <c r="G175" s="61">
        <v>37</v>
      </c>
      <c r="H175" s="64"/>
      <c r="I175" s="64">
        <v>42</v>
      </c>
      <c r="J175" s="61">
        <v>40</v>
      </c>
      <c r="K175" s="63"/>
      <c r="L175" s="64">
        <v>38</v>
      </c>
      <c r="M175" s="65">
        <v>31</v>
      </c>
      <c r="N175" s="235"/>
      <c r="O175" s="235"/>
      <c r="P175" s="64">
        <v>38</v>
      </c>
      <c r="Q175" s="64">
        <v>33</v>
      </c>
      <c r="R175" s="64">
        <v>36</v>
      </c>
      <c r="S175" s="64"/>
      <c r="T175" s="64">
        <v>42</v>
      </c>
      <c r="U175" s="64">
        <v>43</v>
      </c>
      <c r="V175" s="251">
        <v>40</v>
      </c>
      <c r="W175" s="64">
        <v>33</v>
      </c>
      <c r="X175" s="86">
        <v>43</v>
      </c>
      <c r="Y175" s="86"/>
      <c r="Z175" s="86"/>
      <c r="AA175" s="75"/>
      <c r="AB175" s="67">
        <f t="shared" si="29"/>
        <v>16</v>
      </c>
      <c r="AC175" s="68">
        <f t="shared" si="30"/>
        <v>38</v>
      </c>
      <c r="AD175" s="68">
        <f t="array" ref="AD175">IF(AB175=0,0,IF(AB175&gt;9,AVERAGE(LARGE(D175:Z175,{1,2,3,4,5,6,7,8,9,10})),0))</f>
        <v>40.200000000000003</v>
      </c>
      <c r="AE175" s="68">
        <f t="array" ref="AE175">IF(AB175=0,0,IF(AB175&gt;9,SUM(LARGE(D175:Z175,{1,2,3,4,5,6,7,8,9,10})),0))</f>
        <v>402</v>
      </c>
    </row>
    <row r="176" spans="1:31" ht="16" x14ac:dyDescent="0.2">
      <c r="A176" s="57" t="s">
        <v>230</v>
      </c>
      <c r="B176" s="58" t="s">
        <v>11</v>
      </c>
      <c r="C176" s="58" t="s">
        <v>58</v>
      </c>
      <c r="D176" s="60">
        <v>42</v>
      </c>
      <c r="E176" s="60"/>
      <c r="F176" s="60">
        <v>40</v>
      </c>
      <c r="G176" s="61">
        <v>36</v>
      </c>
      <c r="H176" s="64">
        <v>41</v>
      </c>
      <c r="I176" s="64">
        <v>38</v>
      </c>
      <c r="J176" s="61">
        <v>36</v>
      </c>
      <c r="K176" s="63">
        <v>39</v>
      </c>
      <c r="L176" s="64">
        <v>39</v>
      </c>
      <c r="M176" s="65">
        <v>38</v>
      </c>
      <c r="N176" s="235">
        <v>40</v>
      </c>
      <c r="O176" s="235"/>
      <c r="P176" s="64">
        <v>32</v>
      </c>
      <c r="Q176" s="64">
        <v>37</v>
      </c>
      <c r="R176" s="64">
        <v>38</v>
      </c>
      <c r="S176" s="64"/>
      <c r="T176" s="64">
        <v>35</v>
      </c>
      <c r="U176" s="64">
        <v>34</v>
      </c>
      <c r="V176" s="251">
        <v>33</v>
      </c>
      <c r="W176" s="64">
        <v>39</v>
      </c>
      <c r="X176" s="60">
        <v>42</v>
      </c>
      <c r="Y176" s="60">
        <v>38</v>
      </c>
      <c r="Z176" s="60">
        <v>38</v>
      </c>
      <c r="AA176" s="75"/>
      <c r="AB176" s="67">
        <f t="shared" si="29"/>
        <v>20</v>
      </c>
      <c r="AC176" s="68">
        <f t="shared" si="30"/>
        <v>37.75</v>
      </c>
      <c r="AD176" s="68">
        <f t="array" ref="AD176">IF(AB176=0,0,IF(AB176&gt;9,AVERAGE(LARGE(D176:Z176,{1,2,3,4,5,6,7,8,9,10})),0))</f>
        <v>39.799999999999997</v>
      </c>
      <c r="AE176" s="68">
        <f t="array" ref="AE176">IF(AB176=0,0,IF(AB176&gt;9,SUM(LARGE(D176:Z176,{1,2,3,4,5,6,7,8,9,10})),0))</f>
        <v>398</v>
      </c>
    </row>
    <row r="177" spans="1:31" ht="16" x14ac:dyDescent="0.2">
      <c r="A177" s="57" t="s">
        <v>266</v>
      </c>
      <c r="B177" s="58" t="s">
        <v>11</v>
      </c>
      <c r="C177" s="58" t="s">
        <v>59</v>
      </c>
      <c r="D177" s="60">
        <v>38</v>
      </c>
      <c r="E177" s="60">
        <v>39</v>
      </c>
      <c r="F177" s="60">
        <v>36</v>
      </c>
      <c r="G177" s="61">
        <v>35</v>
      </c>
      <c r="H177" s="64"/>
      <c r="I177" s="64">
        <v>41</v>
      </c>
      <c r="J177" s="61">
        <v>35</v>
      </c>
      <c r="K177" s="63"/>
      <c r="L177" s="64">
        <v>33</v>
      </c>
      <c r="M177" s="65"/>
      <c r="N177" s="235"/>
      <c r="O177" s="235"/>
      <c r="P177" s="64">
        <v>27</v>
      </c>
      <c r="Q177" s="64">
        <v>34</v>
      </c>
      <c r="R177" s="64">
        <v>35</v>
      </c>
      <c r="S177" s="64"/>
      <c r="T177" s="64">
        <v>38</v>
      </c>
      <c r="U177" s="64">
        <v>39</v>
      </c>
      <c r="V177" s="251">
        <v>35</v>
      </c>
      <c r="W177" s="64">
        <v>43</v>
      </c>
      <c r="X177" s="60">
        <v>42</v>
      </c>
      <c r="Y177" s="60">
        <v>37</v>
      </c>
      <c r="Z177" s="60"/>
      <c r="AA177" s="75"/>
      <c r="AB177" s="67">
        <f t="shared" si="29"/>
        <v>16</v>
      </c>
      <c r="AC177" s="68">
        <f t="shared" si="30"/>
        <v>36.6875</v>
      </c>
      <c r="AD177" s="68">
        <f t="array" ref="AD177">IF(AB177=0,0,IF(AB177&gt;9,AVERAGE(LARGE(D177:Z177,{1,2,3,4,5,6,7,8,9,10})),0))</f>
        <v>38.799999999999997</v>
      </c>
      <c r="AE177" s="68">
        <f t="array" ref="AE177">IF(AB177=0,0,IF(AB177&gt;9,SUM(LARGE(D177:Z177,{1,2,3,4,5,6,7,8,9,10})),0))</f>
        <v>388</v>
      </c>
    </row>
    <row r="178" spans="1:31" ht="16" x14ac:dyDescent="0.2">
      <c r="A178" s="57" t="s">
        <v>266</v>
      </c>
      <c r="B178" s="58" t="s">
        <v>11</v>
      </c>
      <c r="C178" s="58" t="s">
        <v>54</v>
      </c>
      <c r="D178" s="60">
        <v>40</v>
      </c>
      <c r="E178" s="60">
        <v>42</v>
      </c>
      <c r="F178" s="60">
        <v>37</v>
      </c>
      <c r="G178" s="61">
        <v>39</v>
      </c>
      <c r="H178" s="64"/>
      <c r="I178" s="64">
        <v>38</v>
      </c>
      <c r="J178" s="61">
        <v>35</v>
      </c>
      <c r="K178" s="63"/>
      <c r="L178" s="64">
        <v>35</v>
      </c>
      <c r="M178" s="65"/>
      <c r="N178" s="235"/>
      <c r="O178" s="235"/>
      <c r="P178" s="64"/>
      <c r="Q178" s="64">
        <v>31</v>
      </c>
      <c r="R178" s="64">
        <v>36</v>
      </c>
      <c r="S178" s="64"/>
      <c r="T178" s="64">
        <v>39</v>
      </c>
      <c r="U178" s="64">
        <v>40</v>
      </c>
      <c r="V178" s="251">
        <v>35</v>
      </c>
      <c r="W178" s="64">
        <v>38</v>
      </c>
      <c r="X178" s="60">
        <v>39</v>
      </c>
      <c r="Y178" s="60"/>
      <c r="Z178" s="60"/>
      <c r="AA178" s="75"/>
      <c r="AB178" s="67">
        <f t="shared" si="29"/>
        <v>14</v>
      </c>
      <c r="AC178" s="68">
        <f t="shared" si="30"/>
        <v>37.428571428571431</v>
      </c>
      <c r="AD178" s="68">
        <f t="array" ref="AD178">IF(AB178=0,0,IF(AB178&gt;9,AVERAGE(LARGE(D178:Z178,{1,2,3,4,5,6,7,8,9,10})),0))</f>
        <v>38.799999999999997</v>
      </c>
      <c r="AE178" s="68">
        <f t="array" ref="AE178">IF(AB178=0,0,IF(AB178&gt;9,SUM(LARGE(D178:Z178,{1,2,3,4,5,6,7,8,9,10})),0))</f>
        <v>388</v>
      </c>
    </row>
    <row r="179" spans="1:31" ht="16" x14ac:dyDescent="0.2">
      <c r="A179" s="57" t="s">
        <v>262</v>
      </c>
      <c r="B179" s="58" t="s">
        <v>11</v>
      </c>
      <c r="C179" s="58" t="s">
        <v>54</v>
      </c>
      <c r="D179" s="60">
        <v>38</v>
      </c>
      <c r="E179" s="60"/>
      <c r="F179" s="60">
        <v>36</v>
      </c>
      <c r="G179" s="61">
        <v>32</v>
      </c>
      <c r="H179" s="64">
        <v>33</v>
      </c>
      <c r="I179" s="64">
        <v>34</v>
      </c>
      <c r="J179" s="61">
        <v>36</v>
      </c>
      <c r="K179" s="63">
        <v>32</v>
      </c>
      <c r="L179" s="64">
        <v>32</v>
      </c>
      <c r="M179" s="65"/>
      <c r="N179" s="235">
        <v>33</v>
      </c>
      <c r="O179" s="235"/>
      <c r="P179" s="64">
        <v>30</v>
      </c>
      <c r="Q179" s="64">
        <v>31</v>
      </c>
      <c r="R179" s="64">
        <v>35</v>
      </c>
      <c r="S179" s="64"/>
      <c r="T179" s="64">
        <v>36</v>
      </c>
      <c r="U179" s="64"/>
      <c r="V179" s="251">
        <v>37</v>
      </c>
      <c r="W179" s="64">
        <v>38</v>
      </c>
      <c r="X179" s="60"/>
      <c r="Y179" s="60"/>
      <c r="Z179" s="60"/>
      <c r="AA179" s="75"/>
      <c r="AB179" s="67">
        <f t="shared" si="29"/>
        <v>15</v>
      </c>
      <c r="AC179" s="68">
        <f t="shared" si="30"/>
        <v>34.200000000000003</v>
      </c>
      <c r="AD179" s="68">
        <f t="array" ref="AD179">IF(AB179=0,0,IF(AB179&gt;9,AVERAGE(LARGE(D179:Z179,{1,2,3,4,5,6,7,8,9,10})),0))</f>
        <v>35.6</v>
      </c>
      <c r="AE179" s="68">
        <f t="array" ref="AE179">IF(AB179=0,0,IF(AB179&gt;9,SUM(LARGE(D179:Z179,{1,2,3,4,5,6,7,8,9,10})),0))</f>
        <v>356</v>
      </c>
    </row>
    <row r="180" spans="1:31" ht="16" x14ac:dyDescent="0.2">
      <c r="A180" s="57" t="s">
        <v>57</v>
      </c>
      <c r="B180" s="58" t="s">
        <v>11</v>
      </c>
      <c r="C180" s="58" t="s">
        <v>54</v>
      </c>
      <c r="D180" s="60">
        <v>34</v>
      </c>
      <c r="E180" s="60"/>
      <c r="F180" s="60">
        <v>32</v>
      </c>
      <c r="G180" s="61"/>
      <c r="H180" s="64"/>
      <c r="I180" s="64">
        <v>31</v>
      </c>
      <c r="J180" s="61">
        <v>29</v>
      </c>
      <c r="K180" s="63"/>
      <c r="L180" s="64">
        <v>35</v>
      </c>
      <c r="M180" s="65">
        <v>33</v>
      </c>
      <c r="N180" s="235">
        <v>28</v>
      </c>
      <c r="O180" s="235"/>
      <c r="P180" s="64">
        <v>27</v>
      </c>
      <c r="Q180" s="64">
        <v>21</v>
      </c>
      <c r="R180" s="64">
        <v>26</v>
      </c>
      <c r="S180" s="64"/>
      <c r="T180" s="64">
        <v>41</v>
      </c>
      <c r="U180" s="64"/>
      <c r="V180" s="251">
        <v>37</v>
      </c>
      <c r="W180" s="64">
        <v>28</v>
      </c>
      <c r="X180" s="60">
        <v>32</v>
      </c>
      <c r="Y180" s="60">
        <v>35</v>
      </c>
      <c r="Z180" s="60">
        <v>40</v>
      </c>
      <c r="AA180" s="75"/>
      <c r="AB180" s="67">
        <f t="shared" si="29"/>
        <v>16</v>
      </c>
      <c r="AC180" s="68">
        <f t="shared" si="30"/>
        <v>31.8125</v>
      </c>
      <c r="AD180" s="68">
        <f t="array" ref="AD180">IF(AB180=0,0,IF(AB180&gt;9,AVERAGE(LARGE(D180:Z180,{1,2,3,4,5,6,7,8,9,10})),0))</f>
        <v>35</v>
      </c>
      <c r="AE180" s="68">
        <f t="array" ref="AE180">IF(AB180=0,0,IF(AB180&gt;9,SUM(LARGE(D180:Z180,{1,2,3,4,5,6,7,8,9,10})),0))</f>
        <v>350</v>
      </c>
    </row>
    <row r="181" spans="1:31" ht="16" x14ac:dyDescent="0.2">
      <c r="A181" s="57" t="s">
        <v>265</v>
      </c>
      <c r="B181" s="58" t="s">
        <v>11</v>
      </c>
      <c r="C181" s="58" t="s">
        <v>64</v>
      </c>
      <c r="D181" s="86">
        <v>38</v>
      </c>
      <c r="E181" s="86">
        <v>32</v>
      </c>
      <c r="F181" s="86">
        <v>28</v>
      </c>
      <c r="G181" s="61">
        <v>27</v>
      </c>
      <c r="H181" s="64"/>
      <c r="I181" s="64">
        <v>26</v>
      </c>
      <c r="J181" s="61">
        <v>20</v>
      </c>
      <c r="K181" s="63"/>
      <c r="L181" s="64">
        <v>33</v>
      </c>
      <c r="M181" s="65">
        <v>31</v>
      </c>
      <c r="N181" s="235"/>
      <c r="O181" s="235"/>
      <c r="P181" s="64">
        <v>26</v>
      </c>
      <c r="Q181" s="64">
        <v>25</v>
      </c>
      <c r="R181" s="64">
        <v>29</v>
      </c>
      <c r="S181" s="64"/>
      <c r="T181" s="64">
        <v>34</v>
      </c>
      <c r="U181" s="64">
        <v>38</v>
      </c>
      <c r="V181" s="251">
        <v>34</v>
      </c>
      <c r="W181" s="64">
        <v>28</v>
      </c>
      <c r="X181" s="101">
        <v>22</v>
      </c>
      <c r="Y181" s="86">
        <v>28</v>
      </c>
      <c r="Z181" s="86"/>
      <c r="AA181" s="75"/>
      <c r="AB181" s="67">
        <f t="shared" si="29"/>
        <v>17</v>
      </c>
      <c r="AC181" s="68">
        <f t="shared" si="30"/>
        <v>29.352941176470587</v>
      </c>
      <c r="AD181" s="68">
        <f t="array" ref="AD181">IF(AB181=0,0,IF(AB181&gt;9,AVERAGE(LARGE(D181:Z181,{1,2,3,4,5,6,7,8,9,10})),0))</f>
        <v>32.5</v>
      </c>
      <c r="AE181" s="68">
        <f t="array" ref="AE181">IF(AB181=0,0,IF(AB181&gt;9,SUM(LARGE(D181:Z181,{1,2,3,4,5,6,7,8,9,10})),0))</f>
        <v>325</v>
      </c>
    </row>
    <row r="182" spans="1:31" ht="16" x14ac:dyDescent="0.2">
      <c r="A182" s="57" t="s">
        <v>262</v>
      </c>
      <c r="B182" s="58" t="s">
        <v>11</v>
      </c>
      <c r="C182" s="58" t="s">
        <v>64</v>
      </c>
      <c r="D182" s="60">
        <v>28</v>
      </c>
      <c r="E182" s="60"/>
      <c r="F182" s="60">
        <v>33</v>
      </c>
      <c r="G182" s="61">
        <v>25</v>
      </c>
      <c r="H182" s="64">
        <v>38</v>
      </c>
      <c r="I182" s="64">
        <v>28</v>
      </c>
      <c r="J182" s="61">
        <v>26</v>
      </c>
      <c r="K182" s="63">
        <v>30</v>
      </c>
      <c r="L182" s="64">
        <v>31</v>
      </c>
      <c r="M182" s="65"/>
      <c r="N182" s="235">
        <v>22</v>
      </c>
      <c r="O182" s="235"/>
      <c r="P182" s="64">
        <v>25</v>
      </c>
      <c r="Q182" s="64">
        <v>24</v>
      </c>
      <c r="R182" s="64">
        <v>23</v>
      </c>
      <c r="S182" s="64"/>
      <c r="T182" s="64"/>
      <c r="U182" s="64"/>
      <c r="V182" s="251">
        <v>28</v>
      </c>
      <c r="W182" s="64"/>
      <c r="X182" s="60"/>
      <c r="Y182" s="60"/>
      <c r="Z182" s="60"/>
      <c r="AA182" s="75"/>
      <c r="AB182" s="67">
        <f t="shared" si="29"/>
        <v>13</v>
      </c>
      <c r="AC182" s="68">
        <f t="shared" si="30"/>
        <v>27.76923076923077</v>
      </c>
      <c r="AD182" s="68">
        <f t="array" ref="AD182">IF(AB182=0,0,IF(AB182&gt;9,AVERAGE(LARGE(D182:Z182,{1,2,3,4,5,6,7,8,9,10})),0))</f>
        <v>29.2</v>
      </c>
      <c r="AE182" s="68">
        <f t="array" ref="AE182">IF(AB182=0,0,IF(AB182&gt;9,SUM(LARGE(D182:Z182,{1,2,3,4,5,6,7,8,9,10})),0))</f>
        <v>292</v>
      </c>
    </row>
    <row r="183" spans="1:31" ht="16" x14ac:dyDescent="0.2">
      <c r="A183" s="57" t="s">
        <v>57</v>
      </c>
      <c r="B183" s="58" t="s">
        <v>11</v>
      </c>
      <c r="C183" s="58" t="s">
        <v>58</v>
      </c>
      <c r="D183" s="60">
        <v>35</v>
      </c>
      <c r="E183" s="60"/>
      <c r="F183" s="60">
        <v>28</v>
      </c>
      <c r="G183" s="61"/>
      <c r="H183" s="64"/>
      <c r="I183" s="64">
        <v>21</v>
      </c>
      <c r="J183" s="61">
        <v>18</v>
      </c>
      <c r="K183" s="63"/>
      <c r="L183" s="64"/>
      <c r="M183" s="65"/>
      <c r="N183" s="235">
        <v>31</v>
      </c>
      <c r="O183" s="235"/>
      <c r="P183" s="64">
        <v>19</v>
      </c>
      <c r="Q183" s="64">
        <v>30</v>
      </c>
      <c r="R183" s="64">
        <v>20</v>
      </c>
      <c r="S183" s="64"/>
      <c r="T183" s="64">
        <v>33</v>
      </c>
      <c r="U183" s="64"/>
      <c r="V183" s="251">
        <v>31</v>
      </c>
      <c r="W183" s="64">
        <v>21</v>
      </c>
      <c r="X183" s="60">
        <v>35</v>
      </c>
      <c r="Y183" s="60">
        <v>26</v>
      </c>
      <c r="Z183" s="60"/>
      <c r="AA183" s="75"/>
      <c r="AB183" s="67">
        <f t="shared" si="29"/>
        <v>13</v>
      </c>
      <c r="AC183" s="68">
        <f t="shared" si="30"/>
        <v>26.76923076923077</v>
      </c>
      <c r="AD183" s="68">
        <f t="array" ref="AD183">IF(AB183=0,0,IF(AB183&gt;9,AVERAGE(LARGE(D183:Z183,{1,2,3,4,5,6,7,8,9,10})),0))</f>
        <v>29.1</v>
      </c>
      <c r="AE183" s="68">
        <f t="array" ref="AE183">IF(AB183=0,0,IF(AB183&gt;9,SUM(LARGE(D183:Z183,{1,2,3,4,5,6,7,8,9,10})),0))</f>
        <v>291</v>
      </c>
    </row>
    <row r="184" spans="1:31" ht="16" x14ac:dyDescent="0.2">
      <c r="A184" s="57" t="s">
        <v>263</v>
      </c>
      <c r="B184" s="58" t="s">
        <v>11</v>
      </c>
      <c r="C184" s="58" t="s">
        <v>54</v>
      </c>
      <c r="D184" s="60"/>
      <c r="E184" s="60"/>
      <c r="F184" s="60"/>
      <c r="G184" s="61"/>
      <c r="H184" s="64">
        <v>34</v>
      </c>
      <c r="I184" s="64"/>
      <c r="J184" s="61"/>
      <c r="K184" s="63"/>
      <c r="L184" s="64">
        <v>24</v>
      </c>
      <c r="M184" s="65"/>
      <c r="N184" s="235">
        <v>32</v>
      </c>
      <c r="O184" s="235"/>
      <c r="P184" s="64">
        <v>30</v>
      </c>
      <c r="Q184" s="64">
        <v>20</v>
      </c>
      <c r="R184" s="64">
        <v>28</v>
      </c>
      <c r="S184" s="64"/>
      <c r="T184" s="64">
        <v>31</v>
      </c>
      <c r="U184" s="64"/>
      <c r="V184" s="251">
        <v>28</v>
      </c>
      <c r="W184" s="64">
        <v>23</v>
      </c>
      <c r="X184" s="60">
        <v>30</v>
      </c>
      <c r="Y184" s="60">
        <v>17</v>
      </c>
      <c r="Z184" s="60"/>
      <c r="AA184" s="75"/>
      <c r="AB184" s="67">
        <f t="shared" si="29"/>
        <v>11</v>
      </c>
      <c r="AC184" s="68">
        <f t="shared" si="30"/>
        <v>27</v>
      </c>
      <c r="AD184" s="68">
        <f t="array" ref="AD184">IF(AB184=0,0,IF(AB184&gt;9,AVERAGE(LARGE(D184:Z184,{1,2,3,4,5,6,7,8,9,10})),0))</f>
        <v>28</v>
      </c>
      <c r="AE184" s="68">
        <f t="array" ref="AE184">IF(AB184=0,0,IF(AB184&gt;9,SUM(LARGE(D184:Z184,{1,2,3,4,5,6,7,8,9,10})),0))</f>
        <v>280</v>
      </c>
    </row>
    <row r="185" spans="1:31" ht="16" x14ac:dyDescent="0.2">
      <c r="A185" s="82" t="s">
        <v>56</v>
      </c>
      <c r="B185" s="83" t="s">
        <v>11</v>
      </c>
      <c r="C185" s="83" t="s">
        <v>54</v>
      </c>
      <c r="D185" s="60"/>
      <c r="E185" s="60"/>
      <c r="F185" s="60">
        <v>26</v>
      </c>
      <c r="G185" s="61">
        <v>30</v>
      </c>
      <c r="H185" s="64"/>
      <c r="I185" s="64">
        <v>26</v>
      </c>
      <c r="J185" s="61"/>
      <c r="K185" s="63"/>
      <c r="L185" s="64">
        <v>35</v>
      </c>
      <c r="M185" s="65">
        <v>32</v>
      </c>
      <c r="N185" s="235"/>
      <c r="O185" s="235"/>
      <c r="P185" s="64"/>
      <c r="Q185" s="64"/>
      <c r="R185" s="64"/>
      <c r="S185" s="64">
        <v>39</v>
      </c>
      <c r="T185" s="64">
        <v>30</v>
      </c>
      <c r="U185" s="64"/>
      <c r="V185" s="251"/>
      <c r="W185" s="64">
        <v>36</v>
      </c>
      <c r="X185" s="60"/>
      <c r="Y185" s="60"/>
      <c r="Z185" s="60"/>
      <c r="AA185" s="75"/>
      <c r="AB185" s="67">
        <f t="shared" si="29"/>
        <v>8</v>
      </c>
      <c r="AC185" s="68">
        <f t="shared" si="30"/>
        <v>31.75</v>
      </c>
      <c r="AD185" s="68">
        <f t="array" ref="AD185">IF(AB185=0,0,IF(AB185&gt;9,AVERAGE(LARGE(D185:Z185,{1,2,3,4,5,6,7,8,9,10})),0))</f>
        <v>0</v>
      </c>
      <c r="AE185" s="68">
        <f t="array" ref="AE185">IF(AB185=0,0,IF(AB185&gt;9,SUM(LARGE(D185:Z185,{1,2,3,4,5,6,7,8,9,10})),0))</f>
        <v>0</v>
      </c>
    </row>
    <row r="186" spans="1:31" ht="16" x14ac:dyDescent="0.2">
      <c r="A186" s="57" t="s">
        <v>263</v>
      </c>
      <c r="B186" s="58" t="s">
        <v>11</v>
      </c>
      <c r="C186" s="58" t="s">
        <v>64</v>
      </c>
      <c r="D186" s="60"/>
      <c r="E186" s="60"/>
      <c r="F186" s="60"/>
      <c r="G186" s="61"/>
      <c r="H186" s="64"/>
      <c r="I186" s="64"/>
      <c r="J186" s="61"/>
      <c r="K186" s="63"/>
      <c r="L186" s="64"/>
      <c r="M186" s="65"/>
      <c r="N186" s="235"/>
      <c r="O186" s="235"/>
      <c r="P186" s="64">
        <v>16</v>
      </c>
      <c r="Q186" s="64">
        <v>24</v>
      </c>
      <c r="R186" s="64">
        <v>20</v>
      </c>
      <c r="S186" s="64"/>
      <c r="T186" s="64"/>
      <c r="U186" s="64"/>
      <c r="V186" s="251">
        <v>22</v>
      </c>
      <c r="W186" s="64">
        <v>24</v>
      </c>
      <c r="X186" s="60"/>
      <c r="Y186" s="60"/>
      <c r="Z186" s="60"/>
      <c r="AA186" s="75"/>
      <c r="AB186" s="67">
        <f t="shared" si="29"/>
        <v>5</v>
      </c>
      <c r="AC186" s="68">
        <f t="shared" si="30"/>
        <v>21.2</v>
      </c>
      <c r="AD186" s="68">
        <f t="array" ref="AD186">IF(AB186=0,0,IF(AB186&gt;9,AVERAGE(LARGE(D186:Z186,{1,2,3,4,5,6,7,8,9,10})),0))</f>
        <v>0</v>
      </c>
      <c r="AE186" s="68">
        <f t="array" ref="AE186">IF(AB186=0,0,IF(AB186&gt;9,SUM(LARGE(D186:Z186,{1,2,3,4,5,6,7,8,9,10})),0))</f>
        <v>0</v>
      </c>
    </row>
    <row r="187" spans="1:31" ht="16" x14ac:dyDescent="0.2">
      <c r="A187" s="57" t="s">
        <v>264</v>
      </c>
      <c r="B187" s="58" t="s">
        <v>11</v>
      </c>
      <c r="C187" s="58" t="s">
        <v>54</v>
      </c>
      <c r="D187" s="86"/>
      <c r="E187" s="86"/>
      <c r="F187" s="86"/>
      <c r="G187" s="61"/>
      <c r="H187" s="64"/>
      <c r="I187" s="64">
        <v>38</v>
      </c>
      <c r="J187" s="61">
        <v>34</v>
      </c>
      <c r="K187" s="63"/>
      <c r="L187" s="64"/>
      <c r="M187" s="61"/>
      <c r="N187" s="235"/>
      <c r="O187" s="235"/>
      <c r="P187" s="64"/>
      <c r="Q187" s="64"/>
      <c r="R187" s="64"/>
      <c r="S187" s="92"/>
      <c r="T187" s="64"/>
      <c r="U187" s="64"/>
      <c r="V187" s="251"/>
      <c r="W187" s="64"/>
      <c r="X187" s="86">
        <v>33</v>
      </c>
      <c r="Y187" s="86">
        <v>33</v>
      </c>
      <c r="Z187" s="86"/>
      <c r="AA187" s="75"/>
      <c r="AB187" s="67">
        <f t="shared" si="29"/>
        <v>4</v>
      </c>
      <c r="AC187" s="68">
        <f t="shared" si="30"/>
        <v>34.5</v>
      </c>
      <c r="AD187" s="68">
        <f t="array" ref="AD187">IF(AB187=0,0,IF(AB187&gt;9,AVERAGE(LARGE(D187:Z187,{1,2,3,4,5,6,7,8,9,10})),0))</f>
        <v>0</v>
      </c>
      <c r="AE187" s="68">
        <f t="array" ref="AE187">IF(AB187=0,0,IF(AB187&gt;9,SUM(LARGE(D187:Z187,{1,2,3,4,5,6,7,8,9,10})),0))</f>
        <v>0</v>
      </c>
    </row>
    <row r="188" spans="1:31" ht="16" x14ac:dyDescent="0.2">
      <c r="A188" s="57" t="s">
        <v>268</v>
      </c>
      <c r="B188" s="58" t="s">
        <v>4</v>
      </c>
      <c r="C188" s="58" t="s">
        <v>54</v>
      </c>
      <c r="D188" s="60"/>
      <c r="E188" s="60">
        <v>49</v>
      </c>
      <c r="F188" s="60">
        <v>42</v>
      </c>
      <c r="G188" s="61"/>
      <c r="H188" s="64">
        <v>44</v>
      </c>
      <c r="I188" s="64">
        <v>45</v>
      </c>
      <c r="J188" s="61"/>
      <c r="K188" s="63"/>
      <c r="L188" s="64"/>
      <c r="M188" s="65"/>
      <c r="N188" s="235">
        <v>38</v>
      </c>
      <c r="O188" s="235">
        <v>44</v>
      </c>
      <c r="P188" s="64">
        <v>40</v>
      </c>
      <c r="Q188" s="64">
        <v>43</v>
      </c>
      <c r="R188" s="64">
        <v>45</v>
      </c>
      <c r="S188" s="64">
        <v>49</v>
      </c>
      <c r="T188" s="64">
        <v>48</v>
      </c>
      <c r="U188" s="64">
        <v>43</v>
      </c>
      <c r="V188" s="251">
        <v>44</v>
      </c>
      <c r="W188" s="64"/>
      <c r="X188" s="60">
        <v>50</v>
      </c>
      <c r="Y188" s="60">
        <v>48</v>
      </c>
      <c r="Z188" s="60">
        <v>49</v>
      </c>
      <c r="AA188" s="75"/>
      <c r="AB188" s="67">
        <f t="shared" si="29"/>
        <v>16</v>
      </c>
      <c r="AC188" s="68">
        <f t="shared" si="30"/>
        <v>45.0625</v>
      </c>
      <c r="AD188" s="68">
        <f t="array" ref="AD188">IF(AB188=0,0,IF(AB188&gt;9,AVERAGE(LARGE(D188:Z188,{1,2,3,4,5,6,7,8,9,10})),0))</f>
        <v>47.1</v>
      </c>
      <c r="AE188" s="68">
        <f t="array" ref="AE188">IF(AB188=0,0,IF(AB188&gt;9,SUM(LARGE(D188:Z188,{1,2,3,4,5,6,7,8,9,10})),0))</f>
        <v>471</v>
      </c>
    </row>
    <row r="189" spans="1:31" ht="16" x14ac:dyDescent="0.2">
      <c r="A189" s="57" t="s">
        <v>287</v>
      </c>
      <c r="B189" s="58" t="s">
        <v>4</v>
      </c>
      <c r="C189" s="58" t="s">
        <v>54</v>
      </c>
      <c r="D189" s="60">
        <v>45</v>
      </c>
      <c r="E189" s="60">
        <v>47</v>
      </c>
      <c r="F189" s="60"/>
      <c r="G189" s="61"/>
      <c r="H189" s="64">
        <v>39</v>
      </c>
      <c r="I189" s="64">
        <v>38</v>
      </c>
      <c r="J189" s="61"/>
      <c r="K189" s="63"/>
      <c r="L189" s="64"/>
      <c r="M189" s="65">
        <v>46</v>
      </c>
      <c r="N189" s="235"/>
      <c r="O189" s="235">
        <v>43</v>
      </c>
      <c r="P189" s="64"/>
      <c r="Q189" s="64"/>
      <c r="R189" s="64"/>
      <c r="S189" s="64">
        <v>42</v>
      </c>
      <c r="T189" s="64"/>
      <c r="U189" s="64">
        <v>44</v>
      </c>
      <c r="V189" s="251">
        <v>46</v>
      </c>
      <c r="W189" s="64">
        <v>48</v>
      </c>
      <c r="X189" s="83">
        <v>48</v>
      </c>
      <c r="Y189" s="60">
        <v>45</v>
      </c>
      <c r="Z189" s="60">
        <v>44</v>
      </c>
      <c r="AA189" s="75"/>
      <c r="AB189" s="67">
        <f t="shared" si="29"/>
        <v>13</v>
      </c>
      <c r="AC189" s="68">
        <f t="shared" si="30"/>
        <v>44.230769230769234</v>
      </c>
      <c r="AD189" s="68">
        <f t="array" ref="AD189">IF(AB189=0,0,IF(AB189&gt;9,AVERAGE(LARGE(D189:Z189,{1,2,3,4,5,6,7,8,9,10})),0))</f>
        <v>45.6</v>
      </c>
      <c r="AE189" s="68">
        <f t="array" ref="AE189">IF(AB189=0,0,IF(AB189&gt;9,SUM(LARGE(D189:Z189,{1,2,3,4,5,6,7,8,9,10})),0))</f>
        <v>456</v>
      </c>
    </row>
    <row r="190" spans="1:31" ht="16" x14ac:dyDescent="0.2">
      <c r="A190" s="57" t="s">
        <v>75</v>
      </c>
      <c r="B190" s="58" t="s">
        <v>4</v>
      </c>
      <c r="C190" s="58" t="s">
        <v>54</v>
      </c>
      <c r="D190" s="60">
        <v>43</v>
      </c>
      <c r="E190" s="60">
        <v>45</v>
      </c>
      <c r="F190" s="60">
        <v>46</v>
      </c>
      <c r="G190" s="61">
        <v>36</v>
      </c>
      <c r="H190" s="64">
        <v>43</v>
      </c>
      <c r="I190" s="64">
        <v>41</v>
      </c>
      <c r="J190" s="61">
        <v>39</v>
      </c>
      <c r="K190" s="63">
        <v>36</v>
      </c>
      <c r="L190" s="64">
        <v>43</v>
      </c>
      <c r="M190" s="65">
        <v>37</v>
      </c>
      <c r="N190" s="235">
        <v>41</v>
      </c>
      <c r="O190" s="235">
        <v>43</v>
      </c>
      <c r="P190" s="64">
        <v>38</v>
      </c>
      <c r="Q190" s="64">
        <v>42</v>
      </c>
      <c r="R190" s="64">
        <v>46</v>
      </c>
      <c r="S190" s="64">
        <v>41</v>
      </c>
      <c r="T190" s="64">
        <v>46</v>
      </c>
      <c r="U190" s="64">
        <v>46</v>
      </c>
      <c r="V190" s="251">
        <v>45</v>
      </c>
      <c r="W190" s="64">
        <v>40</v>
      </c>
      <c r="X190" s="60">
        <v>38</v>
      </c>
      <c r="Y190" s="60">
        <v>46</v>
      </c>
      <c r="Z190" s="60">
        <v>45</v>
      </c>
      <c r="AA190" s="75"/>
      <c r="AB190" s="67">
        <f t="shared" si="29"/>
        <v>23</v>
      </c>
      <c r="AC190" s="68">
        <f t="shared" si="30"/>
        <v>42</v>
      </c>
      <c r="AD190" s="68">
        <f t="array" ref="AD190">IF(AB190=0,0,IF(AB190&gt;9,AVERAGE(LARGE(D190:Z190,{1,2,3,4,5,6,7,8,9,10})),0))</f>
        <v>45.1</v>
      </c>
      <c r="AE190" s="68">
        <f t="array" ref="AE190">IF(AB190=0,0,IF(AB190&gt;9,SUM(LARGE(D190:Z190,{1,2,3,4,5,6,7,8,9,10})),0))</f>
        <v>451</v>
      </c>
    </row>
    <row r="191" spans="1:31" ht="16" x14ac:dyDescent="0.2">
      <c r="A191" s="57" t="s">
        <v>227</v>
      </c>
      <c r="B191" s="58" t="s">
        <v>4</v>
      </c>
      <c r="C191" s="58" t="s">
        <v>54</v>
      </c>
      <c r="D191" s="60">
        <v>39</v>
      </c>
      <c r="E191" s="60">
        <v>46</v>
      </c>
      <c r="F191" s="60">
        <v>43</v>
      </c>
      <c r="G191" s="61">
        <v>44</v>
      </c>
      <c r="H191" s="64">
        <v>41</v>
      </c>
      <c r="I191" s="64">
        <v>40</v>
      </c>
      <c r="J191" s="61">
        <v>39</v>
      </c>
      <c r="K191" s="63"/>
      <c r="L191" s="64">
        <v>41</v>
      </c>
      <c r="M191" s="65">
        <v>43</v>
      </c>
      <c r="N191" s="235">
        <v>37</v>
      </c>
      <c r="O191" s="235"/>
      <c r="P191" s="64">
        <v>39</v>
      </c>
      <c r="Q191" s="64">
        <v>40</v>
      </c>
      <c r="R191" s="64">
        <v>42</v>
      </c>
      <c r="S191" s="64">
        <v>46</v>
      </c>
      <c r="T191" s="64">
        <v>43</v>
      </c>
      <c r="U191" s="64">
        <v>48</v>
      </c>
      <c r="V191" s="251">
        <v>42</v>
      </c>
      <c r="W191" s="64">
        <v>41</v>
      </c>
      <c r="X191" s="60">
        <v>41</v>
      </c>
      <c r="Y191" s="60">
        <v>48</v>
      </c>
      <c r="Z191" s="60">
        <v>37</v>
      </c>
      <c r="AA191" s="75"/>
      <c r="AB191" s="67">
        <f t="shared" si="29"/>
        <v>21</v>
      </c>
      <c r="AC191" s="68">
        <f t="shared" si="30"/>
        <v>41.904761904761905</v>
      </c>
      <c r="AD191" s="68">
        <f t="array" ref="AD191">IF(AB191=0,0,IF(AB191&gt;9,AVERAGE(LARGE(D191:Z191,{1,2,3,4,5,6,7,8,9,10})),0))</f>
        <v>44.5</v>
      </c>
      <c r="AE191" s="68">
        <f t="array" ref="AE191">IF(AB191=0,0,IF(AB191&gt;9,SUM(LARGE(D191:Z191,{1,2,3,4,5,6,7,8,9,10})),0))</f>
        <v>445</v>
      </c>
    </row>
    <row r="192" spans="1:31" ht="16" x14ac:dyDescent="0.2">
      <c r="A192" s="57" t="s">
        <v>213</v>
      </c>
      <c r="B192" s="58" t="s">
        <v>4</v>
      </c>
      <c r="C192" s="58" t="s">
        <v>54</v>
      </c>
      <c r="D192" s="60">
        <v>45</v>
      </c>
      <c r="E192" s="60">
        <v>45</v>
      </c>
      <c r="F192" s="60">
        <v>46</v>
      </c>
      <c r="G192" s="61"/>
      <c r="H192" s="64">
        <v>42</v>
      </c>
      <c r="I192" s="64">
        <v>44</v>
      </c>
      <c r="J192" s="61">
        <v>41</v>
      </c>
      <c r="K192" s="63"/>
      <c r="L192" s="64">
        <v>35</v>
      </c>
      <c r="M192" s="65">
        <v>40</v>
      </c>
      <c r="N192" s="235"/>
      <c r="O192" s="235"/>
      <c r="P192" s="64"/>
      <c r="Q192" s="64"/>
      <c r="R192" s="64"/>
      <c r="S192" s="64"/>
      <c r="T192" s="64">
        <v>38</v>
      </c>
      <c r="U192" s="64">
        <v>39</v>
      </c>
      <c r="V192" s="251">
        <v>44</v>
      </c>
      <c r="W192" s="64">
        <v>40</v>
      </c>
      <c r="X192" s="60">
        <v>47</v>
      </c>
      <c r="Y192" s="60">
        <v>47</v>
      </c>
      <c r="Z192" s="60">
        <v>43</v>
      </c>
      <c r="AA192" s="75"/>
      <c r="AB192" s="67">
        <f t="shared" si="29"/>
        <v>15</v>
      </c>
      <c r="AC192" s="68">
        <f t="shared" si="30"/>
        <v>42.4</v>
      </c>
      <c r="AD192" s="68">
        <f t="array" ref="AD192">IF(AB192=0,0,IF(AB192&gt;9,AVERAGE(LARGE(D192:Z192,{1,2,3,4,5,6,7,8,9,10})),0))</f>
        <v>44.4</v>
      </c>
      <c r="AE192" s="68">
        <f t="array" ref="AE192">IF(AB192=0,0,IF(AB192&gt;9,SUM(LARGE(D192:Z192,{1,2,3,4,5,6,7,8,9,10})),0))</f>
        <v>444</v>
      </c>
    </row>
    <row r="193" spans="1:31" ht="16" x14ac:dyDescent="0.2">
      <c r="A193" s="57" t="s">
        <v>287</v>
      </c>
      <c r="B193" s="58" t="s">
        <v>4</v>
      </c>
      <c r="C193" s="58" t="s">
        <v>58</v>
      </c>
      <c r="D193" s="60">
        <v>44</v>
      </c>
      <c r="E193" s="60">
        <v>48</v>
      </c>
      <c r="F193" s="60"/>
      <c r="G193" s="61"/>
      <c r="H193" s="64">
        <v>42</v>
      </c>
      <c r="I193" s="64">
        <v>44</v>
      </c>
      <c r="J193" s="61"/>
      <c r="K193" s="63"/>
      <c r="L193" s="64"/>
      <c r="M193" s="65">
        <v>46</v>
      </c>
      <c r="N193" s="235"/>
      <c r="O193" s="235">
        <v>42</v>
      </c>
      <c r="P193" s="64"/>
      <c r="Q193" s="64"/>
      <c r="R193" s="64"/>
      <c r="S193" s="64"/>
      <c r="T193" s="64">
        <v>38</v>
      </c>
      <c r="U193" s="64">
        <v>46</v>
      </c>
      <c r="V193" s="251">
        <v>39</v>
      </c>
      <c r="W193" s="64">
        <v>43</v>
      </c>
      <c r="X193" s="83">
        <v>46</v>
      </c>
      <c r="Y193" s="60">
        <v>40</v>
      </c>
      <c r="Z193" s="60">
        <v>36</v>
      </c>
      <c r="AA193" s="75"/>
      <c r="AB193" s="67">
        <f t="shared" si="29"/>
        <v>13</v>
      </c>
      <c r="AC193" s="68">
        <f t="shared" si="30"/>
        <v>42.615384615384613</v>
      </c>
      <c r="AD193" s="68">
        <f t="array" ref="AD193">IF(AB193=0,0,IF(AB193&gt;9,AVERAGE(LARGE(D193:Z193,{1,2,3,4,5,6,7,8,9,10})),0))</f>
        <v>44.1</v>
      </c>
      <c r="AE193" s="68">
        <f t="array" ref="AE193">IF(AB193=0,0,IF(AB193&gt;9,SUM(LARGE(D193:Z193,{1,2,3,4,5,6,7,8,9,10})),0))</f>
        <v>441</v>
      </c>
    </row>
    <row r="194" spans="1:31" ht="16" x14ac:dyDescent="0.2">
      <c r="A194" s="57" t="s">
        <v>268</v>
      </c>
      <c r="B194" s="58" t="s">
        <v>4</v>
      </c>
      <c r="C194" s="58" t="s">
        <v>55</v>
      </c>
      <c r="D194" s="60"/>
      <c r="E194" s="60">
        <v>45</v>
      </c>
      <c r="F194" s="60">
        <v>42</v>
      </c>
      <c r="G194" s="61"/>
      <c r="H194" s="64">
        <v>44</v>
      </c>
      <c r="I194" s="64">
        <v>43</v>
      </c>
      <c r="J194" s="61"/>
      <c r="K194" s="63"/>
      <c r="L194" s="64"/>
      <c r="M194" s="65"/>
      <c r="N194" s="235">
        <v>38</v>
      </c>
      <c r="O194" s="235">
        <v>43</v>
      </c>
      <c r="P194" s="64">
        <v>30</v>
      </c>
      <c r="Q194" s="64">
        <v>40</v>
      </c>
      <c r="R194" s="64">
        <v>31</v>
      </c>
      <c r="S194" s="64">
        <v>32</v>
      </c>
      <c r="T194" s="64">
        <v>41</v>
      </c>
      <c r="U194" s="64">
        <v>46</v>
      </c>
      <c r="V194" s="251">
        <v>39</v>
      </c>
      <c r="W194" s="64"/>
      <c r="X194" s="60">
        <v>47</v>
      </c>
      <c r="Y194" s="60">
        <v>45</v>
      </c>
      <c r="Z194" s="60"/>
      <c r="AA194" s="75"/>
      <c r="AB194" s="67">
        <f t="shared" si="29"/>
        <v>15</v>
      </c>
      <c r="AC194" s="68">
        <f t="shared" si="30"/>
        <v>40.4</v>
      </c>
      <c r="AD194" s="68">
        <f t="array" ref="AD194">IF(AB194=0,0,IF(AB194&gt;9,AVERAGE(LARGE(D194:Z194,{1,2,3,4,5,6,7,8,9,10})),0))</f>
        <v>43.6</v>
      </c>
      <c r="AE194" s="68">
        <f t="array" ref="AE194">IF(AB194=0,0,IF(AB194&gt;9,SUM(LARGE(D194:Z194,{1,2,3,4,5,6,7,8,9,10})),0))</f>
        <v>436</v>
      </c>
    </row>
    <row r="195" spans="1:31" ht="16" x14ac:dyDescent="0.2">
      <c r="A195" s="57" t="s">
        <v>75</v>
      </c>
      <c r="B195" s="58" t="s">
        <v>4</v>
      </c>
      <c r="C195" s="58" t="s">
        <v>58</v>
      </c>
      <c r="D195" s="60">
        <v>43</v>
      </c>
      <c r="E195" s="60">
        <v>44</v>
      </c>
      <c r="F195" s="60">
        <v>38</v>
      </c>
      <c r="G195" s="61">
        <v>36</v>
      </c>
      <c r="H195" s="64">
        <v>36</v>
      </c>
      <c r="I195" s="64">
        <v>38</v>
      </c>
      <c r="J195" s="61">
        <v>43</v>
      </c>
      <c r="K195" s="63">
        <v>37</v>
      </c>
      <c r="L195" s="64">
        <v>36</v>
      </c>
      <c r="M195" s="65">
        <v>41</v>
      </c>
      <c r="N195" s="235"/>
      <c r="O195" s="235">
        <v>46</v>
      </c>
      <c r="P195" s="64">
        <v>32</v>
      </c>
      <c r="Q195" s="64">
        <v>34</v>
      </c>
      <c r="R195" s="64">
        <v>34</v>
      </c>
      <c r="S195" s="64">
        <v>43</v>
      </c>
      <c r="T195" s="64">
        <v>38</v>
      </c>
      <c r="U195" s="64">
        <v>43</v>
      </c>
      <c r="V195" s="251">
        <v>35</v>
      </c>
      <c r="W195" s="64">
        <v>37</v>
      </c>
      <c r="X195" s="60">
        <v>38</v>
      </c>
      <c r="Y195" s="60">
        <v>46</v>
      </c>
      <c r="Z195" s="60">
        <v>46</v>
      </c>
      <c r="AA195" s="75"/>
      <c r="AB195" s="67">
        <f t="shared" si="29"/>
        <v>22</v>
      </c>
      <c r="AC195" s="68">
        <f t="shared" si="30"/>
        <v>39.272727272727273</v>
      </c>
      <c r="AD195" s="68">
        <f t="array" ref="AD195">IF(AB195=0,0,IF(AB195&gt;9,AVERAGE(LARGE(D195:Z195,{1,2,3,4,5,6,7,8,9,10})),0))</f>
        <v>43.3</v>
      </c>
      <c r="AE195" s="68">
        <f t="array" ref="AE195">IF(AB195=0,0,IF(AB195&gt;9,SUM(LARGE(D195:Z195,{1,2,3,4,5,6,7,8,9,10})),0))</f>
        <v>433</v>
      </c>
    </row>
    <row r="196" spans="1:31" ht="16" x14ac:dyDescent="0.2">
      <c r="A196" s="57" t="s">
        <v>120</v>
      </c>
      <c r="B196" s="58" t="s">
        <v>4</v>
      </c>
      <c r="C196" s="58" t="s">
        <v>54</v>
      </c>
      <c r="D196" s="60">
        <v>41</v>
      </c>
      <c r="E196" s="60">
        <v>39</v>
      </c>
      <c r="F196" s="60">
        <v>43</v>
      </c>
      <c r="G196" s="61">
        <v>38</v>
      </c>
      <c r="H196" s="64">
        <v>38</v>
      </c>
      <c r="I196" s="64">
        <v>38</v>
      </c>
      <c r="J196" s="61">
        <v>32</v>
      </c>
      <c r="K196" s="63">
        <v>40</v>
      </c>
      <c r="L196" s="64">
        <v>39</v>
      </c>
      <c r="M196" s="65">
        <v>42</v>
      </c>
      <c r="N196" s="235">
        <v>40</v>
      </c>
      <c r="O196" s="235">
        <v>45</v>
      </c>
      <c r="P196" s="64">
        <v>38</v>
      </c>
      <c r="Q196" s="64">
        <v>30</v>
      </c>
      <c r="R196" s="64">
        <v>35</v>
      </c>
      <c r="S196" s="64">
        <v>43</v>
      </c>
      <c r="T196" s="64">
        <v>42</v>
      </c>
      <c r="U196" s="64">
        <v>43</v>
      </c>
      <c r="V196" s="251">
        <v>32</v>
      </c>
      <c r="W196" s="64">
        <v>43</v>
      </c>
      <c r="X196" s="60">
        <v>39</v>
      </c>
      <c r="Y196" s="60">
        <v>43</v>
      </c>
      <c r="Z196" s="60">
        <v>45</v>
      </c>
      <c r="AA196" s="75"/>
      <c r="AB196" s="67">
        <f t="shared" si="29"/>
        <v>23</v>
      </c>
      <c r="AC196" s="68">
        <f t="shared" si="30"/>
        <v>39.478260869565219</v>
      </c>
      <c r="AD196" s="68">
        <f t="array" ref="AD196">IF(AB196=0,0,IF(AB196&gt;9,AVERAGE(LARGE(D196:Z196,{1,2,3,4,5,6,7,8,9,10})),0))</f>
        <v>43</v>
      </c>
      <c r="AE196" s="68">
        <f t="array" ref="AE196">IF(AB196=0,0,IF(AB196&gt;9,SUM(LARGE(D196:Z196,{1,2,3,4,5,6,7,8,9,10})),0))</f>
        <v>430</v>
      </c>
    </row>
    <row r="197" spans="1:31" ht="16" x14ac:dyDescent="0.2">
      <c r="A197" s="57" t="s">
        <v>213</v>
      </c>
      <c r="B197" s="58" t="s">
        <v>4</v>
      </c>
      <c r="C197" s="58" t="s">
        <v>58</v>
      </c>
      <c r="D197" s="60">
        <v>44</v>
      </c>
      <c r="E197" s="60">
        <v>40</v>
      </c>
      <c r="F197" s="60">
        <v>45</v>
      </c>
      <c r="G197" s="61"/>
      <c r="H197" s="64">
        <v>43</v>
      </c>
      <c r="I197" s="64">
        <v>38</v>
      </c>
      <c r="J197" s="61">
        <v>32</v>
      </c>
      <c r="K197" s="63"/>
      <c r="L197" s="64">
        <v>41</v>
      </c>
      <c r="M197" s="65">
        <v>44</v>
      </c>
      <c r="N197" s="235"/>
      <c r="O197" s="235"/>
      <c r="P197" s="64"/>
      <c r="Q197" s="64"/>
      <c r="R197" s="64"/>
      <c r="S197" s="64"/>
      <c r="T197" s="64">
        <v>42</v>
      </c>
      <c r="U197" s="64">
        <v>41</v>
      </c>
      <c r="V197" s="251">
        <v>41</v>
      </c>
      <c r="W197" s="64">
        <v>39</v>
      </c>
      <c r="X197" s="60">
        <v>34</v>
      </c>
      <c r="Y197" s="60">
        <v>44</v>
      </c>
      <c r="Z197" s="60">
        <v>44</v>
      </c>
      <c r="AA197" s="75"/>
      <c r="AB197" s="67">
        <f t="shared" si="29"/>
        <v>15</v>
      </c>
      <c r="AC197" s="68">
        <f t="shared" si="30"/>
        <v>40.799999999999997</v>
      </c>
      <c r="AD197" s="68">
        <f t="array" ref="AD197">IF(AB197=0,0,IF(AB197&gt;9,AVERAGE(LARGE(D197:Z197,{1,2,3,4,5,6,7,8,9,10})),0))</f>
        <v>42.9</v>
      </c>
      <c r="AE197" s="68">
        <f t="array" ref="AE197">IF(AB197=0,0,IF(AB197&gt;9,SUM(LARGE(D197:Z197,{1,2,3,4,5,6,7,8,9,10})),0))</f>
        <v>429</v>
      </c>
    </row>
    <row r="198" spans="1:31" ht="16" x14ac:dyDescent="0.2">
      <c r="A198" s="57" t="s">
        <v>159</v>
      </c>
      <c r="B198" s="58" t="s">
        <v>4</v>
      </c>
      <c r="C198" s="93" t="s">
        <v>58</v>
      </c>
      <c r="D198" s="60">
        <v>41</v>
      </c>
      <c r="E198" s="60">
        <v>44</v>
      </c>
      <c r="F198" s="60"/>
      <c r="G198" s="61"/>
      <c r="H198" s="64"/>
      <c r="I198" s="64">
        <v>40</v>
      </c>
      <c r="J198" s="61"/>
      <c r="K198" s="63"/>
      <c r="L198" s="64">
        <v>44</v>
      </c>
      <c r="M198" s="65">
        <v>38</v>
      </c>
      <c r="N198" s="235">
        <v>37</v>
      </c>
      <c r="O198" s="235">
        <v>43</v>
      </c>
      <c r="P198" s="64"/>
      <c r="Q198" s="64"/>
      <c r="R198" s="64"/>
      <c r="S198" s="64"/>
      <c r="T198" s="64">
        <v>42</v>
      </c>
      <c r="U198" s="64">
        <v>41</v>
      </c>
      <c r="V198" s="251">
        <v>42</v>
      </c>
      <c r="W198" s="64">
        <v>42</v>
      </c>
      <c r="X198" s="60">
        <v>42</v>
      </c>
      <c r="Y198" s="60"/>
      <c r="Z198" s="60"/>
      <c r="AA198" s="75"/>
      <c r="AB198" s="67">
        <f t="shared" si="29"/>
        <v>12</v>
      </c>
      <c r="AC198" s="68">
        <f t="shared" si="30"/>
        <v>41.333333333333336</v>
      </c>
      <c r="AD198" s="68">
        <f t="array" ref="AD198">IF(AB198=0,0,IF(AB198&gt;9,AVERAGE(LARGE(D198:Z198,{1,2,3,4,5,6,7,8,9,10})),0))</f>
        <v>42.1</v>
      </c>
      <c r="AE198" s="68">
        <f t="array" ref="AE198">IF(AB198=0,0,IF(AB198&gt;9,SUM(LARGE(D198:Z198,{1,2,3,4,5,6,7,8,9,10})),0))</f>
        <v>421</v>
      </c>
    </row>
    <row r="199" spans="1:31" ht="16" x14ac:dyDescent="0.2">
      <c r="A199" s="57" t="s">
        <v>112</v>
      </c>
      <c r="B199" s="58" t="s">
        <v>4</v>
      </c>
      <c r="C199" s="58" t="s">
        <v>54</v>
      </c>
      <c r="D199" s="60">
        <v>48</v>
      </c>
      <c r="E199" s="60">
        <v>44</v>
      </c>
      <c r="F199" s="60">
        <v>35</v>
      </c>
      <c r="G199" s="61">
        <v>37</v>
      </c>
      <c r="H199" s="64">
        <v>45</v>
      </c>
      <c r="I199" s="64"/>
      <c r="J199" s="61"/>
      <c r="K199" s="63"/>
      <c r="L199" s="64"/>
      <c r="M199" s="65"/>
      <c r="N199" s="235">
        <v>36</v>
      </c>
      <c r="O199" s="235">
        <v>38</v>
      </c>
      <c r="P199" s="64"/>
      <c r="Q199" s="64"/>
      <c r="R199" s="64">
        <v>32</v>
      </c>
      <c r="S199" s="64">
        <v>44</v>
      </c>
      <c r="T199" s="64"/>
      <c r="U199" s="64">
        <v>34</v>
      </c>
      <c r="V199" s="251"/>
      <c r="W199" s="64">
        <v>41</v>
      </c>
      <c r="X199" s="60">
        <v>37</v>
      </c>
      <c r="Y199" s="60">
        <v>43</v>
      </c>
      <c r="Z199" s="60">
        <v>39</v>
      </c>
      <c r="AA199" s="75"/>
      <c r="AB199" s="67">
        <f t="shared" si="29"/>
        <v>14</v>
      </c>
      <c r="AC199" s="68">
        <f t="shared" si="30"/>
        <v>39.5</v>
      </c>
      <c r="AD199" s="68">
        <f t="array" ref="AD199">IF(AB199=0,0,IF(AB199&gt;9,AVERAGE(LARGE(D199:Z199,{1,2,3,4,5,6,7,8,9,10})),0))</f>
        <v>41.6</v>
      </c>
      <c r="AE199" s="68">
        <f t="array" ref="AE199">IF(AB199=0,0,IF(AB199&gt;9,SUM(LARGE(D199:Z199,{1,2,3,4,5,6,7,8,9,10})),0))</f>
        <v>416</v>
      </c>
    </row>
    <row r="200" spans="1:31" ht="16" x14ac:dyDescent="0.2">
      <c r="A200" s="57" t="s">
        <v>159</v>
      </c>
      <c r="B200" s="58" t="s">
        <v>4</v>
      </c>
      <c r="C200" s="93" t="s">
        <v>54</v>
      </c>
      <c r="D200" s="60">
        <v>42</v>
      </c>
      <c r="E200" s="60">
        <v>48</v>
      </c>
      <c r="F200" s="60"/>
      <c r="G200" s="61"/>
      <c r="H200" s="64"/>
      <c r="I200" s="64">
        <v>37</v>
      </c>
      <c r="J200" s="61"/>
      <c r="K200" s="63"/>
      <c r="L200" s="64">
        <v>37</v>
      </c>
      <c r="M200" s="65">
        <v>41</v>
      </c>
      <c r="N200" s="235">
        <v>33</v>
      </c>
      <c r="O200" s="235">
        <v>24</v>
      </c>
      <c r="P200" s="64"/>
      <c r="Q200" s="64"/>
      <c r="R200" s="64"/>
      <c r="S200" s="64"/>
      <c r="T200" s="64">
        <v>44</v>
      </c>
      <c r="U200" s="64">
        <v>36</v>
      </c>
      <c r="V200" s="251">
        <v>37</v>
      </c>
      <c r="W200" s="64">
        <v>41</v>
      </c>
      <c r="X200" s="60">
        <v>46</v>
      </c>
      <c r="Y200" s="60">
        <v>43</v>
      </c>
      <c r="Z200" s="60"/>
      <c r="AA200" s="75"/>
      <c r="AB200" s="67">
        <f t="shared" si="29"/>
        <v>13</v>
      </c>
      <c r="AC200" s="68">
        <f t="shared" si="30"/>
        <v>39.153846153846153</v>
      </c>
      <c r="AD200" s="68">
        <f t="array" ref="AD200">IF(AB200=0,0,IF(AB200&gt;9,AVERAGE(LARGE(D200:Z200,{1,2,3,4,5,6,7,8,9,10})),0))</f>
        <v>41.6</v>
      </c>
      <c r="AE200" s="68">
        <f t="array" ref="AE200">IF(AB200=0,0,IF(AB200&gt;9,SUM(LARGE(D200:Z200,{1,2,3,4,5,6,7,8,9,10})),0))</f>
        <v>416</v>
      </c>
    </row>
    <row r="201" spans="1:31" ht="16" x14ac:dyDescent="0.2">
      <c r="A201" s="57" t="s">
        <v>140</v>
      </c>
      <c r="B201" s="58" t="s">
        <v>4</v>
      </c>
      <c r="C201" s="58" t="s">
        <v>54</v>
      </c>
      <c r="D201" s="60">
        <v>47</v>
      </c>
      <c r="E201" s="60">
        <v>44</v>
      </c>
      <c r="F201" s="60"/>
      <c r="G201" s="61"/>
      <c r="H201" s="64"/>
      <c r="I201" s="64"/>
      <c r="J201" s="61"/>
      <c r="K201" s="63"/>
      <c r="L201" s="64"/>
      <c r="M201" s="65"/>
      <c r="N201" s="235">
        <v>38</v>
      </c>
      <c r="O201" s="235">
        <v>33</v>
      </c>
      <c r="P201" s="64"/>
      <c r="Q201" s="64"/>
      <c r="R201" s="64">
        <v>35</v>
      </c>
      <c r="S201" s="64">
        <v>42</v>
      </c>
      <c r="T201" s="64">
        <v>40</v>
      </c>
      <c r="U201" s="64">
        <v>39</v>
      </c>
      <c r="V201" s="251"/>
      <c r="W201" s="64"/>
      <c r="X201" s="60">
        <v>47</v>
      </c>
      <c r="Y201" s="60">
        <v>43</v>
      </c>
      <c r="Z201" s="60">
        <v>36</v>
      </c>
      <c r="AA201" s="75"/>
      <c r="AB201" s="67">
        <f t="shared" si="29"/>
        <v>11</v>
      </c>
      <c r="AC201" s="68">
        <f t="shared" si="30"/>
        <v>40.363636363636367</v>
      </c>
      <c r="AD201" s="68">
        <f t="array" ref="AD201">IF(AB201=0,0,IF(AB201&gt;9,AVERAGE(LARGE(D201:Z201,{1,2,3,4,5,6,7,8,9,10})),0))</f>
        <v>41.1</v>
      </c>
      <c r="AE201" s="68">
        <f t="array" ref="AE201">IF(AB201=0,0,IF(AB201&gt;9,SUM(LARGE(D201:Z201,{1,2,3,4,5,6,7,8,9,10})),0))</f>
        <v>411</v>
      </c>
    </row>
    <row r="202" spans="1:31" ht="16" x14ac:dyDescent="0.2">
      <c r="A202" s="57" t="s">
        <v>120</v>
      </c>
      <c r="B202" s="58" t="s">
        <v>4</v>
      </c>
      <c r="C202" s="58" t="s">
        <v>58</v>
      </c>
      <c r="D202" s="60">
        <v>39</v>
      </c>
      <c r="E202" s="60">
        <v>41</v>
      </c>
      <c r="F202" s="60">
        <v>43</v>
      </c>
      <c r="G202" s="61">
        <v>36</v>
      </c>
      <c r="H202" s="64">
        <v>39</v>
      </c>
      <c r="I202" s="64">
        <v>36</v>
      </c>
      <c r="J202" s="61">
        <v>39</v>
      </c>
      <c r="K202" s="63">
        <v>37</v>
      </c>
      <c r="L202" s="64">
        <v>37</v>
      </c>
      <c r="M202" s="65">
        <v>38</v>
      </c>
      <c r="N202" s="235">
        <v>26</v>
      </c>
      <c r="O202" s="235">
        <v>38</v>
      </c>
      <c r="P202" s="64">
        <v>33</v>
      </c>
      <c r="Q202" s="64">
        <v>35</v>
      </c>
      <c r="R202" s="64">
        <v>38</v>
      </c>
      <c r="S202" s="64">
        <v>45</v>
      </c>
      <c r="T202" s="64">
        <v>39</v>
      </c>
      <c r="U202" s="64">
        <v>38</v>
      </c>
      <c r="V202" s="251">
        <v>39</v>
      </c>
      <c r="W202" s="64">
        <v>42</v>
      </c>
      <c r="X202" s="60">
        <v>39</v>
      </c>
      <c r="Y202" s="60">
        <v>36</v>
      </c>
      <c r="Z202" s="60">
        <v>43</v>
      </c>
      <c r="AA202" s="75"/>
      <c r="AB202" s="67">
        <f t="shared" si="29"/>
        <v>23</v>
      </c>
      <c r="AC202" s="68">
        <f t="shared" si="30"/>
        <v>38.086956521739133</v>
      </c>
      <c r="AD202" s="68">
        <f t="array" ref="AD202">IF(AB202=0,0,IF(AB202&gt;9,AVERAGE(LARGE(D202:Z202,{1,2,3,4,5,6,7,8,9,10})),0))</f>
        <v>40.9</v>
      </c>
      <c r="AE202" s="68">
        <f t="array" ref="AE202">IF(AB202=0,0,IF(AB202&gt;9,SUM(LARGE(D202:Z202,{1,2,3,4,5,6,7,8,9,10})),0))</f>
        <v>409</v>
      </c>
    </row>
    <row r="203" spans="1:31" ht="16" x14ac:dyDescent="0.2">
      <c r="A203" s="57" t="s">
        <v>90</v>
      </c>
      <c r="B203" s="58" t="s">
        <v>4</v>
      </c>
      <c r="C203" s="93" t="s">
        <v>54</v>
      </c>
      <c r="D203" s="60">
        <v>38</v>
      </c>
      <c r="E203" s="60">
        <v>39</v>
      </c>
      <c r="F203" s="60"/>
      <c r="G203" s="61">
        <v>39</v>
      </c>
      <c r="H203" s="64">
        <v>41</v>
      </c>
      <c r="I203" s="64"/>
      <c r="J203" s="61">
        <v>43</v>
      </c>
      <c r="K203" s="63"/>
      <c r="L203" s="64"/>
      <c r="M203" s="65">
        <v>38</v>
      </c>
      <c r="N203" s="235">
        <v>34</v>
      </c>
      <c r="O203" s="235">
        <v>36</v>
      </c>
      <c r="P203" s="64">
        <v>30</v>
      </c>
      <c r="Q203" s="64"/>
      <c r="R203" s="64">
        <v>35</v>
      </c>
      <c r="S203" s="64">
        <v>45</v>
      </c>
      <c r="T203" s="64">
        <v>42</v>
      </c>
      <c r="U203" s="64"/>
      <c r="V203" s="251"/>
      <c r="W203" s="64"/>
      <c r="X203" s="60">
        <v>35</v>
      </c>
      <c r="Y203" s="60">
        <v>45</v>
      </c>
      <c r="Z203" s="60"/>
      <c r="AA203" s="75"/>
      <c r="AB203" s="67">
        <f t="shared" si="29"/>
        <v>14</v>
      </c>
      <c r="AC203" s="68">
        <f t="shared" si="30"/>
        <v>38.571428571428569</v>
      </c>
      <c r="AD203" s="68">
        <f t="array" ref="AD203">IF(AB203=0,0,IF(AB203&gt;9,AVERAGE(LARGE(D203:Z203,{1,2,3,4,5,6,7,8,9,10})),0))</f>
        <v>40.6</v>
      </c>
      <c r="AE203" s="68">
        <f t="array" ref="AE203">IF(AB203=0,0,IF(AB203&gt;9,SUM(LARGE(D203:Z203,{1,2,3,4,5,6,7,8,9,10})),0))</f>
        <v>406</v>
      </c>
    </row>
    <row r="204" spans="1:31" ht="16" x14ac:dyDescent="0.2">
      <c r="A204" s="57" t="s">
        <v>109</v>
      </c>
      <c r="B204" s="58" t="s">
        <v>4</v>
      </c>
      <c r="C204" s="58" t="s">
        <v>54</v>
      </c>
      <c r="D204" s="60">
        <v>38</v>
      </c>
      <c r="E204" s="60"/>
      <c r="F204" s="60">
        <v>37</v>
      </c>
      <c r="G204" s="61"/>
      <c r="H204" s="64">
        <v>37</v>
      </c>
      <c r="I204" s="64">
        <v>43</v>
      </c>
      <c r="J204" s="61">
        <v>32</v>
      </c>
      <c r="K204" s="63"/>
      <c r="L204" s="64"/>
      <c r="M204" s="65">
        <v>37</v>
      </c>
      <c r="N204" s="235"/>
      <c r="O204" s="235">
        <v>33</v>
      </c>
      <c r="P204" s="64">
        <v>34</v>
      </c>
      <c r="Q204" s="64"/>
      <c r="R204" s="64">
        <v>37</v>
      </c>
      <c r="S204" s="64">
        <v>45</v>
      </c>
      <c r="T204" s="64">
        <v>40</v>
      </c>
      <c r="U204" s="64">
        <v>34</v>
      </c>
      <c r="V204" s="251"/>
      <c r="W204" s="64"/>
      <c r="X204" s="60"/>
      <c r="Y204" s="60"/>
      <c r="Z204" s="60"/>
      <c r="AA204" s="75"/>
      <c r="AB204" s="67">
        <f t="shared" si="29"/>
        <v>12</v>
      </c>
      <c r="AC204" s="68">
        <f t="shared" si="30"/>
        <v>37.25</v>
      </c>
      <c r="AD204" s="68">
        <f t="array" ref="AD204">IF(AB204=0,0,IF(AB204&gt;9,AVERAGE(LARGE(D204:Z204,{1,2,3,4,5,6,7,8,9,10})),0))</f>
        <v>38.200000000000003</v>
      </c>
      <c r="AE204" s="68">
        <f t="array" ref="AE204">IF(AB204=0,0,IF(AB204&gt;9,SUM(LARGE(D204:Z204,{1,2,3,4,5,6,7,8,9,10})),0))</f>
        <v>382</v>
      </c>
    </row>
    <row r="205" spans="1:31" ht="16" x14ac:dyDescent="0.2">
      <c r="A205" s="57" t="s">
        <v>276</v>
      </c>
      <c r="B205" s="58" t="s">
        <v>4</v>
      </c>
      <c r="C205" s="58" t="s">
        <v>58</v>
      </c>
      <c r="D205" s="60">
        <v>36</v>
      </c>
      <c r="E205" s="60">
        <v>39</v>
      </c>
      <c r="F205" s="60"/>
      <c r="G205" s="61"/>
      <c r="H205" s="64"/>
      <c r="I205" s="64"/>
      <c r="J205" s="61"/>
      <c r="K205" s="63"/>
      <c r="L205" s="64"/>
      <c r="M205" s="65"/>
      <c r="N205" s="235">
        <v>32</v>
      </c>
      <c r="O205" s="235">
        <v>33</v>
      </c>
      <c r="P205" s="64"/>
      <c r="Q205" s="64"/>
      <c r="R205" s="64">
        <v>35</v>
      </c>
      <c r="S205" s="64">
        <v>39</v>
      </c>
      <c r="T205" s="64">
        <v>40</v>
      </c>
      <c r="U205" s="64">
        <v>37</v>
      </c>
      <c r="V205" s="251"/>
      <c r="W205" s="64">
        <v>38</v>
      </c>
      <c r="X205" s="60">
        <v>31</v>
      </c>
      <c r="Y205" s="60">
        <v>40</v>
      </c>
      <c r="Z205" s="60">
        <v>42</v>
      </c>
      <c r="AA205" s="75"/>
      <c r="AB205" s="67">
        <f t="shared" si="29"/>
        <v>12</v>
      </c>
      <c r="AC205" s="68">
        <f t="shared" si="30"/>
        <v>36.833333333333336</v>
      </c>
      <c r="AD205" s="68">
        <f t="array" ref="AD205">IF(AB205=0,0,IF(AB205&gt;9,AVERAGE(LARGE(D205:Z205,{1,2,3,4,5,6,7,8,9,10})),0))</f>
        <v>37.9</v>
      </c>
      <c r="AE205" s="68">
        <f t="array" ref="AE205">IF(AB205=0,0,IF(AB205&gt;9,SUM(LARGE(D205:Z205,{1,2,3,4,5,6,7,8,9,10})),0))</f>
        <v>379</v>
      </c>
    </row>
    <row r="206" spans="1:31" ht="16" x14ac:dyDescent="0.2">
      <c r="A206" s="57" t="s">
        <v>352</v>
      </c>
      <c r="B206" s="58" t="s">
        <v>4</v>
      </c>
      <c r="C206" s="58" t="s">
        <v>54</v>
      </c>
      <c r="D206" s="60">
        <v>41</v>
      </c>
      <c r="E206" s="60"/>
      <c r="F206" s="60">
        <v>36</v>
      </c>
      <c r="G206" s="61"/>
      <c r="H206" s="64">
        <v>35</v>
      </c>
      <c r="I206" s="64"/>
      <c r="J206" s="61"/>
      <c r="K206" s="63"/>
      <c r="L206" s="64"/>
      <c r="M206" s="65">
        <v>36</v>
      </c>
      <c r="N206" s="235"/>
      <c r="O206" s="235">
        <v>28</v>
      </c>
      <c r="P206" s="64">
        <v>24</v>
      </c>
      <c r="Q206" s="64"/>
      <c r="R206" s="64">
        <v>36</v>
      </c>
      <c r="S206" s="64">
        <v>39</v>
      </c>
      <c r="T206" s="64">
        <v>36</v>
      </c>
      <c r="U206" s="64">
        <v>41</v>
      </c>
      <c r="V206" s="251"/>
      <c r="W206" s="64"/>
      <c r="X206" s="60">
        <v>38</v>
      </c>
      <c r="Y206" s="60"/>
      <c r="Z206" s="60"/>
      <c r="AA206" s="75"/>
      <c r="AB206" s="67">
        <f t="shared" si="29"/>
        <v>11</v>
      </c>
      <c r="AC206" s="68">
        <f t="shared" si="30"/>
        <v>35.454545454545453</v>
      </c>
      <c r="AD206" s="68">
        <f t="array" ref="AD206">IF(AB206=0,0,IF(AB206&gt;9,AVERAGE(LARGE(D206:Z206,{1,2,3,4,5,6,7,8,9,10})),0))</f>
        <v>36.6</v>
      </c>
      <c r="AE206" s="68">
        <f t="array" ref="AE206">IF(AB206=0,0,IF(AB206&gt;9,SUM(LARGE(D206:Z206,{1,2,3,4,5,6,7,8,9,10})),0))</f>
        <v>366</v>
      </c>
    </row>
    <row r="207" spans="1:31" ht="16" x14ac:dyDescent="0.2">
      <c r="A207" s="57" t="s">
        <v>283</v>
      </c>
      <c r="B207" s="58" t="s">
        <v>4</v>
      </c>
      <c r="C207" s="58" t="s">
        <v>54</v>
      </c>
      <c r="D207" s="60">
        <v>32</v>
      </c>
      <c r="E207" s="60">
        <v>38</v>
      </c>
      <c r="F207" s="60">
        <v>31</v>
      </c>
      <c r="G207" s="61">
        <v>34</v>
      </c>
      <c r="H207" s="64">
        <v>33</v>
      </c>
      <c r="I207" s="64"/>
      <c r="J207" s="61"/>
      <c r="K207" s="63"/>
      <c r="L207" s="64"/>
      <c r="M207" s="65">
        <v>30</v>
      </c>
      <c r="N207" s="235">
        <v>32</v>
      </c>
      <c r="O207" s="235">
        <v>25</v>
      </c>
      <c r="P207" s="64"/>
      <c r="Q207" s="64"/>
      <c r="R207" s="64">
        <v>26</v>
      </c>
      <c r="S207" s="64">
        <v>31</v>
      </c>
      <c r="T207" s="64">
        <v>36</v>
      </c>
      <c r="U207" s="64">
        <v>34</v>
      </c>
      <c r="V207" s="251"/>
      <c r="W207" s="64">
        <v>33</v>
      </c>
      <c r="X207" s="60">
        <v>38</v>
      </c>
      <c r="Y207" s="60">
        <v>43</v>
      </c>
      <c r="Z207" s="60">
        <v>28</v>
      </c>
      <c r="AA207" s="75"/>
      <c r="AB207" s="67">
        <f t="shared" si="29"/>
        <v>16</v>
      </c>
      <c r="AC207" s="68">
        <f t="shared" si="30"/>
        <v>32.75</v>
      </c>
      <c r="AD207" s="68">
        <f t="array" ref="AD207">IF(AB207=0,0,IF(AB207&gt;9,AVERAGE(LARGE(D207:Z207,{1,2,3,4,5,6,7,8,9,10})),0))</f>
        <v>35.299999999999997</v>
      </c>
      <c r="AE207" s="68">
        <f t="array" ref="AE207">IF(AB207=0,0,IF(AB207&gt;9,SUM(LARGE(D207:Z207,{1,2,3,4,5,6,7,8,9,10})),0))</f>
        <v>353</v>
      </c>
    </row>
    <row r="208" spans="1:31" ht="16" x14ac:dyDescent="0.2">
      <c r="A208" s="57" t="s">
        <v>351</v>
      </c>
      <c r="B208" s="58" t="s">
        <v>4</v>
      </c>
      <c r="C208" s="58" t="s">
        <v>59</v>
      </c>
      <c r="D208" s="60">
        <v>28</v>
      </c>
      <c r="E208" s="60"/>
      <c r="F208" s="60">
        <v>40</v>
      </c>
      <c r="G208" s="61"/>
      <c r="H208" s="64">
        <v>32</v>
      </c>
      <c r="I208" s="64">
        <v>31</v>
      </c>
      <c r="J208" s="61"/>
      <c r="K208" s="63"/>
      <c r="L208" s="64"/>
      <c r="M208" s="65">
        <v>30</v>
      </c>
      <c r="N208" s="235"/>
      <c r="O208" s="235">
        <v>23</v>
      </c>
      <c r="P208" s="64">
        <v>25</v>
      </c>
      <c r="Q208" s="64"/>
      <c r="R208" s="64">
        <v>34</v>
      </c>
      <c r="S208" s="64">
        <v>34</v>
      </c>
      <c r="T208" s="64">
        <v>31</v>
      </c>
      <c r="U208" s="64">
        <v>18</v>
      </c>
      <c r="V208" s="251"/>
      <c r="W208" s="64"/>
      <c r="X208" s="60"/>
      <c r="Y208" s="60"/>
      <c r="Z208" s="60"/>
      <c r="AA208" s="75"/>
      <c r="AB208" s="67">
        <f t="shared" si="29"/>
        <v>11</v>
      </c>
      <c r="AC208" s="68">
        <f t="shared" si="30"/>
        <v>29.636363636363637</v>
      </c>
      <c r="AD208" s="68">
        <f t="array" ref="AD208">IF(AB208=0,0,IF(AB208&gt;9,AVERAGE(LARGE(D208:Z208,{1,2,3,4,5,6,7,8,9,10})),0))</f>
        <v>30.8</v>
      </c>
      <c r="AE208" s="68">
        <f t="array" ref="AE208">IF(AB208=0,0,IF(AB208&gt;9,SUM(LARGE(D208:Z208,{1,2,3,4,5,6,7,8,9,10})),0))</f>
        <v>308</v>
      </c>
    </row>
    <row r="209" spans="1:31" ht="16" x14ac:dyDescent="0.2">
      <c r="A209" s="57" t="s">
        <v>105</v>
      </c>
      <c r="B209" s="58" t="s">
        <v>4</v>
      </c>
      <c r="C209" s="58" t="s">
        <v>54</v>
      </c>
      <c r="D209" s="60">
        <v>19</v>
      </c>
      <c r="E209" s="60"/>
      <c r="F209" s="60"/>
      <c r="G209" s="61"/>
      <c r="H209" s="64"/>
      <c r="I209" s="64">
        <v>28</v>
      </c>
      <c r="J209" s="61">
        <v>13</v>
      </c>
      <c r="K209" s="63"/>
      <c r="L209" s="64"/>
      <c r="M209" s="65">
        <v>26</v>
      </c>
      <c r="N209" s="235"/>
      <c r="O209" s="235">
        <v>23</v>
      </c>
      <c r="P209" s="64">
        <v>20</v>
      </c>
      <c r="Q209" s="64"/>
      <c r="R209" s="64">
        <v>28</v>
      </c>
      <c r="S209" s="64"/>
      <c r="T209" s="64">
        <v>30</v>
      </c>
      <c r="U209" s="64">
        <v>25</v>
      </c>
      <c r="V209" s="251"/>
      <c r="W209" s="64">
        <v>18</v>
      </c>
      <c r="X209" s="60"/>
      <c r="Y209" s="60"/>
      <c r="Z209" s="60"/>
      <c r="AA209" s="75"/>
      <c r="AB209" s="67">
        <f t="shared" si="29"/>
        <v>10</v>
      </c>
      <c r="AC209" s="68">
        <f t="shared" si="30"/>
        <v>23</v>
      </c>
      <c r="AD209" s="68">
        <f t="array" ref="AD209">IF(AB209=0,0,IF(AB209&gt;9,AVERAGE(LARGE(D209:Z209,{1,2,3,4,5,6,7,8,9,10})),0))</f>
        <v>23</v>
      </c>
      <c r="AE209" s="68">
        <f t="array" ref="AE209">IF(AB209=0,0,IF(AB209&gt;9,SUM(LARGE(D209:Z209,{1,2,3,4,5,6,7,8,9,10})),0))</f>
        <v>230</v>
      </c>
    </row>
    <row r="210" spans="1:31" ht="16" x14ac:dyDescent="0.2">
      <c r="A210" s="82" t="s">
        <v>65</v>
      </c>
      <c r="B210" s="83" t="s">
        <v>4</v>
      </c>
      <c r="C210" s="83" t="s">
        <v>54</v>
      </c>
      <c r="D210" s="60">
        <v>31</v>
      </c>
      <c r="E210" s="60"/>
      <c r="F210" s="60"/>
      <c r="G210" s="61"/>
      <c r="H210" s="64">
        <v>38</v>
      </c>
      <c r="I210" s="64">
        <v>38</v>
      </c>
      <c r="J210" s="61">
        <v>28</v>
      </c>
      <c r="K210" s="63"/>
      <c r="L210" s="64"/>
      <c r="M210" s="65">
        <v>36</v>
      </c>
      <c r="N210" s="235"/>
      <c r="O210" s="235"/>
      <c r="P210" s="64">
        <v>24</v>
      </c>
      <c r="Q210" s="64"/>
      <c r="R210" s="64">
        <v>31</v>
      </c>
      <c r="S210" s="64">
        <v>36</v>
      </c>
      <c r="T210" s="64"/>
      <c r="U210" s="64">
        <v>40</v>
      </c>
      <c r="V210" s="251"/>
      <c r="W210" s="64"/>
      <c r="X210" s="60"/>
      <c r="Y210" s="60"/>
      <c r="Z210" s="60"/>
      <c r="AA210" s="75"/>
      <c r="AB210" s="67">
        <f t="shared" si="29"/>
        <v>9</v>
      </c>
      <c r="AC210" s="68">
        <f t="shared" si="30"/>
        <v>33.555555555555557</v>
      </c>
      <c r="AD210" s="68">
        <f t="array" ref="AD210">IF(AB210=0,0,IF(AB210&gt;9,AVERAGE(LARGE(D210:Z210,{1,2,3,4,5,6,7,8,9,10})),0))</f>
        <v>0</v>
      </c>
      <c r="AE210" s="68">
        <f t="array" ref="AE210">IF(AB210=0,0,IF(AB210&gt;9,SUM(LARGE(D210:Z210,{1,2,3,4,5,6,7,8,9,10})),0))</f>
        <v>0</v>
      </c>
    </row>
    <row r="211" spans="1:31" ht="16" x14ac:dyDescent="0.2">
      <c r="A211" s="57" t="s">
        <v>286</v>
      </c>
      <c r="B211" s="58" t="s">
        <v>4</v>
      </c>
      <c r="C211" s="58" t="s">
        <v>54</v>
      </c>
      <c r="D211" s="60">
        <v>40</v>
      </c>
      <c r="E211" s="60">
        <v>36</v>
      </c>
      <c r="F211" s="60">
        <v>43</v>
      </c>
      <c r="G211" s="61">
        <v>39</v>
      </c>
      <c r="H211" s="64"/>
      <c r="I211" s="64">
        <v>37</v>
      </c>
      <c r="J211" s="61"/>
      <c r="K211" s="63"/>
      <c r="L211" s="64"/>
      <c r="M211" s="65">
        <v>39</v>
      </c>
      <c r="N211" s="235"/>
      <c r="O211" s="235">
        <v>32</v>
      </c>
      <c r="P211" s="64"/>
      <c r="Q211" s="64"/>
      <c r="R211" s="64"/>
      <c r="S211" s="64"/>
      <c r="T211" s="64"/>
      <c r="U211" s="64"/>
      <c r="V211" s="251"/>
      <c r="W211" s="64"/>
      <c r="X211" s="60"/>
      <c r="Y211" s="60"/>
      <c r="Z211" s="60"/>
      <c r="AA211" s="75"/>
      <c r="AB211" s="67">
        <f t="shared" si="29"/>
        <v>7</v>
      </c>
      <c r="AC211" s="68">
        <f t="shared" si="30"/>
        <v>38</v>
      </c>
      <c r="AD211" s="68">
        <f t="array" ref="AD211">IF(AB211=0,0,IF(AB211&gt;9,AVERAGE(LARGE(D211:Z211,{1,2,3,4,5,6,7,8,9,10})),0))</f>
        <v>0</v>
      </c>
      <c r="AE211" s="68">
        <f t="array" ref="AE211">IF(AB211=0,0,IF(AB211&gt;9,SUM(LARGE(D211:Z211,{1,2,3,4,5,6,7,8,9,10})),0))</f>
        <v>0</v>
      </c>
    </row>
    <row r="212" spans="1:31" ht="16" x14ac:dyDescent="0.2">
      <c r="A212" s="82" t="s">
        <v>65</v>
      </c>
      <c r="B212" s="83" t="s">
        <v>4</v>
      </c>
      <c r="C212" s="83" t="s">
        <v>64</v>
      </c>
      <c r="D212" s="60">
        <v>29</v>
      </c>
      <c r="E212" s="60"/>
      <c r="F212" s="60"/>
      <c r="G212" s="61"/>
      <c r="H212" s="64">
        <v>39</v>
      </c>
      <c r="I212" s="64">
        <v>35</v>
      </c>
      <c r="J212" s="61">
        <v>29</v>
      </c>
      <c r="K212" s="63"/>
      <c r="L212" s="64"/>
      <c r="M212" s="65"/>
      <c r="N212" s="235"/>
      <c r="O212" s="235"/>
      <c r="P212" s="64">
        <v>24</v>
      </c>
      <c r="Q212" s="64"/>
      <c r="R212" s="64"/>
      <c r="S212" s="64">
        <v>33</v>
      </c>
      <c r="T212" s="64"/>
      <c r="U212" s="64">
        <v>37</v>
      </c>
      <c r="V212" s="251"/>
      <c r="W212" s="64"/>
      <c r="X212" s="60"/>
      <c r="Y212" s="60"/>
      <c r="Z212" s="60"/>
      <c r="AA212" s="75"/>
      <c r="AB212" s="67">
        <f t="shared" ref="AB212:AB275" si="31">COUNT(D212:Z212)</f>
        <v>7</v>
      </c>
      <c r="AC212" s="68">
        <f t="shared" ref="AC212:AC275" si="32">IF(AB212=0,0,AVERAGE(D212:Z212))</f>
        <v>32.285714285714285</v>
      </c>
      <c r="AD212" s="68">
        <f t="array" ref="AD212">IF(AB212=0,0,IF(AB212&gt;9,AVERAGE(LARGE(D212:Z212,{1,2,3,4,5,6,7,8,9,10})),0))</f>
        <v>0</v>
      </c>
      <c r="AE212" s="68">
        <f t="array" ref="AE212">IF(AB212=0,0,IF(AB212&gt;9,SUM(LARGE(D212:Z212,{1,2,3,4,5,6,7,8,9,10})),0))</f>
        <v>0</v>
      </c>
    </row>
    <row r="213" spans="1:31" ht="16" x14ac:dyDescent="0.2">
      <c r="A213" s="99" t="s">
        <v>286</v>
      </c>
      <c r="B213" s="58" t="s">
        <v>4</v>
      </c>
      <c r="C213" s="58" t="s">
        <v>58</v>
      </c>
      <c r="D213" s="60">
        <v>39</v>
      </c>
      <c r="E213" s="60">
        <v>31</v>
      </c>
      <c r="F213" s="60">
        <v>41</v>
      </c>
      <c r="G213" s="61">
        <v>38</v>
      </c>
      <c r="H213" s="64"/>
      <c r="I213" s="64">
        <v>36</v>
      </c>
      <c r="J213" s="61"/>
      <c r="K213" s="63"/>
      <c r="L213" s="64"/>
      <c r="M213" s="65">
        <v>38</v>
      </c>
      <c r="N213" s="235"/>
      <c r="O213" s="235"/>
      <c r="P213" s="64"/>
      <c r="Q213" s="64"/>
      <c r="R213" s="64"/>
      <c r="S213" s="64"/>
      <c r="T213" s="64"/>
      <c r="U213" s="64"/>
      <c r="V213" s="251"/>
      <c r="W213" s="64"/>
      <c r="X213" s="60"/>
      <c r="Y213" s="60"/>
      <c r="Z213" s="60"/>
      <c r="AA213" s="75"/>
      <c r="AB213" s="67">
        <f t="shared" si="31"/>
        <v>6</v>
      </c>
      <c r="AC213" s="68">
        <f t="shared" si="32"/>
        <v>37.166666666666664</v>
      </c>
      <c r="AD213" s="68">
        <f t="array" ref="AD213">IF(AB213=0,0,IF(AB213&gt;9,AVERAGE(LARGE(D213:Z213,{1,2,3,4,5,6,7,8,9,10})),0))</f>
        <v>0</v>
      </c>
      <c r="AE213" s="68">
        <f t="array" ref="AE213">IF(AB213=0,0,IF(AB213&gt;9,SUM(LARGE(D213:Z213,{1,2,3,4,5,6,7,8,9,10})),0))</f>
        <v>0</v>
      </c>
    </row>
    <row r="214" spans="1:31" ht="16" x14ac:dyDescent="0.2">
      <c r="A214" s="57" t="s">
        <v>93</v>
      </c>
      <c r="B214" s="58" t="s">
        <v>4</v>
      </c>
      <c r="C214" s="58" t="s">
        <v>59</v>
      </c>
      <c r="D214" s="60"/>
      <c r="E214" s="60">
        <v>30</v>
      </c>
      <c r="F214" s="60"/>
      <c r="G214" s="61"/>
      <c r="H214" s="64"/>
      <c r="I214" s="64"/>
      <c r="J214" s="61"/>
      <c r="K214" s="63"/>
      <c r="L214" s="64"/>
      <c r="M214" s="65">
        <v>37</v>
      </c>
      <c r="N214" s="235"/>
      <c r="O214" s="235">
        <v>32</v>
      </c>
      <c r="P214" s="64"/>
      <c r="Q214" s="64"/>
      <c r="R214" s="64"/>
      <c r="S214" s="64"/>
      <c r="T214" s="64"/>
      <c r="U214" s="64"/>
      <c r="V214" s="251"/>
      <c r="W214" s="64"/>
      <c r="X214" s="60">
        <v>34</v>
      </c>
      <c r="Y214" s="60">
        <v>40</v>
      </c>
      <c r="Z214" s="60">
        <v>38</v>
      </c>
      <c r="AA214" s="75"/>
      <c r="AB214" s="67">
        <f t="shared" si="31"/>
        <v>6</v>
      </c>
      <c r="AC214" s="68">
        <f t="shared" si="32"/>
        <v>35.166666666666664</v>
      </c>
      <c r="AD214" s="68">
        <f t="array" ref="AD214">IF(AB214=0,0,IF(AB214&gt;9,AVERAGE(LARGE(D214:Z214,{1,2,3,4,5,6,7,8,9,10})),0))</f>
        <v>0</v>
      </c>
      <c r="AE214" s="68">
        <f t="array" ref="AE214">IF(AB214=0,0,IF(AB214&gt;9,SUM(LARGE(D214:Z214,{1,2,3,4,5,6,7,8,9,10})),0))</f>
        <v>0</v>
      </c>
    </row>
    <row r="215" spans="1:31" ht="16" x14ac:dyDescent="0.2">
      <c r="A215" s="104" t="s">
        <v>267</v>
      </c>
      <c r="B215" s="83" t="s">
        <v>4</v>
      </c>
      <c r="C215" s="83" t="s">
        <v>59</v>
      </c>
      <c r="D215" s="60"/>
      <c r="E215" s="60">
        <v>25</v>
      </c>
      <c r="F215" s="60">
        <v>12</v>
      </c>
      <c r="G215" s="61"/>
      <c r="H215" s="64">
        <v>23</v>
      </c>
      <c r="I215" s="64"/>
      <c r="J215" s="61"/>
      <c r="K215" s="63"/>
      <c r="L215" s="64"/>
      <c r="M215" s="65"/>
      <c r="N215" s="235"/>
      <c r="O215" s="235"/>
      <c r="P215" s="64"/>
      <c r="Q215" s="64"/>
      <c r="R215" s="64"/>
      <c r="S215" s="64"/>
      <c r="T215" s="89"/>
      <c r="U215" s="64"/>
      <c r="V215" s="251"/>
      <c r="W215" s="64"/>
      <c r="X215" s="60">
        <v>16</v>
      </c>
      <c r="Y215" s="60">
        <v>22</v>
      </c>
      <c r="Z215" s="60">
        <v>28</v>
      </c>
      <c r="AA215" s="75"/>
      <c r="AB215" s="67">
        <f t="shared" si="31"/>
        <v>6</v>
      </c>
      <c r="AC215" s="68">
        <f t="shared" si="32"/>
        <v>21</v>
      </c>
      <c r="AD215" s="68">
        <f t="array" ref="AD215">IF(AB215=0,0,IF(AB215&gt;9,AVERAGE(LARGE(D215:Z215,{1,2,3,4,5,6,7,8,9,10})),0))</f>
        <v>0</v>
      </c>
      <c r="AE215" s="68">
        <f t="array" ref="AE215">IF(AB215=0,0,IF(AB215&gt;9,SUM(LARGE(D215:Z215,{1,2,3,4,5,6,7,8,9,10})),0))</f>
        <v>0</v>
      </c>
    </row>
    <row r="216" spans="1:31" ht="16" x14ac:dyDescent="0.2">
      <c r="A216" s="57" t="s">
        <v>91</v>
      </c>
      <c r="B216" s="58" t="s">
        <v>4</v>
      </c>
      <c r="C216" s="58" t="s">
        <v>54</v>
      </c>
      <c r="D216" s="60"/>
      <c r="E216" s="60">
        <v>46</v>
      </c>
      <c r="F216" s="60"/>
      <c r="G216" s="61"/>
      <c r="H216" s="64"/>
      <c r="I216" s="64"/>
      <c r="J216" s="61"/>
      <c r="K216" s="63"/>
      <c r="L216" s="64"/>
      <c r="M216" s="65">
        <v>43</v>
      </c>
      <c r="N216" s="235"/>
      <c r="O216" s="235">
        <v>43</v>
      </c>
      <c r="P216" s="64"/>
      <c r="Q216" s="64"/>
      <c r="R216" s="64"/>
      <c r="S216" s="64"/>
      <c r="T216" s="64"/>
      <c r="U216" s="64"/>
      <c r="V216" s="251"/>
      <c r="W216" s="64"/>
      <c r="X216" s="60">
        <v>46</v>
      </c>
      <c r="Y216" s="60">
        <v>47</v>
      </c>
      <c r="Z216" s="60"/>
      <c r="AA216" s="75"/>
      <c r="AB216" s="67">
        <f t="shared" si="31"/>
        <v>5</v>
      </c>
      <c r="AC216" s="68">
        <f t="shared" si="32"/>
        <v>45</v>
      </c>
      <c r="AD216" s="68">
        <f t="array" ref="AD216">IF(AB216=0,0,IF(AB216&gt;9,AVERAGE(LARGE(D216:Z216,{1,2,3,4,5,6,7,8,9,10})),0))</f>
        <v>0</v>
      </c>
      <c r="AE216" s="68">
        <f t="array" ref="AE216">IF(AB216=0,0,IF(AB216&gt;9,SUM(LARGE(D216:Z216,{1,2,3,4,5,6,7,8,9,10})),0))</f>
        <v>0</v>
      </c>
    </row>
    <row r="217" spans="1:31" ht="16" x14ac:dyDescent="0.2">
      <c r="A217" s="57" t="s">
        <v>276</v>
      </c>
      <c r="B217" s="58" t="s">
        <v>4</v>
      </c>
      <c r="C217" s="58" t="s">
        <v>54</v>
      </c>
      <c r="D217" s="60">
        <v>39</v>
      </c>
      <c r="E217" s="60">
        <v>42</v>
      </c>
      <c r="F217" s="60"/>
      <c r="G217" s="61"/>
      <c r="H217" s="64"/>
      <c r="I217" s="64"/>
      <c r="J217" s="61"/>
      <c r="K217" s="63"/>
      <c r="L217" s="64"/>
      <c r="M217" s="65"/>
      <c r="N217" s="235">
        <v>35</v>
      </c>
      <c r="O217" s="235">
        <v>32</v>
      </c>
      <c r="P217" s="64"/>
      <c r="Q217" s="64"/>
      <c r="R217" s="64"/>
      <c r="S217" s="64"/>
      <c r="T217" s="64"/>
      <c r="U217" s="64"/>
      <c r="V217" s="251"/>
      <c r="W217" s="64"/>
      <c r="X217" s="60"/>
      <c r="Y217" s="60"/>
      <c r="Z217" s="60"/>
      <c r="AA217" s="75"/>
      <c r="AB217" s="67">
        <f t="shared" si="31"/>
        <v>4</v>
      </c>
      <c r="AC217" s="68">
        <f t="shared" si="32"/>
        <v>37</v>
      </c>
      <c r="AD217" s="68">
        <f t="array" ref="AD217">IF(AB217=0,0,IF(AB217&gt;9,AVERAGE(LARGE(D217:Z217,{1,2,3,4,5,6,7,8,9,10})),0))</f>
        <v>0</v>
      </c>
      <c r="AE217" s="68">
        <f t="array" ref="AE217">IF(AB217=0,0,IF(AB217&gt;9,SUM(LARGE(D217:Z217,{1,2,3,4,5,6,7,8,9,10})),0))</f>
        <v>0</v>
      </c>
    </row>
    <row r="218" spans="1:31" ht="16" x14ac:dyDescent="0.2">
      <c r="A218" s="57" t="s">
        <v>194</v>
      </c>
      <c r="B218" s="58" t="s">
        <v>4</v>
      </c>
      <c r="C218" s="58" t="s">
        <v>64</v>
      </c>
      <c r="D218" s="60"/>
      <c r="E218" s="60">
        <v>37</v>
      </c>
      <c r="F218" s="60"/>
      <c r="G218" s="61"/>
      <c r="H218" s="64"/>
      <c r="I218" s="64"/>
      <c r="J218" s="61"/>
      <c r="K218" s="63"/>
      <c r="L218" s="64"/>
      <c r="M218" s="65"/>
      <c r="N218" s="235"/>
      <c r="O218" s="235"/>
      <c r="P218" s="64"/>
      <c r="Q218" s="64"/>
      <c r="R218" s="64"/>
      <c r="S218" s="64"/>
      <c r="T218" s="64"/>
      <c r="U218" s="64">
        <v>39</v>
      </c>
      <c r="V218" s="251">
        <v>30</v>
      </c>
      <c r="W218" s="64"/>
      <c r="X218" s="60">
        <v>38</v>
      </c>
      <c r="Y218" s="60"/>
      <c r="Z218" s="60"/>
      <c r="AA218" s="75"/>
      <c r="AB218" s="67">
        <f t="shared" si="31"/>
        <v>4</v>
      </c>
      <c r="AC218" s="68">
        <f t="shared" si="32"/>
        <v>36</v>
      </c>
      <c r="AD218" s="68">
        <f t="array" ref="AD218">IF(AB218=0,0,IF(AB218&gt;9,AVERAGE(LARGE(D218:Z218,{1,2,3,4,5,6,7,8,9,10})),0))</f>
        <v>0</v>
      </c>
      <c r="AE218" s="68">
        <f t="array" ref="AE218">IF(AB218=0,0,IF(AB218&gt;9,SUM(LARGE(D218:Z218,{1,2,3,4,5,6,7,8,9,10})),0))</f>
        <v>0</v>
      </c>
    </row>
    <row r="219" spans="1:31" ht="16" x14ac:dyDescent="0.2">
      <c r="A219" s="85" t="s">
        <v>84</v>
      </c>
      <c r="B219" s="75" t="s">
        <v>4</v>
      </c>
      <c r="C219" s="58" t="s">
        <v>58</v>
      </c>
      <c r="D219" s="60"/>
      <c r="E219" s="60"/>
      <c r="F219" s="60"/>
      <c r="G219" s="61"/>
      <c r="H219" s="64"/>
      <c r="I219" s="64"/>
      <c r="J219" s="61">
        <v>34</v>
      </c>
      <c r="K219" s="63"/>
      <c r="L219" s="64"/>
      <c r="M219" s="65">
        <v>31</v>
      </c>
      <c r="N219" s="235"/>
      <c r="O219" s="235"/>
      <c r="P219" s="64"/>
      <c r="Q219" s="64"/>
      <c r="R219" s="64"/>
      <c r="S219" s="64">
        <v>38</v>
      </c>
      <c r="T219" s="64"/>
      <c r="U219" s="64"/>
      <c r="V219" s="251"/>
      <c r="W219" s="64"/>
      <c r="X219" s="60"/>
      <c r="Y219" s="60"/>
      <c r="Z219" s="60"/>
      <c r="AA219" s="75"/>
      <c r="AB219" s="67">
        <f t="shared" si="31"/>
        <v>3</v>
      </c>
      <c r="AC219" s="68">
        <f t="shared" si="32"/>
        <v>34.333333333333336</v>
      </c>
      <c r="AD219" s="68">
        <f t="array" ref="AD219">IF(AB219=0,0,IF(AB219&gt;9,AVERAGE(LARGE(D219:Z219,{1,2,3,4,5,6,7,8,9,10})),0))</f>
        <v>0</v>
      </c>
      <c r="AE219" s="68">
        <f t="array" ref="AE219">IF(AB219=0,0,IF(AB219&gt;9,SUM(LARGE(D219:Z219,{1,2,3,4,5,6,7,8,9,10})),0))</f>
        <v>0</v>
      </c>
    </row>
    <row r="220" spans="1:31" ht="16" x14ac:dyDescent="0.2">
      <c r="A220" s="82" t="s">
        <v>279</v>
      </c>
      <c r="B220" s="83" t="s">
        <v>4</v>
      </c>
      <c r="C220" s="83" t="s">
        <v>54</v>
      </c>
      <c r="D220" s="60"/>
      <c r="E220" s="60"/>
      <c r="F220" s="60"/>
      <c r="G220" s="61">
        <v>27</v>
      </c>
      <c r="H220" s="64"/>
      <c r="I220" s="64">
        <v>22</v>
      </c>
      <c r="J220" s="61"/>
      <c r="K220" s="63">
        <v>23</v>
      </c>
      <c r="L220" s="64"/>
      <c r="M220" s="65"/>
      <c r="N220" s="235"/>
      <c r="O220" s="235"/>
      <c r="P220" s="64"/>
      <c r="Q220" s="64"/>
      <c r="R220" s="64"/>
      <c r="S220" s="64"/>
      <c r="T220" s="64"/>
      <c r="U220" s="64"/>
      <c r="V220" s="251"/>
      <c r="W220" s="64"/>
      <c r="X220" s="60"/>
      <c r="Y220" s="60"/>
      <c r="Z220" s="60"/>
      <c r="AA220" s="75"/>
      <c r="AB220" s="67">
        <f t="shared" si="31"/>
        <v>3</v>
      </c>
      <c r="AC220" s="68">
        <f t="shared" si="32"/>
        <v>24</v>
      </c>
      <c r="AD220" s="68">
        <f t="array" ref="AD220">IF(AB220=0,0,IF(AB220&gt;9,AVERAGE(LARGE(D220:Z220,{1,2,3,4,5,6,7,8,9,10})),0))</f>
        <v>0</v>
      </c>
      <c r="AE220" s="68">
        <f t="array" ref="AE220">IF(AB220=0,0,IF(AB220&gt;9,SUM(LARGE(D220:Z220,{1,2,3,4,5,6,7,8,9,10})),0))</f>
        <v>0</v>
      </c>
    </row>
    <row r="221" spans="1:31" ht="16" x14ac:dyDescent="0.2">
      <c r="A221" s="82" t="s">
        <v>279</v>
      </c>
      <c r="B221" s="83" t="s">
        <v>4</v>
      </c>
      <c r="C221" s="83" t="s">
        <v>58</v>
      </c>
      <c r="D221" s="60"/>
      <c r="E221" s="60"/>
      <c r="F221" s="60"/>
      <c r="G221" s="61">
        <v>18</v>
      </c>
      <c r="H221" s="64"/>
      <c r="I221" s="64">
        <v>18</v>
      </c>
      <c r="J221" s="61"/>
      <c r="K221" s="63">
        <v>20</v>
      </c>
      <c r="L221" s="64"/>
      <c r="M221" s="65"/>
      <c r="N221" s="235"/>
      <c r="O221" s="235"/>
      <c r="P221" s="64"/>
      <c r="Q221" s="64"/>
      <c r="R221" s="64"/>
      <c r="S221" s="64"/>
      <c r="T221" s="64"/>
      <c r="U221" s="64"/>
      <c r="V221" s="251"/>
      <c r="W221" s="64"/>
      <c r="X221" s="60"/>
      <c r="Y221" s="60"/>
      <c r="Z221" s="60"/>
      <c r="AA221" s="75"/>
      <c r="AB221" s="67">
        <f t="shared" si="31"/>
        <v>3</v>
      </c>
      <c r="AC221" s="68">
        <f t="shared" si="32"/>
        <v>18.666666666666668</v>
      </c>
      <c r="AD221" s="68">
        <f t="array" ref="AD221">IF(AB221=0,0,IF(AB221&gt;9,AVERAGE(LARGE(D221:Z221,{1,2,3,4,5,6,7,8,9,10})),0))</f>
        <v>0</v>
      </c>
      <c r="AE221" s="68">
        <f t="array" ref="AE221">IF(AB221=0,0,IF(AB221&gt;9,SUM(LARGE(D221:Z221,{1,2,3,4,5,6,7,8,9,10})),0))</f>
        <v>0</v>
      </c>
    </row>
    <row r="222" spans="1:31" ht="16" x14ac:dyDescent="0.2">
      <c r="A222" s="57" t="s">
        <v>291</v>
      </c>
      <c r="B222" s="58" t="s">
        <v>4</v>
      </c>
      <c r="C222" s="58" t="s">
        <v>54</v>
      </c>
      <c r="D222" s="60"/>
      <c r="E222" s="60">
        <v>38</v>
      </c>
      <c r="F222" s="60"/>
      <c r="G222" s="61"/>
      <c r="H222" s="64">
        <v>42</v>
      </c>
      <c r="I222" s="64"/>
      <c r="J222" s="61"/>
      <c r="K222" s="63"/>
      <c r="L222" s="64"/>
      <c r="M222" s="65"/>
      <c r="N222" s="235"/>
      <c r="O222" s="235"/>
      <c r="P222" s="64"/>
      <c r="Q222" s="64"/>
      <c r="R222" s="64"/>
      <c r="S222" s="64"/>
      <c r="T222" s="64"/>
      <c r="U222" s="64"/>
      <c r="V222" s="251"/>
      <c r="W222" s="64"/>
      <c r="X222" s="60"/>
      <c r="Y222" s="60"/>
      <c r="Z222" s="60"/>
      <c r="AA222" s="75"/>
      <c r="AB222" s="67">
        <f t="shared" si="31"/>
        <v>2</v>
      </c>
      <c r="AC222" s="68">
        <f t="shared" si="32"/>
        <v>40</v>
      </c>
      <c r="AD222" s="68">
        <f t="array" ref="AD222">IF(AB222=0,0,IF(AB222&gt;9,AVERAGE(LARGE(D222:Z222,{1,2,3,4,5,6,7,8,9,10})),0))</f>
        <v>0</v>
      </c>
      <c r="AE222" s="68">
        <f t="array" ref="AE222">IF(AB222=0,0,IF(AB222&gt;9,SUM(LARGE(D222:Z222,{1,2,3,4,5,6,7,8,9,10})),0))</f>
        <v>0</v>
      </c>
    </row>
    <row r="223" spans="1:31" ht="16" x14ac:dyDescent="0.2">
      <c r="A223" s="57" t="s">
        <v>235</v>
      </c>
      <c r="B223" s="58" t="s">
        <v>4</v>
      </c>
      <c r="C223" s="58" t="s">
        <v>54</v>
      </c>
      <c r="D223" s="60"/>
      <c r="E223" s="60">
        <v>39</v>
      </c>
      <c r="F223" s="60"/>
      <c r="G223" s="61"/>
      <c r="H223" s="64"/>
      <c r="I223" s="64"/>
      <c r="J223" s="61"/>
      <c r="K223" s="63"/>
      <c r="L223" s="64"/>
      <c r="M223" s="65"/>
      <c r="N223" s="235"/>
      <c r="O223" s="235"/>
      <c r="P223" s="64"/>
      <c r="Q223" s="64"/>
      <c r="R223" s="64"/>
      <c r="S223" s="64"/>
      <c r="T223" s="64"/>
      <c r="U223" s="64"/>
      <c r="V223" s="251"/>
      <c r="W223" s="64"/>
      <c r="X223" s="60">
        <v>36</v>
      </c>
      <c r="Y223" s="60"/>
      <c r="Z223" s="60"/>
      <c r="AA223" s="75"/>
      <c r="AB223" s="67">
        <f t="shared" si="31"/>
        <v>2</v>
      </c>
      <c r="AC223" s="68">
        <f t="shared" si="32"/>
        <v>37.5</v>
      </c>
      <c r="AD223" s="68">
        <f t="array" ref="AD223">IF(AB223=0,0,IF(AB223&gt;9,AVERAGE(LARGE(D223:Z223,{1,2,3,4,5,6,7,8,9,10})),0))</f>
        <v>0</v>
      </c>
      <c r="AE223" s="68">
        <f t="array" ref="AE223">IF(AB223=0,0,IF(AB223&gt;9,SUM(LARGE(D223:Z223,{1,2,3,4,5,6,7,8,9,10})),0))</f>
        <v>0</v>
      </c>
    </row>
    <row r="224" spans="1:31" ht="16" x14ac:dyDescent="0.2">
      <c r="A224" s="57" t="s">
        <v>261</v>
      </c>
      <c r="B224" s="58" t="s">
        <v>4</v>
      </c>
      <c r="C224" s="93" t="s">
        <v>54</v>
      </c>
      <c r="D224" s="60"/>
      <c r="E224" s="60">
        <v>41</v>
      </c>
      <c r="F224" s="60"/>
      <c r="G224" s="61"/>
      <c r="H224" s="64"/>
      <c r="I224" s="64"/>
      <c r="J224" s="61"/>
      <c r="K224" s="63"/>
      <c r="L224" s="64"/>
      <c r="M224" s="65"/>
      <c r="N224" s="235"/>
      <c r="O224" s="235"/>
      <c r="P224" s="64"/>
      <c r="Q224" s="64"/>
      <c r="R224" s="64"/>
      <c r="S224" s="64"/>
      <c r="T224" s="64"/>
      <c r="U224" s="64"/>
      <c r="V224" s="251"/>
      <c r="W224" s="64"/>
      <c r="X224" s="60">
        <v>34</v>
      </c>
      <c r="Y224" s="60"/>
      <c r="Z224" s="60"/>
      <c r="AA224" s="75"/>
      <c r="AB224" s="67">
        <f t="shared" si="31"/>
        <v>2</v>
      </c>
      <c r="AC224" s="68">
        <f t="shared" si="32"/>
        <v>37.5</v>
      </c>
      <c r="AD224" s="68">
        <f t="array" ref="AD224">IF(AB224=0,0,IF(AB224&gt;9,AVERAGE(LARGE(D224:Z224,{1,2,3,4,5,6,7,8,9,10})),0))</f>
        <v>0</v>
      </c>
      <c r="AE224" s="68">
        <f t="array" ref="AE224">IF(AB224=0,0,IF(AB224&gt;9,SUM(LARGE(D224:Z224,{1,2,3,4,5,6,7,8,9,10})),0))</f>
        <v>0</v>
      </c>
    </row>
    <row r="225" spans="1:31" ht="16" x14ac:dyDescent="0.2">
      <c r="A225" s="57" t="s">
        <v>103</v>
      </c>
      <c r="B225" s="58" t="s">
        <v>4</v>
      </c>
      <c r="C225" s="58" t="s">
        <v>54</v>
      </c>
      <c r="D225" s="60"/>
      <c r="E225" s="60">
        <v>36</v>
      </c>
      <c r="F225" s="60"/>
      <c r="G225" s="61"/>
      <c r="H225" s="64"/>
      <c r="I225" s="64"/>
      <c r="J225" s="61"/>
      <c r="K225" s="63"/>
      <c r="L225" s="64"/>
      <c r="M225" s="65"/>
      <c r="N225" s="235"/>
      <c r="O225" s="235"/>
      <c r="P225" s="64"/>
      <c r="Q225" s="64"/>
      <c r="R225" s="64"/>
      <c r="S225" s="64"/>
      <c r="T225" s="64"/>
      <c r="U225" s="64"/>
      <c r="V225" s="251"/>
      <c r="W225" s="64"/>
      <c r="X225" s="60"/>
      <c r="Y225" s="60"/>
      <c r="Z225" s="60"/>
      <c r="AA225" s="75"/>
      <c r="AB225" s="67">
        <f t="shared" si="31"/>
        <v>1</v>
      </c>
      <c r="AC225" s="68">
        <f t="shared" si="32"/>
        <v>36</v>
      </c>
      <c r="AD225" s="68">
        <f t="array" ref="AD225">IF(AB225=0,0,IF(AB225&gt;9,AVERAGE(LARGE(D225:Z225,{1,2,3,4,5,6,7,8,9,10})),0))</f>
        <v>0</v>
      </c>
      <c r="AE225" s="68">
        <f t="array" ref="AE225">IF(AB225=0,0,IF(AB225&gt;9,SUM(LARGE(D225:Z225,{1,2,3,4,5,6,7,8,9,10})),0))</f>
        <v>0</v>
      </c>
    </row>
    <row r="226" spans="1:31" ht="16" x14ac:dyDescent="0.2">
      <c r="A226" s="57" t="s">
        <v>91</v>
      </c>
      <c r="B226" s="58" t="s">
        <v>4</v>
      </c>
      <c r="C226" s="58" t="s">
        <v>92</v>
      </c>
      <c r="D226" s="60"/>
      <c r="E226" s="60">
        <v>36</v>
      </c>
      <c r="F226" s="60"/>
      <c r="G226" s="61"/>
      <c r="H226" s="64"/>
      <c r="I226" s="64"/>
      <c r="J226" s="61"/>
      <c r="K226" s="63"/>
      <c r="L226" s="64"/>
      <c r="M226" s="65"/>
      <c r="N226" s="235"/>
      <c r="O226" s="235"/>
      <c r="P226" s="64"/>
      <c r="Q226" s="64"/>
      <c r="R226" s="64"/>
      <c r="S226" s="64"/>
      <c r="T226" s="64"/>
      <c r="U226" s="64"/>
      <c r="V226" s="251"/>
      <c r="W226" s="64"/>
      <c r="X226" s="60"/>
      <c r="Y226" s="60"/>
      <c r="Z226" s="60"/>
      <c r="AA226" s="75"/>
      <c r="AB226" s="67">
        <f t="shared" si="31"/>
        <v>1</v>
      </c>
      <c r="AC226" s="68">
        <f t="shared" si="32"/>
        <v>36</v>
      </c>
      <c r="AD226" s="68">
        <f t="array" ref="AD226">IF(AB226=0,0,IF(AB226&gt;9,AVERAGE(LARGE(D226:Z226,{1,2,3,4,5,6,7,8,9,10})),0))</f>
        <v>0</v>
      </c>
      <c r="AE226" s="68">
        <f t="array" ref="AE226">IF(AB226=0,0,IF(AB226&gt;9,SUM(LARGE(D226:Z226,{1,2,3,4,5,6,7,8,9,10})),0))</f>
        <v>0</v>
      </c>
    </row>
    <row r="227" spans="1:31" ht="16" x14ac:dyDescent="0.2">
      <c r="A227" s="57" t="s">
        <v>84</v>
      </c>
      <c r="B227" s="58" t="s">
        <v>4</v>
      </c>
      <c r="C227" s="58" t="s">
        <v>54</v>
      </c>
      <c r="D227" s="60"/>
      <c r="E227" s="60"/>
      <c r="F227" s="60"/>
      <c r="G227" s="76"/>
      <c r="H227" s="77">
        <v>35</v>
      </c>
      <c r="I227" s="77"/>
      <c r="J227" s="76"/>
      <c r="K227" s="63"/>
      <c r="L227" s="77"/>
      <c r="M227" s="65"/>
      <c r="N227" s="236"/>
      <c r="O227" s="236"/>
      <c r="P227" s="77"/>
      <c r="Q227" s="77"/>
      <c r="R227" s="77"/>
      <c r="S227" s="77"/>
      <c r="T227" s="77"/>
      <c r="U227" s="77"/>
      <c r="V227" s="252"/>
      <c r="W227" s="77"/>
      <c r="X227" s="60"/>
      <c r="Y227" s="60"/>
      <c r="Z227" s="60"/>
      <c r="AA227" s="75"/>
      <c r="AB227" s="67">
        <f t="shared" si="31"/>
        <v>1</v>
      </c>
      <c r="AC227" s="68">
        <f t="shared" si="32"/>
        <v>35</v>
      </c>
      <c r="AD227" s="68">
        <f t="array" ref="AD227">IF(AB227=0,0,IF(AB227&gt;9,AVERAGE(LARGE(D227:Z227,{1,2,3,4,5,6,7,8,9,10})),0))</f>
        <v>0</v>
      </c>
      <c r="AE227" s="68">
        <f t="array" ref="AE227">IF(AB227=0,0,IF(AB227&gt;9,SUM(LARGE(D227:Z227,{1,2,3,4,5,6,7,8,9,10})),0))</f>
        <v>0</v>
      </c>
    </row>
    <row r="228" spans="1:31" ht="16" x14ac:dyDescent="0.2">
      <c r="A228" s="57" t="s">
        <v>355</v>
      </c>
      <c r="B228" s="58" t="s">
        <v>4</v>
      </c>
      <c r="C228" s="58" t="s">
        <v>54</v>
      </c>
      <c r="D228" s="86"/>
      <c r="E228" s="86"/>
      <c r="F228" s="86"/>
      <c r="G228" s="61"/>
      <c r="H228" s="64"/>
      <c r="I228" s="64"/>
      <c r="J228" s="61"/>
      <c r="K228" s="63"/>
      <c r="L228" s="64"/>
      <c r="M228" s="61"/>
      <c r="N228" s="235"/>
      <c r="O228" s="235">
        <v>35</v>
      </c>
      <c r="P228" s="64"/>
      <c r="Q228" s="64"/>
      <c r="R228" s="64"/>
      <c r="S228" s="92"/>
      <c r="T228" s="64"/>
      <c r="U228" s="64"/>
      <c r="V228" s="251"/>
      <c r="W228" s="64"/>
      <c r="X228" s="101"/>
      <c r="Y228" s="86"/>
      <c r="Z228" s="86"/>
      <c r="AA228" s="75"/>
      <c r="AB228" s="67">
        <f t="shared" si="31"/>
        <v>1</v>
      </c>
      <c r="AC228" s="68">
        <f t="shared" si="32"/>
        <v>35</v>
      </c>
      <c r="AD228" s="68">
        <f t="array" ref="AD228">IF(AB228=0,0,IF(AB228&gt;9,AVERAGE(LARGE(D228:Z228,{1,2,3,4,5,6,7,8,9,10})),0))</f>
        <v>0</v>
      </c>
      <c r="AE228" s="68">
        <f t="array" ref="AE228">IF(AB228=0,0,IF(AB228&gt;9,SUM(LARGE(D228:Z228,{1,2,3,4,5,6,7,8,9,10})),0))</f>
        <v>0</v>
      </c>
    </row>
    <row r="229" spans="1:31" ht="16" x14ac:dyDescent="0.2">
      <c r="A229" s="57" t="s">
        <v>75</v>
      </c>
      <c r="B229" s="58" t="s">
        <v>4</v>
      </c>
      <c r="C229" s="58" t="s">
        <v>55</v>
      </c>
      <c r="D229" s="86"/>
      <c r="E229" s="86"/>
      <c r="F229" s="86"/>
      <c r="G229" s="61"/>
      <c r="H229" s="64"/>
      <c r="I229" s="64"/>
      <c r="J229" s="61"/>
      <c r="K229" s="63"/>
      <c r="L229" s="64"/>
      <c r="M229" s="61"/>
      <c r="N229" s="235">
        <v>35</v>
      </c>
      <c r="O229" s="235"/>
      <c r="P229" s="64"/>
      <c r="Q229" s="64"/>
      <c r="R229" s="64"/>
      <c r="S229" s="92"/>
      <c r="T229" s="64"/>
      <c r="U229" s="64"/>
      <c r="V229" s="251"/>
      <c r="W229" s="64"/>
      <c r="X229" s="101"/>
      <c r="Y229" s="86"/>
      <c r="Z229" s="86"/>
      <c r="AA229" s="75"/>
      <c r="AB229" s="67">
        <f t="shared" si="31"/>
        <v>1</v>
      </c>
      <c r="AC229" s="68">
        <f t="shared" si="32"/>
        <v>35</v>
      </c>
      <c r="AD229" s="68">
        <f t="array" ref="AD229">IF(AB229=0,0,IF(AB229&gt;9,AVERAGE(LARGE(D229:Z229,{1,2,3,4,5,6,7,8,9,10})),0))</f>
        <v>0</v>
      </c>
      <c r="AE229" s="68">
        <f t="array" ref="AE229">IF(AB229=0,0,IF(AB229&gt;9,SUM(LARGE(D229:Z229,{1,2,3,4,5,6,7,8,9,10})),0))</f>
        <v>0</v>
      </c>
    </row>
    <row r="230" spans="1:31" ht="16" x14ac:dyDescent="0.2">
      <c r="A230" s="57" t="s">
        <v>85</v>
      </c>
      <c r="B230" s="58" t="s">
        <v>4</v>
      </c>
      <c r="C230" s="58" t="s">
        <v>66</v>
      </c>
      <c r="D230" s="60">
        <v>24</v>
      </c>
      <c r="E230" s="60"/>
      <c r="F230" s="60"/>
      <c r="G230" s="61"/>
      <c r="H230" s="64"/>
      <c r="I230" s="64"/>
      <c r="J230" s="61"/>
      <c r="K230" s="63"/>
      <c r="L230" s="64"/>
      <c r="M230" s="65"/>
      <c r="N230" s="235"/>
      <c r="O230" s="235"/>
      <c r="P230" s="64"/>
      <c r="Q230" s="64"/>
      <c r="R230" s="64"/>
      <c r="S230" s="64"/>
      <c r="T230" s="64"/>
      <c r="U230" s="64"/>
      <c r="V230" s="251"/>
      <c r="W230" s="64"/>
      <c r="X230" s="60"/>
      <c r="Y230" s="60"/>
      <c r="Z230" s="60"/>
      <c r="AA230" s="75"/>
      <c r="AB230" s="67">
        <f t="shared" si="31"/>
        <v>1</v>
      </c>
      <c r="AC230" s="68">
        <f t="shared" si="32"/>
        <v>24</v>
      </c>
      <c r="AD230" s="68">
        <f t="array" ref="AD230">IF(AB230=0,0,IF(AB230&gt;9,AVERAGE(LARGE(D230:Z230,{1,2,3,4,5,6,7,8,9,10})),0))</f>
        <v>0</v>
      </c>
      <c r="AE230" s="68">
        <f t="array" ref="AE230">IF(AB230=0,0,IF(AB230&gt;9,SUM(LARGE(D230:Z230,{1,2,3,4,5,6,7,8,9,10})),0))</f>
        <v>0</v>
      </c>
    </row>
    <row r="231" spans="1:31" ht="16" x14ac:dyDescent="0.2">
      <c r="A231" s="57" t="s">
        <v>108</v>
      </c>
      <c r="B231" s="58" t="s">
        <v>12</v>
      </c>
      <c r="C231" s="58" t="s">
        <v>58</v>
      </c>
      <c r="D231" s="60">
        <v>45</v>
      </c>
      <c r="E231" s="60">
        <v>44</v>
      </c>
      <c r="F231" s="60"/>
      <c r="G231" s="61">
        <v>41</v>
      </c>
      <c r="H231" s="64">
        <v>43</v>
      </c>
      <c r="I231" s="64">
        <v>41</v>
      </c>
      <c r="J231" s="61">
        <v>44</v>
      </c>
      <c r="K231" s="63">
        <v>45</v>
      </c>
      <c r="L231" s="64">
        <v>40</v>
      </c>
      <c r="M231" s="65">
        <v>45</v>
      </c>
      <c r="N231" s="235">
        <v>48</v>
      </c>
      <c r="O231" s="235">
        <v>38</v>
      </c>
      <c r="P231" s="64">
        <v>37</v>
      </c>
      <c r="Q231" s="64"/>
      <c r="R231" s="64">
        <v>44</v>
      </c>
      <c r="S231" s="64">
        <v>47</v>
      </c>
      <c r="T231" s="64">
        <v>42</v>
      </c>
      <c r="U231" s="64">
        <v>39</v>
      </c>
      <c r="V231" s="251">
        <v>43</v>
      </c>
      <c r="W231" s="64">
        <v>40</v>
      </c>
      <c r="X231" s="60">
        <v>45</v>
      </c>
      <c r="Y231" s="60">
        <v>43</v>
      </c>
      <c r="Z231" s="60">
        <v>40</v>
      </c>
      <c r="AA231" s="75"/>
      <c r="AB231" s="67">
        <f t="shared" si="31"/>
        <v>21</v>
      </c>
      <c r="AC231" s="68">
        <f t="shared" si="32"/>
        <v>42.571428571428569</v>
      </c>
      <c r="AD231" s="68">
        <f t="array" ref="AD231">IF(AB231=0,0,IF(AB231&gt;9,AVERAGE(LARGE(D231:Z231,{1,2,3,4,5,6,7,8,9,10})),0))</f>
        <v>45</v>
      </c>
      <c r="AE231" s="68">
        <f t="array" ref="AE231">IF(AB231=0,0,IF(AB231&gt;9,SUM(LARGE(D231:Z231,{1,2,3,4,5,6,7,8,9,10})),0))</f>
        <v>450</v>
      </c>
    </row>
    <row r="232" spans="1:31" ht="16" x14ac:dyDescent="0.2">
      <c r="A232" s="57" t="s">
        <v>290</v>
      </c>
      <c r="B232" s="58" t="s">
        <v>12</v>
      </c>
      <c r="C232" s="58" t="s">
        <v>54</v>
      </c>
      <c r="D232" s="60">
        <v>45</v>
      </c>
      <c r="E232" s="60"/>
      <c r="F232" s="60">
        <v>40</v>
      </c>
      <c r="G232" s="61">
        <v>43</v>
      </c>
      <c r="H232" s="64">
        <v>45</v>
      </c>
      <c r="I232" s="64"/>
      <c r="J232" s="61">
        <v>44</v>
      </c>
      <c r="K232" s="63">
        <v>43</v>
      </c>
      <c r="L232" s="64">
        <v>42</v>
      </c>
      <c r="M232" s="65">
        <v>45</v>
      </c>
      <c r="N232" s="235">
        <v>42</v>
      </c>
      <c r="O232" s="235">
        <v>36</v>
      </c>
      <c r="P232" s="64"/>
      <c r="Q232" s="64"/>
      <c r="R232" s="64">
        <v>47</v>
      </c>
      <c r="S232" s="64">
        <v>45</v>
      </c>
      <c r="T232" s="64">
        <v>40</v>
      </c>
      <c r="U232" s="64">
        <v>45</v>
      </c>
      <c r="V232" s="251">
        <v>39</v>
      </c>
      <c r="W232" s="64"/>
      <c r="X232" s="60">
        <v>44</v>
      </c>
      <c r="Y232" s="60">
        <v>43</v>
      </c>
      <c r="Z232" s="60">
        <v>42</v>
      </c>
      <c r="AA232" s="75"/>
      <c r="AB232" s="67">
        <f t="shared" si="31"/>
        <v>18</v>
      </c>
      <c r="AC232" s="68">
        <f t="shared" si="32"/>
        <v>42.777777777777779</v>
      </c>
      <c r="AD232" s="68">
        <f t="array" ref="AD232">IF(AB232=0,0,IF(AB232&gt;9,AVERAGE(LARGE(D232:Z232,{1,2,3,4,5,6,7,8,9,10})),0))</f>
        <v>44.6</v>
      </c>
      <c r="AE232" s="68">
        <f t="array" ref="AE232">IF(AB232=0,0,IF(AB232&gt;9,SUM(LARGE(D232:Z232,{1,2,3,4,5,6,7,8,9,10})),0))</f>
        <v>446</v>
      </c>
    </row>
    <row r="233" spans="1:31" ht="16" x14ac:dyDescent="0.2">
      <c r="A233" s="57" t="s">
        <v>108</v>
      </c>
      <c r="B233" s="58" t="s">
        <v>12</v>
      </c>
      <c r="C233" s="58" t="s">
        <v>54</v>
      </c>
      <c r="D233" s="60">
        <v>41</v>
      </c>
      <c r="E233" s="60">
        <v>46</v>
      </c>
      <c r="F233" s="60">
        <v>43</v>
      </c>
      <c r="G233" s="61">
        <v>47</v>
      </c>
      <c r="H233" s="64">
        <v>40</v>
      </c>
      <c r="I233" s="64">
        <v>46</v>
      </c>
      <c r="J233" s="61">
        <v>40</v>
      </c>
      <c r="K233" s="63">
        <v>44</v>
      </c>
      <c r="L233" s="64">
        <v>43</v>
      </c>
      <c r="M233" s="65">
        <v>43</v>
      </c>
      <c r="N233" s="235">
        <v>42</v>
      </c>
      <c r="O233" s="235">
        <v>42</v>
      </c>
      <c r="P233" s="64">
        <v>38</v>
      </c>
      <c r="Q233" s="64"/>
      <c r="R233" s="64">
        <v>41</v>
      </c>
      <c r="S233" s="64">
        <v>39</v>
      </c>
      <c r="T233" s="64">
        <v>46</v>
      </c>
      <c r="U233" s="64">
        <v>43</v>
      </c>
      <c r="V233" s="251">
        <v>42</v>
      </c>
      <c r="W233" s="64">
        <v>35</v>
      </c>
      <c r="X233" s="60">
        <v>40</v>
      </c>
      <c r="Y233" s="60">
        <v>43</v>
      </c>
      <c r="Z233" s="60">
        <v>40</v>
      </c>
      <c r="AA233" s="75"/>
      <c r="AB233" s="67">
        <f t="shared" si="31"/>
        <v>22</v>
      </c>
      <c r="AC233" s="68">
        <f t="shared" si="32"/>
        <v>42</v>
      </c>
      <c r="AD233" s="68">
        <f t="array" ref="AD233">IF(AB233=0,0,IF(AB233&gt;9,AVERAGE(LARGE(D233:Z233,{1,2,3,4,5,6,7,8,9,10})),0))</f>
        <v>44.4</v>
      </c>
      <c r="AE233" s="68">
        <f t="array" ref="AE233">IF(AB233=0,0,IF(AB233&gt;9,SUM(LARGE(D233:Z233,{1,2,3,4,5,6,7,8,9,10})),0))</f>
        <v>444</v>
      </c>
    </row>
    <row r="234" spans="1:31" ht="16" x14ac:dyDescent="0.2">
      <c r="A234" s="57" t="s">
        <v>171</v>
      </c>
      <c r="B234" s="58" t="s">
        <v>12</v>
      </c>
      <c r="C234" s="58" t="s">
        <v>54</v>
      </c>
      <c r="D234" s="60">
        <v>46</v>
      </c>
      <c r="E234" s="60">
        <v>45</v>
      </c>
      <c r="F234" s="60">
        <v>44</v>
      </c>
      <c r="G234" s="61">
        <v>39</v>
      </c>
      <c r="H234" s="64">
        <v>35</v>
      </c>
      <c r="I234" s="64">
        <v>32</v>
      </c>
      <c r="J234" s="61">
        <v>34</v>
      </c>
      <c r="K234" s="63">
        <v>40</v>
      </c>
      <c r="L234" s="64">
        <v>41</v>
      </c>
      <c r="M234" s="65">
        <v>39</v>
      </c>
      <c r="N234" s="235">
        <v>39</v>
      </c>
      <c r="O234" s="235">
        <v>40</v>
      </c>
      <c r="P234" s="64">
        <v>37</v>
      </c>
      <c r="Q234" s="64"/>
      <c r="R234" s="64">
        <v>44</v>
      </c>
      <c r="S234" s="64">
        <v>44</v>
      </c>
      <c r="T234" s="64">
        <v>43</v>
      </c>
      <c r="U234" s="64">
        <v>40</v>
      </c>
      <c r="V234" s="251">
        <v>41</v>
      </c>
      <c r="W234" s="64">
        <v>43</v>
      </c>
      <c r="X234" s="60">
        <v>37</v>
      </c>
      <c r="Y234" s="60">
        <v>45</v>
      </c>
      <c r="Z234" s="60">
        <v>39</v>
      </c>
      <c r="AA234" s="75"/>
      <c r="AB234" s="67">
        <f t="shared" si="31"/>
        <v>22</v>
      </c>
      <c r="AC234" s="68">
        <f t="shared" si="32"/>
        <v>40.31818181818182</v>
      </c>
      <c r="AD234" s="68">
        <f t="array" ref="AD234">IF(AB234=0,0,IF(AB234&gt;9,AVERAGE(LARGE(D234:Z234,{1,2,3,4,5,6,7,8,9,10})),0))</f>
        <v>43.6</v>
      </c>
      <c r="AE234" s="68">
        <f t="array" ref="AE234">IF(AB234=0,0,IF(AB234&gt;9,SUM(LARGE(D234:Z234,{1,2,3,4,5,6,7,8,9,10})),0))</f>
        <v>436</v>
      </c>
    </row>
    <row r="235" spans="1:31" ht="16" x14ac:dyDescent="0.2">
      <c r="A235" s="57" t="s">
        <v>290</v>
      </c>
      <c r="B235" s="58" t="s">
        <v>12</v>
      </c>
      <c r="C235" s="58" t="s">
        <v>58</v>
      </c>
      <c r="D235" s="60">
        <v>35</v>
      </c>
      <c r="E235" s="60"/>
      <c r="F235" s="60">
        <v>41</v>
      </c>
      <c r="G235" s="61">
        <v>39</v>
      </c>
      <c r="H235" s="64">
        <v>44</v>
      </c>
      <c r="I235" s="64"/>
      <c r="J235" s="61">
        <v>44</v>
      </c>
      <c r="K235" s="63">
        <v>34</v>
      </c>
      <c r="L235" s="64">
        <v>41</v>
      </c>
      <c r="M235" s="65">
        <v>42</v>
      </c>
      <c r="N235" s="235">
        <v>45</v>
      </c>
      <c r="O235" s="235">
        <v>42</v>
      </c>
      <c r="P235" s="64"/>
      <c r="Q235" s="64"/>
      <c r="R235" s="64">
        <v>39</v>
      </c>
      <c r="S235" s="64">
        <v>43</v>
      </c>
      <c r="T235" s="64">
        <v>42</v>
      </c>
      <c r="U235" s="64">
        <v>36</v>
      </c>
      <c r="V235" s="251">
        <v>41</v>
      </c>
      <c r="W235" s="64"/>
      <c r="X235" s="60">
        <v>48</v>
      </c>
      <c r="Y235" s="60">
        <v>43</v>
      </c>
      <c r="Z235" s="60">
        <v>42</v>
      </c>
      <c r="AA235" s="75"/>
      <c r="AB235" s="67">
        <f t="shared" si="31"/>
        <v>18</v>
      </c>
      <c r="AC235" s="68">
        <f t="shared" si="32"/>
        <v>41.166666666666664</v>
      </c>
      <c r="AD235" s="68">
        <f t="array" ref="AD235">IF(AB235=0,0,IF(AB235&gt;9,AVERAGE(LARGE(D235:Z235,{1,2,3,4,5,6,7,8,9,10})),0))</f>
        <v>43.5</v>
      </c>
      <c r="AE235" s="68">
        <f t="array" ref="AE235">IF(AB235=0,0,IF(AB235&gt;9,SUM(LARGE(D235:Z235,{1,2,3,4,5,6,7,8,9,10})),0))</f>
        <v>435</v>
      </c>
    </row>
    <row r="236" spans="1:31" ht="16" x14ac:dyDescent="0.2">
      <c r="A236" s="57" t="s">
        <v>216</v>
      </c>
      <c r="B236" s="58" t="s">
        <v>12</v>
      </c>
      <c r="C236" s="58" t="s">
        <v>54</v>
      </c>
      <c r="D236" s="60"/>
      <c r="E236" s="60"/>
      <c r="F236" s="60">
        <v>44</v>
      </c>
      <c r="G236" s="61">
        <v>44</v>
      </c>
      <c r="H236" s="64">
        <v>47</v>
      </c>
      <c r="I236" s="64">
        <v>41</v>
      </c>
      <c r="J236" s="61">
        <v>40</v>
      </c>
      <c r="K236" s="63"/>
      <c r="L236" s="64">
        <v>37</v>
      </c>
      <c r="M236" s="65">
        <v>42</v>
      </c>
      <c r="N236" s="235">
        <v>40</v>
      </c>
      <c r="O236" s="235"/>
      <c r="P236" s="64"/>
      <c r="Q236" s="64">
        <v>39</v>
      </c>
      <c r="R236" s="64">
        <v>42</v>
      </c>
      <c r="S236" s="64">
        <v>40</v>
      </c>
      <c r="T236" s="64">
        <v>39</v>
      </c>
      <c r="U236" s="64">
        <v>42</v>
      </c>
      <c r="V236" s="251">
        <v>39</v>
      </c>
      <c r="W236" s="64"/>
      <c r="X236" s="60">
        <v>36</v>
      </c>
      <c r="Y236" s="60">
        <v>31</v>
      </c>
      <c r="Z236" s="60">
        <v>33</v>
      </c>
      <c r="AA236" s="75"/>
      <c r="AB236" s="67">
        <f t="shared" si="31"/>
        <v>17</v>
      </c>
      <c r="AC236" s="68">
        <f t="shared" si="32"/>
        <v>39.764705882352942</v>
      </c>
      <c r="AD236" s="68">
        <f t="array" ref="AD236">IF(AB236=0,0,IF(AB236&gt;9,AVERAGE(LARGE(D236:Z236,{1,2,3,4,5,6,7,8,9,10})),0))</f>
        <v>42.2</v>
      </c>
      <c r="AE236" s="68">
        <f t="array" ref="AE236">IF(AB236=0,0,IF(AB236&gt;9,SUM(LARGE(D236:Z236,{1,2,3,4,5,6,7,8,9,10})),0))</f>
        <v>422</v>
      </c>
    </row>
    <row r="237" spans="1:31" ht="16" x14ac:dyDescent="0.2">
      <c r="A237" s="57" t="s">
        <v>158</v>
      </c>
      <c r="B237" s="58" t="s">
        <v>12</v>
      </c>
      <c r="C237" s="93" t="s">
        <v>64</v>
      </c>
      <c r="D237" s="60"/>
      <c r="E237" s="60"/>
      <c r="F237" s="60">
        <v>41</v>
      </c>
      <c r="G237" s="61"/>
      <c r="H237" s="64"/>
      <c r="I237" s="64"/>
      <c r="J237" s="61">
        <v>39</v>
      </c>
      <c r="K237" s="63"/>
      <c r="L237" s="64">
        <v>39</v>
      </c>
      <c r="M237" s="65">
        <v>40</v>
      </c>
      <c r="N237" s="235"/>
      <c r="O237" s="235"/>
      <c r="P237" s="64"/>
      <c r="Q237" s="64"/>
      <c r="R237" s="64"/>
      <c r="S237" s="64"/>
      <c r="T237" s="64">
        <v>43</v>
      </c>
      <c r="U237" s="64">
        <v>44</v>
      </c>
      <c r="V237" s="251">
        <v>40</v>
      </c>
      <c r="W237" s="64">
        <v>40</v>
      </c>
      <c r="X237" s="60">
        <v>45</v>
      </c>
      <c r="Y237" s="60">
        <v>41</v>
      </c>
      <c r="Z237" s="60">
        <v>37</v>
      </c>
      <c r="AA237" s="75"/>
      <c r="AB237" s="67">
        <f t="shared" si="31"/>
        <v>11</v>
      </c>
      <c r="AC237" s="68">
        <f t="shared" si="32"/>
        <v>40.81818181818182</v>
      </c>
      <c r="AD237" s="68">
        <f t="array" ref="AD237">IF(AB237=0,0,IF(AB237&gt;9,AVERAGE(LARGE(D237:Z237,{1,2,3,4,5,6,7,8,9,10})),0))</f>
        <v>41.2</v>
      </c>
      <c r="AE237" s="68">
        <f t="array" ref="AE237">IF(AB237=0,0,IF(AB237&gt;9,SUM(LARGE(D237:Z237,{1,2,3,4,5,6,7,8,9,10})),0))</f>
        <v>412</v>
      </c>
    </row>
    <row r="238" spans="1:31" ht="16" x14ac:dyDescent="0.2">
      <c r="A238" s="57" t="s">
        <v>171</v>
      </c>
      <c r="B238" s="58" t="s">
        <v>12</v>
      </c>
      <c r="C238" s="58" t="s">
        <v>64</v>
      </c>
      <c r="D238" s="60">
        <v>39</v>
      </c>
      <c r="E238" s="60">
        <v>44</v>
      </c>
      <c r="F238" s="60">
        <v>42</v>
      </c>
      <c r="G238" s="61">
        <v>37</v>
      </c>
      <c r="H238" s="64">
        <v>44</v>
      </c>
      <c r="I238" s="64">
        <v>44</v>
      </c>
      <c r="J238" s="61">
        <v>35</v>
      </c>
      <c r="K238" s="63">
        <v>37</v>
      </c>
      <c r="L238" s="64">
        <v>37</v>
      </c>
      <c r="M238" s="65">
        <v>34</v>
      </c>
      <c r="N238" s="235">
        <v>36</v>
      </c>
      <c r="O238" s="235">
        <v>39</v>
      </c>
      <c r="P238" s="64">
        <v>30</v>
      </c>
      <c r="Q238" s="64"/>
      <c r="R238" s="64">
        <v>28</v>
      </c>
      <c r="S238" s="64">
        <v>37</v>
      </c>
      <c r="T238" s="64">
        <v>37</v>
      </c>
      <c r="U238" s="64">
        <v>40</v>
      </c>
      <c r="V238" s="251">
        <v>35</v>
      </c>
      <c r="W238" s="64">
        <v>35</v>
      </c>
      <c r="X238" s="60">
        <v>38</v>
      </c>
      <c r="Y238" s="60">
        <v>40</v>
      </c>
      <c r="Z238" s="60">
        <v>39</v>
      </c>
      <c r="AA238" s="75"/>
      <c r="AB238" s="67">
        <f t="shared" si="31"/>
        <v>22</v>
      </c>
      <c r="AC238" s="68">
        <f t="shared" si="32"/>
        <v>37.590909090909093</v>
      </c>
      <c r="AD238" s="68">
        <f t="array" ref="AD238">IF(AB238=0,0,IF(AB238&gt;9,AVERAGE(LARGE(D238:Z238,{1,2,3,4,5,6,7,8,9,10})),0))</f>
        <v>40.9</v>
      </c>
      <c r="AE238" s="68">
        <f t="array" ref="AE238">IF(AB238=0,0,IF(AB238&gt;9,SUM(LARGE(D238:Z238,{1,2,3,4,5,6,7,8,9,10})),0))</f>
        <v>409</v>
      </c>
    </row>
    <row r="239" spans="1:31" ht="16" x14ac:dyDescent="0.2">
      <c r="A239" s="57" t="s">
        <v>188</v>
      </c>
      <c r="B239" s="58" t="s">
        <v>12</v>
      </c>
      <c r="C239" s="58" t="s">
        <v>59</v>
      </c>
      <c r="D239" s="60"/>
      <c r="E239" s="60"/>
      <c r="F239" s="60">
        <v>46</v>
      </c>
      <c r="G239" s="61"/>
      <c r="H239" s="64">
        <v>42</v>
      </c>
      <c r="I239" s="64">
        <v>44</v>
      </c>
      <c r="J239" s="61">
        <v>35</v>
      </c>
      <c r="K239" s="63"/>
      <c r="L239" s="64"/>
      <c r="M239" s="65">
        <v>41</v>
      </c>
      <c r="N239" s="235"/>
      <c r="O239" s="235"/>
      <c r="P239" s="64"/>
      <c r="Q239" s="64"/>
      <c r="R239" s="64">
        <v>36</v>
      </c>
      <c r="S239" s="64">
        <v>42</v>
      </c>
      <c r="T239" s="64">
        <v>41</v>
      </c>
      <c r="U239" s="64"/>
      <c r="V239" s="251"/>
      <c r="W239" s="64"/>
      <c r="X239" s="60">
        <v>41</v>
      </c>
      <c r="Y239" s="60">
        <v>32</v>
      </c>
      <c r="Z239" s="60"/>
      <c r="AA239" s="75"/>
      <c r="AB239" s="67">
        <f t="shared" si="31"/>
        <v>10</v>
      </c>
      <c r="AC239" s="68">
        <f t="shared" si="32"/>
        <v>40</v>
      </c>
      <c r="AD239" s="68">
        <f t="array" ref="AD239">IF(AB239=0,0,IF(AB239&gt;9,AVERAGE(LARGE(D239:Z239,{1,2,3,4,5,6,7,8,9,10})),0))</f>
        <v>40</v>
      </c>
      <c r="AE239" s="68">
        <f t="array" ref="AE239">IF(AB239=0,0,IF(AB239&gt;9,SUM(LARGE(D239:Z239,{1,2,3,4,5,6,7,8,9,10})),0))</f>
        <v>400</v>
      </c>
    </row>
    <row r="240" spans="1:31" ht="16" x14ac:dyDescent="0.2">
      <c r="A240" s="57" t="s">
        <v>172</v>
      </c>
      <c r="B240" s="58" t="s">
        <v>12</v>
      </c>
      <c r="C240" s="58" t="s">
        <v>64</v>
      </c>
      <c r="D240" s="60">
        <v>38</v>
      </c>
      <c r="E240" s="60"/>
      <c r="F240" s="60">
        <v>41</v>
      </c>
      <c r="G240" s="61"/>
      <c r="H240" s="64">
        <v>36</v>
      </c>
      <c r="I240" s="64">
        <v>37</v>
      </c>
      <c r="J240" s="61">
        <v>35</v>
      </c>
      <c r="K240" s="63"/>
      <c r="L240" s="64">
        <v>29</v>
      </c>
      <c r="M240" s="65">
        <v>35</v>
      </c>
      <c r="N240" s="235">
        <v>38</v>
      </c>
      <c r="O240" s="235"/>
      <c r="P240" s="64"/>
      <c r="Q240" s="64"/>
      <c r="R240" s="64"/>
      <c r="S240" s="64"/>
      <c r="T240" s="64">
        <v>42</v>
      </c>
      <c r="U240" s="64"/>
      <c r="V240" s="251">
        <v>38</v>
      </c>
      <c r="W240" s="64">
        <v>36</v>
      </c>
      <c r="X240" s="60">
        <v>41</v>
      </c>
      <c r="Y240" s="60">
        <v>40</v>
      </c>
      <c r="Z240" s="60">
        <v>38</v>
      </c>
      <c r="AA240" s="75"/>
      <c r="AB240" s="67">
        <f t="shared" si="31"/>
        <v>14</v>
      </c>
      <c r="AC240" s="68">
        <f t="shared" si="32"/>
        <v>37.428571428571431</v>
      </c>
      <c r="AD240" s="68">
        <f t="array" ref="AD240">IF(AB240=0,0,IF(AB240&gt;9,AVERAGE(LARGE(D240:Z240,{1,2,3,4,5,6,7,8,9,10})),0))</f>
        <v>38.9</v>
      </c>
      <c r="AE240" s="68">
        <f t="array" ref="AE240">IF(AB240=0,0,IF(AB240&gt;9,SUM(LARGE(D240:Z240,{1,2,3,4,5,6,7,8,9,10})),0))</f>
        <v>389</v>
      </c>
    </row>
    <row r="241" spans="1:31" ht="16" x14ac:dyDescent="0.2">
      <c r="A241" s="57" t="s">
        <v>216</v>
      </c>
      <c r="B241" s="58" t="s">
        <v>12</v>
      </c>
      <c r="C241" s="58" t="s">
        <v>58</v>
      </c>
      <c r="D241" s="60"/>
      <c r="E241" s="60"/>
      <c r="F241" s="60">
        <v>41</v>
      </c>
      <c r="G241" s="61">
        <v>37</v>
      </c>
      <c r="H241" s="64">
        <v>43</v>
      </c>
      <c r="I241" s="64">
        <v>38</v>
      </c>
      <c r="J241" s="61">
        <v>40</v>
      </c>
      <c r="K241" s="63"/>
      <c r="L241" s="64">
        <v>31</v>
      </c>
      <c r="M241" s="65">
        <v>39</v>
      </c>
      <c r="N241" s="235">
        <v>39</v>
      </c>
      <c r="O241" s="235"/>
      <c r="P241" s="64"/>
      <c r="Q241" s="64"/>
      <c r="R241" s="64">
        <v>38</v>
      </c>
      <c r="S241" s="64">
        <v>35</v>
      </c>
      <c r="T241" s="64"/>
      <c r="U241" s="64"/>
      <c r="V241" s="251">
        <v>39</v>
      </c>
      <c r="W241" s="64"/>
      <c r="X241" s="60"/>
      <c r="Y241" s="60"/>
      <c r="Z241" s="60"/>
      <c r="AA241" s="75"/>
      <c r="AB241" s="67">
        <f t="shared" si="31"/>
        <v>11</v>
      </c>
      <c r="AC241" s="68">
        <f t="shared" si="32"/>
        <v>38.18181818181818</v>
      </c>
      <c r="AD241" s="68">
        <f t="array" ref="AD241">IF(AB241=0,0,IF(AB241&gt;9,AVERAGE(LARGE(D241:Z241,{1,2,3,4,5,6,7,8,9,10})),0))</f>
        <v>38.9</v>
      </c>
      <c r="AE241" s="68">
        <f t="array" ref="AE241">IF(AB241=0,0,IF(AB241&gt;9,SUM(LARGE(D241:Z241,{1,2,3,4,5,6,7,8,9,10})),0))</f>
        <v>389</v>
      </c>
    </row>
    <row r="242" spans="1:31" ht="16" x14ac:dyDescent="0.2">
      <c r="A242" s="57" t="s">
        <v>113</v>
      </c>
      <c r="B242" s="58" t="s">
        <v>12</v>
      </c>
      <c r="C242" s="58" t="s">
        <v>54</v>
      </c>
      <c r="D242" s="60">
        <v>34</v>
      </c>
      <c r="E242" s="60"/>
      <c r="F242" s="60">
        <v>38</v>
      </c>
      <c r="G242" s="61">
        <v>40</v>
      </c>
      <c r="H242" s="64">
        <v>38</v>
      </c>
      <c r="I242" s="64"/>
      <c r="J242" s="61">
        <v>38</v>
      </c>
      <c r="K242" s="63">
        <v>38</v>
      </c>
      <c r="L242" s="64"/>
      <c r="M242" s="65">
        <v>40</v>
      </c>
      <c r="N242" s="235"/>
      <c r="O242" s="235"/>
      <c r="P242" s="64">
        <v>39</v>
      </c>
      <c r="Q242" s="64">
        <v>32</v>
      </c>
      <c r="R242" s="64"/>
      <c r="S242" s="64">
        <v>38</v>
      </c>
      <c r="T242" s="64">
        <v>35</v>
      </c>
      <c r="U242" s="64"/>
      <c r="V242" s="251">
        <v>41</v>
      </c>
      <c r="W242" s="64"/>
      <c r="X242" s="60"/>
      <c r="Y242" s="60"/>
      <c r="Z242" s="60"/>
      <c r="AA242" s="75"/>
      <c r="AB242" s="67">
        <f t="shared" si="31"/>
        <v>12</v>
      </c>
      <c r="AC242" s="68">
        <f t="shared" si="32"/>
        <v>37.583333333333336</v>
      </c>
      <c r="AD242" s="68">
        <f t="array" ref="AD242">IF(AB242=0,0,IF(AB242&gt;9,AVERAGE(LARGE(D242:Z242,{1,2,3,4,5,6,7,8,9,10})),0))</f>
        <v>38.5</v>
      </c>
      <c r="AE242" s="68">
        <f t="array" ref="AE242">IF(AB242=0,0,IF(AB242&gt;9,SUM(LARGE(D242:Z242,{1,2,3,4,5,6,7,8,9,10})),0))</f>
        <v>385</v>
      </c>
    </row>
    <row r="243" spans="1:31" ht="16" x14ac:dyDescent="0.2">
      <c r="A243" s="57" t="s">
        <v>204</v>
      </c>
      <c r="B243" s="58" t="s">
        <v>12</v>
      </c>
      <c r="C243" s="58" t="s">
        <v>54</v>
      </c>
      <c r="D243" s="60">
        <v>33</v>
      </c>
      <c r="E243" s="60">
        <v>40</v>
      </c>
      <c r="F243" s="60">
        <v>41</v>
      </c>
      <c r="G243" s="61">
        <v>34</v>
      </c>
      <c r="H243" s="64"/>
      <c r="I243" s="64">
        <v>40</v>
      </c>
      <c r="J243" s="61">
        <v>35</v>
      </c>
      <c r="K243" s="63">
        <v>34</v>
      </c>
      <c r="L243" s="64">
        <v>29</v>
      </c>
      <c r="M243" s="65">
        <v>36</v>
      </c>
      <c r="N243" s="235">
        <v>30</v>
      </c>
      <c r="O243" s="235">
        <v>29</v>
      </c>
      <c r="P243" s="64">
        <v>31</v>
      </c>
      <c r="Q243" s="64">
        <v>38</v>
      </c>
      <c r="R243" s="64">
        <v>29</v>
      </c>
      <c r="S243" s="64">
        <v>33</v>
      </c>
      <c r="T243" s="64">
        <v>41</v>
      </c>
      <c r="U243" s="64">
        <v>27</v>
      </c>
      <c r="V243" s="251">
        <v>28</v>
      </c>
      <c r="W243" s="64">
        <v>39</v>
      </c>
      <c r="X243" s="60">
        <v>39</v>
      </c>
      <c r="Y243" s="60">
        <v>33</v>
      </c>
      <c r="Z243" s="60"/>
      <c r="AA243" s="75"/>
      <c r="AB243" s="67">
        <f t="shared" si="31"/>
        <v>21</v>
      </c>
      <c r="AC243" s="68">
        <f t="shared" si="32"/>
        <v>34.238095238095241</v>
      </c>
      <c r="AD243" s="68">
        <f t="array" ref="AD243">IF(AB243=0,0,IF(AB243&gt;9,AVERAGE(LARGE(D243:Z243,{1,2,3,4,5,6,7,8,9,10})),0))</f>
        <v>38.299999999999997</v>
      </c>
      <c r="AE243" s="68">
        <f t="array" ref="AE243">IF(AB243=0,0,IF(AB243&gt;9,SUM(LARGE(D243:Z243,{1,2,3,4,5,6,7,8,9,10})),0))</f>
        <v>383</v>
      </c>
    </row>
    <row r="244" spans="1:31" ht="16" x14ac:dyDescent="0.2">
      <c r="A244" s="57" t="s">
        <v>360</v>
      </c>
      <c r="B244" s="58" t="s">
        <v>12</v>
      </c>
      <c r="C244" s="58" t="s">
        <v>54</v>
      </c>
      <c r="D244" s="60"/>
      <c r="E244" s="60">
        <v>39</v>
      </c>
      <c r="F244" s="60">
        <v>37</v>
      </c>
      <c r="G244" s="61"/>
      <c r="H244" s="64">
        <v>39</v>
      </c>
      <c r="I244" s="64">
        <v>33</v>
      </c>
      <c r="J244" s="61"/>
      <c r="K244" s="63">
        <v>35</v>
      </c>
      <c r="L244" s="64">
        <v>40</v>
      </c>
      <c r="M244" s="65"/>
      <c r="N244" s="235">
        <v>28</v>
      </c>
      <c r="O244" s="235">
        <v>35</v>
      </c>
      <c r="P244" s="64"/>
      <c r="Q244" s="64"/>
      <c r="R244" s="64">
        <v>29</v>
      </c>
      <c r="S244" s="64">
        <v>41</v>
      </c>
      <c r="T244" s="64">
        <v>39</v>
      </c>
      <c r="U244" s="64"/>
      <c r="V244" s="251"/>
      <c r="W244" s="64"/>
      <c r="X244" s="60">
        <v>38</v>
      </c>
      <c r="Y244" s="60"/>
      <c r="Z244" s="60"/>
      <c r="AA244" s="75"/>
      <c r="AB244" s="67">
        <f t="shared" si="31"/>
        <v>12</v>
      </c>
      <c r="AC244" s="68">
        <f t="shared" si="32"/>
        <v>36.083333333333336</v>
      </c>
      <c r="AD244" s="68">
        <f t="array" ref="AD244">IF(AB244=0,0,IF(AB244&gt;9,AVERAGE(LARGE(D244:Z244,{1,2,3,4,5,6,7,8,9,10})),0))</f>
        <v>37.6</v>
      </c>
      <c r="AE244" s="68">
        <f t="array" ref="AE244">IF(AB244=0,0,IF(AB244&gt;9,SUM(LARGE(D244:Z244,{1,2,3,4,5,6,7,8,9,10})),0))</f>
        <v>376</v>
      </c>
    </row>
    <row r="245" spans="1:31" ht="16" x14ac:dyDescent="0.2">
      <c r="A245" s="57" t="s">
        <v>141</v>
      </c>
      <c r="B245" s="58" t="s">
        <v>12</v>
      </c>
      <c r="C245" s="58" t="s">
        <v>54</v>
      </c>
      <c r="D245" s="86"/>
      <c r="E245" s="86"/>
      <c r="F245" s="86"/>
      <c r="G245" s="61"/>
      <c r="H245" s="64"/>
      <c r="I245" s="64">
        <v>41</v>
      </c>
      <c r="J245" s="61">
        <v>33</v>
      </c>
      <c r="K245" s="63">
        <v>38</v>
      </c>
      <c r="L245" s="64">
        <v>38</v>
      </c>
      <c r="M245" s="61">
        <v>36</v>
      </c>
      <c r="N245" s="235">
        <v>34</v>
      </c>
      <c r="O245" s="235"/>
      <c r="P245" s="64">
        <v>31</v>
      </c>
      <c r="Q245" s="64">
        <v>38</v>
      </c>
      <c r="R245" s="64">
        <v>35</v>
      </c>
      <c r="S245" s="92">
        <v>37</v>
      </c>
      <c r="T245" s="64">
        <v>38</v>
      </c>
      <c r="U245" s="64"/>
      <c r="V245" s="251"/>
      <c r="W245" s="64"/>
      <c r="X245" s="86">
        <v>33</v>
      </c>
      <c r="Y245" s="86"/>
      <c r="Z245" s="86"/>
      <c r="AA245" s="75"/>
      <c r="AB245" s="67">
        <f t="shared" si="31"/>
        <v>12</v>
      </c>
      <c r="AC245" s="68">
        <f t="shared" si="32"/>
        <v>36</v>
      </c>
      <c r="AD245" s="68">
        <f t="array" ref="AD245">IF(AB245=0,0,IF(AB245&gt;9,AVERAGE(LARGE(D245:Z245,{1,2,3,4,5,6,7,8,9,10})),0))</f>
        <v>36.799999999999997</v>
      </c>
      <c r="AE245" s="68">
        <f t="array" ref="AE245">IF(AB245=0,0,IF(AB245&gt;9,SUM(LARGE(D245:Z245,{1,2,3,4,5,6,7,8,9,10})),0))</f>
        <v>368</v>
      </c>
    </row>
    <row r="246" spans="1:31" ht="16" x14ac:dyDescent="0.2">
      <c r="A246" s="99" t="s">
        <v>282</v>
      </c>
      <c r="B246" s="58" t="s">
        <v>12</v>
      </c>
      <c r="C246" s="58" t="s">
        <v>54</v>
      </c>
      <c r="D246" s="60"/>
      <c r="E246" s="60"/>
      <c r="F246" s="60">
        <v>37</v>
      </c>
      <c r="G246" s="61">
        <v>29</v>
      </c>
      <c r="H246" s="64"/>
      <c r="I246" s="64">
        <v>40</v>
      </c>
      <c r="J246" s="61">
        <v>35</v>
      </c>
      <c r="K246" s="63">
        <v>34</v>
      </c>
      <c r="L246" s="64">
        <v>33</v>
      </c>
      <c r="M246" s="65">
        <v>31</v>
      </c>
      <c r="N246" s="235">
        <v>22</v>
      </c>
      <c r="O246" s="235">
        <v>28</v>
      </c>
      <c r="P246" s="64">
        <v>22</v>
      </c>
      <c r="Q246" s="64">
        <v>38</v>
      </c>
      <c r="R246" s="64">
        <v>38</v>
      </c>
      <c r="S246" s="64">
        <v>36</v>
      </c>
      <c r="T246" s="64">
        <v>34</v>
      </c>
      <c r="U246" s="64">
        <v>33</v>
      </c>
      <c r="V246" s="251">
        <v>31</v>
      </c>
      <c r="W246" s="64">
        <v>38</v>
      </c>
      <c r="X246" s="60">
        <v>37</v>
      </c>
      <c r="Y246" s="60">
        <v>26</v>
      </c>
      <c r="Z246" s="60">
        <v>28</v>
      </c>
      <c r="AA246" s="75"/>
      <c r="AB246" s="67">
        <f t="shared" si="31"/>
        <v>20</v>
      </c>
      <c r="AC246" s="68">
        <f t="shared" si="32"/>
        <v>32.5</v>
      </c>
      <c r="AD246" s="68">
        <f t="array" ref="AD246">IF(AB246=0,0,IF(AB246&gt;9,AVERAGE(LARGE(D246:Z246,{1,2,3,4,5,6,7,8,9,10})),0))</f>
        <v>36.700000000000003</v>
      </c>
      <c r="AE246" s="68">
        <f t="array" ref="AE246">IF(AB246=0,0,IF(AB246&gt;9,SUM(LARGE(D246:Z246,{1,2,3,4,5,6,7,8,9,10})),0))</f>
        <v>367</v>
      </c>
    </row>
    <row r="247" spans="1:31" ht="16" x14ac:dyDescent="0.2">
      <c r="A247" s="57" t="s">
        <v>249</v>
      </c>
      <c r="B247" s="58" t="s">
        <v>12</v>
      </c>
      <c r="C247" s="58" t="s">
        <v>66</v>
      </c>
      <c r="D247" s="60">
        <v>20</v>
      </c>
      <c r="E247" s="60"/>
      <c r="F247" s="60">
        <v>20</v>
      </c>
      <c r="G247" s="61">
        <v>16</v>
      </c>
      <c r="H247" s="64"/>
      <c r="I247" s="64">
        <v>33</v>
      </c>
      <c r="J247" s="61"/>
      <c r="K247" s="63"/>
      <c r="L247" s="64"/>
      <c r="M247" s="65">
        <v>38</v>
      </c>
      <c r="N247" s="235">
        <v>34</v>
      </c>
      <c r="O247" s="235">
        <v>28</v>
      </c>
      <c r="P247" s="64"/>
      <c r="Q247" s="64">
        <v>36</v>
      </c>
      <c r="R247" s="64">
        <v>23</v>
      </c>
      <c r="S247" s="64"/>
      <c r="T247" s="64">
        <v>41</v>
      </c>
      <c r="U247" s="64">
        <v>43</v>
      </c>
      <c r="V247" s="251"/>
      <c r="W247" s="64"/>
      <c r="X247" s="60">
        <v>36</v>
      </c>
      <c r="Y247" s="60">
        <v>40</v>
      </c>
      <c r="Z247" s="60">
        <v>35</v>
      </c>
      <c r="AA247" s="75"/>
      <c r="AB247" s="67">
        <f t="shared" si="31"/>
        <v>14</v>
      </c>
      <c r="AC247" s="68">
        <f t="shared" si="32"/>
        <v>31.642857142857142</v>
      </c>
      <c r="AD247" s="68">
        <f t="array" ref="AD247">IF(AB247=0,0,IF(AB247&gt;9,AVERAGE(LARGE(D247:Z247,{1,2,3,4,5,6,7,8,9,10})),0))</f>
        <v>36.4</v>
      </c>
      <c r="AE247" s="68">
        <f t="array" ref="AE247">IF(AB247=0,0,IF(AB247&gt;9,SUM(LARGE(D247:Z247,{1,2,3,4,5,6,7,8,9,10})),0))</f>
        <v>364</v>
      </c>
    </row>
    <row r="248" spans="1:31" ht="16" x14ac:dyDescent="0.2">
      <c r="A248" s="57" t="s">
        <v>270</v>
      </c>
      <c r="B248" s="58" t="s">
        <v>12</v>
      </c>
      <c r="C248" s="58" t="s">
        <v>59</v>
      </c>
      <c r="D248" s="60"/>
      <c r="E248" s="60"/>
      <c r="F248" s="60">
        <v>31</v>
      </c>
      <c r="G248" s="61"/>
      <c r="H248" s="64">
        <v>36</v>
      </c>
      <c r="I248" s="64">
        <v>40</v>
      </c>
      <c r="J248" s="61">
        <v>37</v>
      </c>
      <c r="K248" s="63"/>
      <c r="L248" s="64">
        <v>38</v>
      </c>
      <c r="M248" s="65"/>
      <c r="N248" s="235">
        <v>32</v>
      </c>
      <c r="O248" s="235"/>
      <c r="P248" s="64"/>
      <c r="Q248" s="64"/>
      <c r="R248" s="64"/>
      <c r="S248" s="64">
        <v>42</v>
      </c>
      <c r="T248" s="64">
        <v>36</v>
      </c>
      <c r="U248" s="64">
        <v>34</v>
      </c>
      <c r="V248" s="251">
        <v>35</v>
      </c>
      <c r="W248" s="64"/>
      <c r="X248" s="60"/>
      <c r="Y248" s="60"/>
      <c r="Z248" s="60"/>
      <c r="AA248" s="75"/>
      <c r="AB248" s="67">
        <f t="shared" si="31"/>
        <v>10</v>
      </c>
      <c r="AC248" s="68">
        <f t="shared" si="32"/>
        <v>36.1</v>
      </c>
      <c r="AD248" s="68">
        <f t="array" ref="AD248">IF(AB248=0,0,IF(AB248&gt;9,AVERAGE(LARGE(D248:Z248,{1,2,3,4,5,6,7,8,9,10})),0))</f>
        <v>36.1</v>
      </c>
      <c r="AE248" s="68">
        <f t="array" ref="AE248">IF(AB248=0,0,IF(AB248&gt;9,SUM(LARGE(D248:Z248,{1,2,3,4,5,6,7,8,9,10})),0))</f>
        <v>361</v>
      </c>
    </row>
    <row r="249" spans="1:31" ht="16" x14ac:dyDescent="0.2">
      <c r="A249" s="57" t="s">
        <v>271</v>
      </c>
      <c r="B249" s="58" t="s">
        <v>12</v>
      </c>
      <c r="C249" s="58" t="s">
        <v>54</v>
      </c>
      <c r="D249" s="60"/>
      <c r="E249" s="60"/>
      <c r="F249" s="60">
        <v>40</v>
      </c>
      <c r="G249" s="61">
        <v>21</v>
      </c>
      <c r="H249" s="64">
        <v>33</v>
      </c>
      <c r="I249" s="64">
        <v>30</v>
      </c>
      <c r="J249" s="61">
        <v>30</v>
      </c>
      <c r="K249" s="63"/>
      <c r="L249" s="64">
        <v>33</v>
      </c>
      <c r="M249" s="65"/>
      <c r="N249" s="235">
        <v>31</v>
      </c>
      <c r="O249" s="235"/>
      <c r="P249" s="64"/>
      <c r="Q249" s="64"/>
      <c r="R249" s="64"/>
      <c r="S249" s="64">
        <v>41</v>
      </c>
      <c r="T249" s="64">
        <v>37</v>
      </c>
      <c r="U249" s="64">
        <v>37</v>
      </c>
      <c r="V249" s="251">
        <v>34</v>
      </c>
      <c r="W249" s="64"/>
      <c r="X249" s="60">
        <v>39</v>
      </c>
      <c r="Y249" s="60"/>
      <c r="Z249" s="60"/>
      <c r="AA249" s="75"/>
      <c r="AB249" s="67">
        <f t="shared" si="31"/>
        <v>12</v>
      </c>
      <c r="AC249" s="68">
        <f t="shared" si="32"/>
        <v>33.833333333333336</v>
      </c>
      <c r="AD249" s="68">
        <f t="array" ref="AD249">IF(AB249=0,0,IF(AB249&gt;9,AVERAGE(LARGE(D249:Z249,{1,2,3,4,5,6,7,8,9,10})),0))</f>
        <v>35.5</v>
      </c>
      <c r="AE249" s="68">
        <f t="array" ref="AE249">IF(AB249=0,0,IF(AB249&gt;9,SUM(LARGE(D249:Z249,{1,2,3,4,5,6,7,8,9,10})),0))</f>
        <v>355</v>
      </c>
    </row>
    <row r="250" spans="1:31" ht="16" x14ac:dyDescent="0.2">
      <c r="A250" s="85" t="s">
        <v>129</v>
      </c>
      <c r="B250" s="75" t="s">
        <v>12</v>
      </c>
      <c r="C250" s="74" t="s">
        <v>54</v>
      </c>
      <c r="D250" s="60">
        <v>34</v>
      </c>
      <c r="E250" s="60"/>
      <c r="F250" s="60">
        <v>38</v>
      </c>
      <c r="G250" s="61">
        <v>36</v>
      </c>
      <c r="H250" s="64"/>
      <c r="I250" s="64"/>
      <c r="J250" s="61"/>
      <c r="K250" s="63"/>
      <c r="L250" s="64">
        <v>33</v>
      </c>
      <c r="M250" s="65">
        <v>40</v>
      </c>
      <c r="N250" s="235">
        <v>30</v>
      </c>
      <c r="O250" s="235"/>
      <c r="P250" s="64"/>
      <c r="Q250" s="64">
        <v>34</v>
      </c>
      <c r="R250" s="64"/>
      <c r="S250" s="64"/>
      <c r="T250" s="64">
        <v>38</v>
      </c>
      <c r="U250" s="64"/>
      <c r="V250" s="251"/>
      <c r="W250" s="64">
        <v>37</v>
      </c>
      <c r="X250" s="60">
        <v>33</v>
      </c>
      <c r="Y250" s="60"/>
      <c r="Z250" s="60"/>
      <c r="AA250" s="75"/>
      <c r="AB250" s="67">
        <f t="shared" si="31"/>
        <v>10</v>
      </c>
      <c r="AC250" s="68">
        <f t="shared" si="32"/>
        <v>35.299999999999997</v>
      </c>
      <c r="AD250" s="68">
        <f t="array" ref="AD250">IF(AB250=0,0,IF(AB250&gt;9,AVERAGE(LARGE(D250:Z250,{1,2,3,4,5,6,7,8,9,10})),0))</f>
        <v>35.299999999999997</v>
      </c>
      <c r="AE250" s="68">
        <f t="array" ref="AE250">IF(AB250=0,0,IF(AB250&gt;9,SUM(LARGE(D250:Z250,{1,2,3,4,5,6,7,8,9,10})),0))</f>
        <v>353</v>
      </c>
    </row>
    <row r="251" spans="1:31" ht="16" x14ac:dyDescent="0.2">
      <c r="A251" s="57" t="s">
        <v>204</v>
      </c>
      <c r="B251" s="58" t="s">
        <v>12</v>
      </c>
      <c r="C251" s="58" t="s">
        <v>58</v>
      </c>
      <c r="D251" s="60">
        <v>28</v>
      </c>
      <c r="E251" s="60">
        <v>39</v>
      </c>
      <c r="F251" s="60">
        <v>40</v>
      </c>
      <c r="G251" s="61">
        <v>30</v>
      </c>
      <c r="H251" s="64"/>
      <c r="I251" s="64">
        <v>34</v>
      </c>
      <c r="J251" s="61">
        <v>26</v>
      </c>
      <c r="K251" s="63">
        <v>20</v>
      </c>
      <c r="L251" s="64">
        <v>37</v>
      </c>
      <c r="M251" s="65"/>
      <c r="N251" s="235">
        <v>26</v>
      </c>
      <c r="O251" s="235"/>
      <c r="P251" s="64">
        <v>18</v>
      </c>
      <c r="Q251" s="64">
        <v>30</v>
      </c>
      <c r="R251" s="64">
        <v>38</v>
      </c>
      <c r="S251" s="64">
        <v>29</v>
      </c>
      <c r="T251" s="64">
        <v>34</v>
      </c>
      <c r="U251" s="64">
        <v>29</v>
      </c>
      <c r="V251" s="251">
        <v>30</v>
      </c>
      <c r="W251" s="64">
        <v>36</v>
      </c>
      <c r="X251" s="60"/>
      <c r="Y251" s="60"/>
      <c r="Z251" s="60"/>
      <c r="AA251" s="75"/>
      <c r="AB251" s="67">
        <f t="shared" si="31"/>
        <v>17</v>
      </c>
      <c r="AC251" s="68">
        <f t="shared" si="32"/>
        <v>30.823529411764707</v>
      </c>
      <c r="AD251" s="68">
        <f t="array" ref="AD251">IF(AB251=0,0,IF(AB251&gt;9,AVERAGE(LARGE(D251:Z251,{1,2,3,4,5,6,7,8,9,10})),0))</f>
        <v>34.799999999999997</v>
      </c>
      <c r="AE251" s="68">
        <f t="array" ref="AE251">IF(AB251=0,0,IF(AB251&gt;9,SUM(LARGE(D251:Z251,{1,2,3,4,5,6,7,8,9,10})),0))</f>
        <v>348</v>
      </c>
    </row>
    <row r="252" spans="1:31" ht="16" x14ac:dyDescent="0.2">
      <c r="A252" s="99" t="s">
        <v>165</v>
      </c>
      <c r="B252" s="58" t="s">
        <v>12</v>
      </c>
      <c r="C252" s="58" t="s">
        <v>54</v>
      </c>
      <c r="D252" s="86">
        <v>32</v>
      </c>
      <c r="E252" s="86"/>
      <c r="F252" s="86">
        <v>35</v>
      </c>
      <c r="G252" s="61"/>
      <c r="H252" s="64">
        <v>35</v>
      </c>
      <c r="I252" s="64">
        <v>33</v>
      </c>
      <c r="J252" s="61">
        <v>38</v>
      </c>
      <c r="K252" s="63"/>
      <c r="L252" s="64">
        <v>29</v>
      </c>
      <c r="M252" s="65">
        <v>31</v>
      </c>
      <c r="N252" s="235">
        <v>27</v>
      </c>
      <c r="O252" s="235"/>
      <c r="P252" s="64"/>
      <c r="Q252" s="64"/>
      <c r="R252" s="64">
        <v>30</v>
      </c>
      <c r="S252" s="64"/>
      <c r="T252" s="64">
        <v>34</v>
      </c>
      <c r="U252" s="64"/>
      <c r="V252" s="251">
        <v>33</v>
      </c>
      <c r="W252" s="64">
        <v>36</v>
      </c>
      <c r="X252" s="101">
        <v>31</v>
      </c>
      <c r="Y252" s="86">
        <v>36</v>
      </c>
      <c r="Z252" s="86"/>
      <c r="AA252" s="75"/>
      <c r="AB252" s="67">
        <f t="shared" si="31"/>
        <v>14</v>
      </c>
      <c r="AC252" s="68">
        <f t="shared" si="32"/>
        <v>32.857142857142854</v>
      </c>
      <c r="AD252" s="68">
        <f t="array" ref="AD252">IF(AB252=0,0,IF(AB252&gt;9,AVERAGE(LARGE(D252:Z252,{1,2,3,4,5,6,7,8,9,10})),0))</f>
        <v>34.299999999999997</v>
      </c>
      <c r="AE252" s="68">
        <f t="array" ref="AE252">IF(AB252=0,0,IF(AB252&gt;9,SUM(LARGE(D252:Z252,{1,2,3,4,5,6,7,8,9,10})),0))</f>
        <v>343</v>
      </c>
    </row>
    <row r="253" spans="1:31" ht="16" x14ac:dyDescent="0.2">
      <c r="A253" s="57" t="s">
        <v>142</v>
      </c>
      <c r="B253" s="58" t="s">
        <v>12</v>
      </c>
      <c r="C253" s="58" t="s">
        <v>54</v>
      </c>
      <c r="D253" s="86"/>
      <c r="E253" s="86"/>
      <c r="F253" s="86"/>
      <c r="G253" s="61"/>
      <c r="H253" s="64"/>
      <c r="I253" s="64">
        <v>31</v>
      </c>
      <c r="J253" s="61">
        <v>31</v>
      </c>
      <c r="K253" s="63">
        <v>32</v>
      </c>
      <c r="L253" s="64">
        <v>26</v>
      </c>
      <c r="M253" s="61">
        <v>31</v>
      </c>
      <c r="N253" s="235">
        <v>33</v>
      </c>
      <c r="O253" s="235"/>
      <c r="P253" s="64">
        <v>33</v>
      </c>
      <c r="Q253" s="64">
        <v>32</v>
      </c>
      <c r="R253" s="64"/>
      <c r="S253" s="92">
        <v>36</v>
      </c>
      <c r="T253" s="64">
        <v>35</v>
      </c>
      <c r="U253" s="64"/>
      <c r="V253" s="251"/>
      <c r="W253" s="64"/>
      <c r="X253" s="86">
        <v>36</v>
      </c>
      <c r="Y253" s="86"/>
      <c r="Z253" s="86"/>
      <c r="AA253" s="75"/>
      <c r="AB253" s="67">
        <f t="shared" si="31"/>
        <v>11</v>
      </c>
      <c r="AC253" s="68">
        <f t="shared" si="32"/>
        <v>32.363636363636367</v>
      </c>
      <c r="AD253" s="68">
        <f t="array" ref="AD253">IF(AB253=0,0,IF(AB253&gt;9,AVERAGE(LARGE(D253:Z253,{1,2,3,4,5,6,7,8,9,10})),0))</f>
        <v>33</v>
      </c>
      <c r="AE253" s="68">
        <f t="array" ref="AE253">IF(AB253=0,0,IF(AB253&gt;9,SUM(LARGE(D253:Z253,{1,2,3,4,5,6,7,8,9,10})),0))</f>
        <v>330</v>
      </c>
    </row>
    <row r="254" spans="1:31" ht="16" x14ac:dyDescent="0.2">
      <c r="A254" s="57" t="s">
        <v>248</v>
      </c>
      <c r="B254" s="58" t="s">
        <v>12</v>
      </c>
      <c r="C254" s="58" t="s">
        <v>54</v>
      </c>
      <c r="D254" s="60">
        <v>33</v>
      </c>
      <c r="E254" s="60"/>
      <c r="F254" s="60">
        <v>37</v>
      </c>
      <c r="G254" s="61">
        <v>29</v>
      </c>
      <c r="H254" s="64"/>
      <c r="I254" s="64">
        <v>32</v>
      </c>
      <c r="J254" s="61"/>
      <c r="K254" s="63"/>
      <c r="L254" s="64"/>
      <c r="M254" s="65">
        <v>29</v>
      </c>
      <c r="N254" s="235">
        <v>28</v>
      </c>
      <c r="O254" s="235">
        <v>25</v>
      </c>
      <c r="P254" s="64"/>
      <c r="Q254" s="64">
        <v>25</v>
      </c>
      <c r="R254" s="64">
        <v>27</v>
      </c>
      <c r="S254" s="64"/>
      <c r="T254" s="64">
        <v>34</v>
      </c>
      <c r="U254" s="64">
        <v>29</v>
      </c>
      <c r="V254" s="251"/>
      <c r="W254" s="64"/>
      <c r="X254" s="60">
        <v>26</v>
      </c>
      <c r="Y254" s="60">
        <v>33</v>
      </c>
      <c r="Z254" s="60">
        <v>28</v>
      </c>
      <c r="AA254" s="80"/>
      <c r="AB254" s="67">
        <f t="shared" si="31"/>
        <v>14</v>
      </c>
      <c r="AC254" s="68">
        <f t="shared" si="32"/>
        <v>29.642857142857142</v>
      </c>
      <c r="AD254" s="68">
        <f t="array" ref="AD254">IF(AB254=0,0,IF(AB254&gt;9,AVERAGE(LARGE(D254:Z254,{1,2,3,4,5,6,7,8,9,10})),0))</f>
        <v>31.2</v>
      </c>
      <c r="AE254" s="68">
        <f t="array" ref="AE254">IF(AB254=0,0,IF(AB254&gt;9,SUM(LARGE(D254:Z254,{1,2,3,4,5,6,7,8,9,10})),0))</f>
        <v>312</v>
      </c>
    </row>
    <row r="255" spans="1:31" ht="16" x14ac:dyDescent="0.2">
      <c r="A255" s="85" t="s">
        <v>282</v>
      </c>
      <c r="B255" s="75" t="s">
        <v>12</v>
      </c>
      <c r="C255" s="58" t="s">
        <v>55</v>
      </c>
      <c r="D255" s="86"/>
      <c r="E255" s="86"/>
      <c r="F255" s="86"/>
      <c r="G255" s="61">
        <v>30</v>
      </c>
      <c r="H255" s="64"/>
      <c r="I255" s="64">
        <v>35</v>
      </c>
      <c r="J255" s="61">
        <v>32</v>
      </c>
      <c r="K255" s="63">
        <v>37</v>
      </c>
      <c r="L255" s="64">
        <v>30</v>
      </c>
      <c r="M255" s="65"/>
      <c r="N255" s="235">
        <v>23</v>
      </c>
      <c r="O255" s="235"/>
      <c r="P255" s="64">
        <v>27</v>
      </c>
      <c r="Q255" s="64">
        <v>28</v>
      </c>
      <c r="R255" s="64">
        <v>25</v>
      </c>
      <c r="S255" s="64">
        <v>37</v>
      </c>
      <c r="T255" s="64"/>
      <c r="U255" s="64"/>
      <c r="V255" s="251"/>
      <c r="W255" s="64"/>
      <c r="X255" s="101"/>
      <c r="Y255" s="86"/>
      <c r="Z255" s="86"/>
      <c r="AA255" s="75"/>
      <c r="AB255" s="67">
        <f t="shared" si="31"/>
        <v>10</v>
      </c>
      <c r="AC255" s="68">
        <f t="shared" si="32"/>
        <v>30.4</v>
      </c>
      <c r="AD255" s="68">
        <f t="array" ref="AD255">IF(AB255=0,0,IF(AB255&gt;9,AVERAGE(LARGE(D255:Z255,{1,2,3,4,5,6,7,8,9,10})),0))</f>
        <v>30.4</v>
      </c>
      <c r="AE255" s="68">
        <f t="array" ref="AE255">IF(AB255=0,0,IF(AB255&gt;9,SUM(LARGE(D255:Z255,{1,2,3,4,5,6,7,8,9,10})),0))</f>
        <v>304</v>
      </c>
    </row>
    <row r="256" spans="1:31" ht="16" x14ac:dyDescent="0.2">
      <c r="A256" s="57" t="s">
        <v>104</v>
      </c>
      <c r="B256" s="58" t="s">
        <v>12</v>
      </c>
      <c r="C256" s="58" t="s">
        <v>54</v>
      </c>
      <c r="D256" s="86"/>
      <c r="E256" s="86"/>
      <c r="F256" s="86"/>
      <c r="G256" s="61"/>
      <c r="H256" s="64"/>
      <c r="I256" s="64">
        <v>37</v>
      </c>
      <c r="J256" s="61">
        <v>35</v>
      </c>
      <c r="K256" s="63"/>
      <c r="L256" s="64">
        <v>41</v>
      </c>
      <c r="M256" s="61">
        <v>36</v>
      </c>
      <c r="N256" s="235">
        <v>36</v>
      </c>
      <c r="O256" s="235"/>
      <c r="P256" s="64"/>
      <c r="Q256" s="64"/>
      <c r="R256" s="64">
        <v>34</v>
      </c>
      <c r="S256" s="92"/>
      <c r="T256" s="64">
        <v>42</v>
      </c>
      <c r="U256" s="64"/>
      <c r="V256" s="251"/>
      <c r="W256" s="64"/>
      <c r="X256" s="86">
        <v>42</v>
      </c>
      <c r="Y256" s="86">
        <v>36</v>
      </c>
      <c r="Z256" s="86"/>
      <c r="AA256" s="75"/>
      <c r="AB256" s="67">
        <f t="shared" si="31"/>
        <v>9</v>
      </c>
      <c r="AC256" s="68">
        <f t="shared" si="32"/>
        <v>37.666666666666664</v>
      </c>
      <c r="AD256" s="68">
        <f t="array" ref="AD256">IF(AB256=0,0,IF(AB256&gt;9,AVERAGE(LARGE(D256:Z256,{1,2,3,4,5,6,7,8,9,10})),0))</f>
        <v>0</v>
      </c>
      <c r="AE256" s="68">
        <f t="array" ref="AE256">IF(AB256=0,0,IF(AB256&gt;9,SUM(LARGE(D256:Z256,{1,2,3,4,5,6,7,8,9,10})),0))</f>
        <v>0</v>
      </c>
    </row>
    <row r="257" spans="1:31" ht="16" x14ac:dyDescent="0.2">
      <c r="A257" s="57" t="s">
        <v>72</v>
      </c>
      <c r="B257" s="58" t="s">
        <v>12</v>
      </c>
      <c r="C257" s="58" t="s">
        <v>54</v>
      </c>
      <c r="D257" s="60"/>
      <c r="E257" s="60"/>
      <c r="F257" s="60"/>
      <c r="G257" s="61"/>
      <c r="H257" s="64"/>
      <c r="I257" s="64">
        <v>33</v>
      </c>
      <c r="J257" s="61"/>
      <c r="K257" s="63"/>
      <c r="L257" s="64">
        <v>26</v>
      </c>
      <c r="M257" s="65">
        <v>31</v>
      </c>
      <c r="N257" s="235">
        <v>27</v>
      </c>
      <c r="O257" s="235"/>
      <c r="P257" s="64"/>
      <c r="Q257" s="64">
        <v>35</v>
      </c>
      <c r="R257" s="64"/>
      <c r="S257" s="64"/>
      <c r="T257" s="64">
        <v>43</v>
      </c>
      <c r="U257" s="64"/>
      <c r="V257" s="251"/>
      <c r="W257" s="64">
        <v>40</v>
      </c>
      <c r="X257" s="60"/>
      <c r="Y257" s="60"/>
      <c r="Z257" s="60"/>
      <c r="AA257" s="75"/>
      <c r="AB257" s="67">
        <f t="shared" si="31"/>
        <v>7</v>
      </c>
      <c r="AC257" s="68">
        <f t="shared" si="32"/>
        <v>33.571428571428569</v>
      </c>
      <c r="AD257" s="68">
        <f t="array" ref="AD257">IF(AB257=0,0,IF(AB257&gt;9,AVERAGE(LARGE(D257:Z257,{1,2,3,4,5,6,7,8,9,10})),0))</f>
        <v>0</v>
      </c>
      <c r="AE257" s="68">
        <f t="array" ref="AE257">IF(AB257=0,0,IF(AB257&gt;9,SUM(LARGE(D257:Z257,{1,2,3,4,5,6,7,8,9,10})),0))</f>
        <v>0</v>
      </c>
    </row>
    <row r="258" spans="1:31" ht="16" x14ac:dyDescent="0.2">
      <c r="A258" s="99" t="s">
        <v>197</v>
      </c>
      <c r="B258" s="58" t="s">
        <v>12</v>
      </c>
      <c r="C258" s="58" t="s">
        <v>54</v>
      </c>
      <c r="D258" s="60"/>
      <c r="E258" s="60"/>
      <c r="F258" s="60"/>
      <c r="G258" s="61"/>
      <c r="H258" s="64"/>
      <c r="I258" s="64">
        <v>28</v>
      </c>
      <c r="J258" s="61"/>
      <c r="K258" s="63"/>
      <c r="L258" s="64">
        <v>25</v>
      </c>
      <c r="M258" s="65">
        <v>24</v>
      </c>
      <c r="N258" s="235">
        <v>30</v>
      </c>
      <c r="O258" s="235"/>
      <c r="P258" s="64"/>
      <c r="Q258" s="64">
        <v>27</v>
      </c>
      <c r="R258" s="64"/>
      <c r="S258" s="64"/>
      <c r="T258" s="64">
        <v>33</v>
      </c>
      <c r="U258" s="64"/>
      <c r="V258" s="251"/>
      <c r="W258" s="64">
        <v>29</v>
      </c>
      <c r="X258" s="60"/>
      <c r="Y258" s="60"/>
      <c r="Z258" s="60"/>
      <c r="AA258" s="75"/>
      <c r="AB258" s="67">
        <f t="shared" si="31"/>
        <v>7</v>
      </c>
      <c r="AC258" s="68">
        <f t="shared" si="32"/>
        <v>28</v>
      </c>
      <c r="AD258" s="68">
        <f t="array" ref="AD258">IF(AB258=0,0,IF(AB258&gt;9,AVERAGE(LARGE(D258:Z258,{1,2,3,4,5,6,7,8,9,10})),0))</f>
        <v>0</v>
      </c>
      <c r="AE258" s="68">
        <f t="array" ref="AE258">IF(AB258=0,0,IF(AB258&gt;9,SUM(LARGE(D258:Z258,{1,2,3,4,5,6,7,8,9,10})),0))</f>
        <v>0</v>
      </c>
    </row>
    <row r="259" spans="1:31" ht="16" x14ac:dyDescent="0.2">
      <c r="A259" s="57" t="s">
        <v>189</v>
      </c>
      <c r="B259" s="58" t="s">
        <v>12</v>
      </c>
      <c r="C259" s="58" t="s">
        <v>54</v>
      </c>
      <c r="D259" s="60"/>
      <c r="E259" s="60"/>
      <c r="F259" s="60">
        <v>43</v>
      </c>
      <c r="G259" s="61"/>
      <c r="H259" s="64">
        <v>47</v>
      </c>
      <c r="I259" s="64"/>
      <c r="J259" s="61">
        <v>40</v>
      </c>
      <c r="K259" s="63"/>
      <c r="L259" s="64"/>
      <c r="M259" s="65"/>
      <c r="N259" s="235"/>
      <c r="O259" s="235"/>
      <c r="P259" s="64"/>
      <c r="Q259" s="64"/>
      <c r="R259" s="64">
        <v>35</v>
      </c>
      <c r="S259" s="64">
        <v>43</v>
      </c>
      <c r="T259" s="64"/>
      <c r="U259" s="64"/>
      <c r="V259" s="251"/>
      <c r="W259" s="64"/>
      <c r="X259" s="60"/>
      <c r="Y259" s="60"/>
      <c r="Z259" s="60"/>
      <c r="AA259" s="75"/>
      <c r="AB259" s="67">
        <f t="shared" si="31"/>
        <v>5</v>
      </c>
      <c r="AC259" s="68">
        <f t="shared" si="32"/>
        <v>41.6</v>
      </c>
      <c r="AD259" s="68">
        <f t="array" ref="AD259">IF(AB259=0,0,IF(AB259&gt;9,AVERAGE(LARGE(D259:Z259,{1,2,3,4,5,6,7,8,9,10})),0))</f>
        <v>0</v>
      </c>
      <c r="AE259" s="68">
        <f t="array" ref="AE259">IF(AB259=0,0,IF(AB259&gt;9,SUM(LARGE(D259:Z259,{1,2,3,4,5,6,7,8,9,10})),0))</f>
        <v>0</v>
      </c>
    </row>
    <row r="260" spans="1:31" ht="16" x14ac:dyDescent="0.2">
      <c r="A260" s="57" t="s">
        <v>158</v>
      </c>
      <c r="B260" s="58" t="s">
        <v>12</v>
      </c>
      <c r="C260" s="58" t="s">
        <v>54</v>
      </c>
      <c r="D260" s="86"/>
      <c r="E260" s="86"/>
      <c r="F260" s="86">
        <v>42</v>
      </c>
      <c r="G260" s="61"/>
      <c r="H260" s="64">
        <v>44</v>
      </c>
      <c r="I260" s="64"/>
      <c r="J260" s="61">
        <v>38</v>
      </c>
      <c r="K260" s="63"/>
      <c r="L260" s="64">
        <v>39</v>
      </c>
      <c r="M260" s="65">
        <v>37</v>
      </c>
      <c r="N260" s="235"/>
      <c r="O260" s="235"/>
      <c r="P260" s="64"/>
      <c r="Q260" s="64"/>
      <c r="R260" s="64"/>
      <c r="S260" s="64"/>
      <c r="T260" s="64"/>
      <c r="U260" s="64"/>
      <c r="V260" s="251"/>
      <c r="W260" s="64"/>
      <c r="X260" s="101"/>
      <c r="Y260" s="86"/>
      <c r="Z260" s="86"/>
      <c r="AA260" s="75"/>
      <c r="AB260" s="67">
        <f t="shared" si="31"/>
        <v>5</v>
      </c>
      <c r="AC260" s="68">
        <f t="shared" si="32"/>
        <v>40</v>
      </c>
      <c r="AD260" s="68">
        <f t="array" ref="AD260">IF(AB260=0,0,IF(AB260&gt;9,AVERAGE(LARGE(D260:Z260,{1,2,3,4,5,6,7,8,9,10})),0))</f>
        <v>0</v>
      </c>
      <c r="AE260" s="68">
        <f t="array" ref="AE260">IF(AB260=0,0,IF(AB260&gt;9,SUM(LARGE(D260:Z260,{1,2,3,4,5,6,7,8,9,10})),0))</f>
        <v>0</v>
      </c>
    </row>
    <row r="261" spans="1:31" ht="16" x14ac:dyDescent="0.2">
      <c r="A261" s="57" t="s">
        <v>71</v>
      </c>
      <c r="B261" s="58" t="s">
        <v>12</v>
      </c>
      <c r="C261" s="58" t="s">
        <v>54</v>
      </c>
      <c r="D261" s="60"/>
      <c r="E261" s="60"/>
      <c r="F261" s="60"/>
      <c r="G261" s="61"/>
      <c r="H261" s="64"/>
      <c r="I261" s="64">
        <v>41</v>
      </c>
      <c r="J261" s="61"/>
      <c r="K261" s="63"/>
      <c r="L261" s="64"/>
      <c r="M261" s="65">
        <v>39</v>
      </c>
      <c r="N261" s="235">
        <v>32</v>
      </c>
      <c r="O261" s="235"/>
      <c r="P261" s="64"/>
      <c r="Q261" s="64">
        <v>40</v>
      </c>
      <c r="R261" s="64"/>
      <c r="S261" s="64"/>
      <c r="T261" s="64">
        <v>41</v>
      </c>
      <c r="U261" s="64"/>
      <c r="V261" s="251"/>
      <c r="W261" s="64"/>
      <c r="X261" s="60"/>
      <c r="Y261" s="60"/>
      <c r="Z261" s="60"/>
      <c r="AA261" s="75"/>
      <c r="AB261" s="67">
        <f t="shared" si="31"/>
        <v>5</v>
      </c>
      <c r="AC261" s="68">
        <f t="shared" si="32"/>
        <v>38.6</v>
      </c>
      <c r="AD261" s="68">
        <f t="array" ref="AD261">IF(AB261=0,0,IF(AB261&gt;9,AVERAGE(LARGE(D261:Z261,{1,2,3,4,5,6,7,8,9,10})),0))</f>
        <v>0</v>
      </c>
      <c r="AE261" s="68">
        <f t="array" ref="AE261">IF(AB261=0,0,IF(AB261&gt;9,SUM(LARGE(D261:Z261,{1,2,3,4,5,6,7,8,9,10})),0))</f>
        <v>0</v>
      </c>
    </row>
    <row r="262" spans="1:31" ht="16" x14ac:dyDescent="0.2">
      <c r="A262" s="85" t="s">
        <v>281</v>
      </c>
      <c r="B262" s="75" t="s">
        <v>12</v>
      </c>
      <c r="C262" s="58" t="s">
        <v>54</v>
      </c>
      <c r="D262" s="60"/>
      <c r="E262" s="60"/>
      <c r="F262" s="60"/>
      <c r="G262" s="61">
        <v>35</v>
      </c>
      <c r="H262" s="64"/>
      <c r="I262" s="64"/>
      <c r="J262" s="61"/>
      <c r="K262" s="63"/>
      <c r="L262" s="64">
        <v>35</v>
      </c>
      <c r="M262" s="65">
        <v>31</v>
      </c>
      <c r="N262" s="235"/>
      <c r="O262" s="235"/>
      <c r="P262" s="64"/>
      <c r="Q262" s="64"/>
      <c r="R262" s="64"/>
      <c r="S262" s="64"/>
      <c r="T262" s="64"/>
      <c r="U262" s="64"/>
      <c r="V262" s="251"/>
      <c r="W262" s="64">
        <v>31</v>
      </c>
      <c r="X262" s="60">
        <v>33</v>
      </c>
      <c r="Y262" s="60"/>
      <c r="Z262" s="60"/>
      <c r="AA262" s="75"/>
      <c r="AB262" s="67">
        <f t="shared" si="31"/>
        <v>5</v>
      </c>
      <c r="AC262" s="68">
        <f t="shared" si="32"/>
        <v>33</v>
      </c>
      <c r="AD262" s="68">
        <f t="array" ref="AD262">IF(AB262=0,0,IF(AB262&gt;9,AVERAGE(LARGE(D262:Z262,{1,2,3,4,5,6,7,8,9,10})),0))</f>
        <v>0</v>
      </c>
      <c r="AE262" s="68">
        <f t="array" ref="AE262">IF(AB262=0,0,IF(AB262&gt;9,SUM(LARGE(D262:Z262,{1,2,3,4,5,6,7,8,9,10})),0))</f>
        <v>0</v>
      </c>
    </row>
    <row r="263" spans="1:31" ht="16" x14ac:dyDescent="0.2">
      <c r="A263" s="57" t="s">
        <v>96</v>
      </c>
      <c r="B263" s="58" t="s">
        <v>12</v>
      </c>
      <c r="C263" s="58" t="s">
        <v>58</v>
      </c>
      <c r="D263" s="86"/>
      <c r="E263" s="86"/>
      <c r="F263" s="86"/>
      <c r="G263" s="61"/>
      <c r="H263" s="64"/>
      <c r="I263" s="64"/>
      <c r="J263" s="61">
        <v>29</v>
      </c>
      <c r="K263" s="63">
        <v>31</v>
      </c>
      <c r="L263" s="64">
        <v>32</v>
      </c>
      <c r="M263" s="61">
        <v>29</v>
      </c>
      <c r="N263" s="235"/>
      <c r="O263" s="235">
        <v>30</v>
      </c>
      <c r="P263" s="64"/>
      <c r="Q263" s="64"/>
      <c r="R263" s="64"/>
      <c r="S263" s="92"/>
      <c r="T263" s="64"/>
      <c r="U263" s="64"/>
      <c r="V263" s="251"/>
      <c r="W263" s="64"/>
      <c r="X263" s="101"/>
      <c r="Y263" s="86"/>
      <c r="Z263" s="86"/>
      <c r="AA263" s="75"/>
      <c r="AB263" s="67">
        <f t="shared" si="31"/>
        <v>5</v>
      </c>
      <c r="AC263" s="68">
        <f t="shared" si="32"/>
        <v>30.2</v>
      </c>
      <c r="AD263" s="68">
        <f t="array" ref="AD263">IF(AB263=0,0,IF(AB263&gt;9,AVERAGE(LARGE(D263:Z263,{1,2,3,4,5,6,7,8,9,10})),0))</f>
        <v>0</v>
      </c>
      <c r="AE263" s="68">
        <f t="array" ref="AE263">IF(AB263=0,0,IF(AB263&gt;9,SUM(LARGE(D263:Z263,{1,2,3,4,5,6,7,8,9,10})),0))</f>
        <v>0</v>
      </c>
    </row>
    <row r="264" spans="1:31" ht="16" x14ac:dyDescent="0.2">
      <c r="A264" s="57" t="s">
        <v>132</v>
      </c>
      <c r="B264" s="86" t="s">
        <v>12</v>
      </c>
      <c r="C264" s="58" t="s">
        <v>54</v>
      </c>
      <c r="D264" s="60"/>
      <c r="E264" s="60"/>
      <c r="F264" s="60"/>
      <c r="G264" s="61">
        <v>34</v>
      </c>
      <c r="H264" s="64"/>
      <c r="I264" s="64"/>
      <c r="J264" s="61">
        <v>38</v>
      </c>
      <c r="K264" s="63"/>
      <c r="L264" s="64">
        <v>33</v>
      </c>
      <c r="M264" s="65"/>
      <c r="N264" s="235"/>
      <c r="O264" s="235"/>
      <c r="P264" s="64"/>
      <c r="Q264" s="64"/>
      <c r="R264" s="64"/>
      <c r="S264" s="64"/>
      <c r="T264" s="64">
        <v>41</v>
      </c>
      <c r="U264" s="64"/>
      <c r="V264" s="251"/>
      <c r="W264" s="64"/>
      <c r="X264" s="60"/>
      <c r="Y264" s="60"/>
      <c r="Z264" s="60"/>
      <c r="AA264" s="75"/>
      <c r="AB264" s="67">
        <f t="shared" si="31"/>
        <v>4</v>
      </c>
      <c r="AC264" s="68">
        <f t="shared" si="32"/>
        <v>36.5</v>
      </c>
      <c r="AD264" s="68">
        <f t="array" ref="AD264">IF(AB264=0,0,IF(AB264&gt;9,AVERAGE(LARGE(D264:Z264,{1,2,3,4,5,6,7,8,9,10})),0))</f>
        <v>0</v>
      </c>
      <c r="AE264" s="68">
        <f t="array" ref="AE264">IF(AB264=0,0,IF(AB264&gt;9,SUM(LARGE(D264:Z264,{1,2,3,4,5,6,7,8,9,10})),0))</f>
        <v>0</v>
      </c>
    </row>
    <row r="265" spans="1:31" ht="16" x14ac:dyDescent="0.2">
      <c r="A265" s="57" t="s">
        <v>182</v>
      </c>
      <c r="B265" s="58" t="s">
        <v>12</v>
      </c>
      <c r="C265" s="58" t="s">
        <v>66</v>
      </c>
      <c r="D265" s="86"/>
      <c r="E265" s="86"/>
      <c r="F265" s="86"/>
      <c r="G265" s="61"/>
      <c r="H265" s="64"/>
      <c r="I265" s="64">
        <v>37</v>
      </c>
      <c r="J265" s="61"/>
      <c r="K265" s="63"/>
      <c r="L265" s="64"/>
      <c r="M265" s="61">
        <v>36</v>
      </c>
      <c r="N265" s="235">
        <v>27</v>
      </c>
      <c r="O265" s="235"/>
      <c r="P265" s="64"/>
      <c r="Q265" s="64"/>
      <c r="R265" s="64"/>
      <c r="S265" s="92"/>
      <c r="T265" s="64"/>
      <c r="U265" s="64"/>
      <c r="V265" s="251"/>
      <c r="W265" s="64"/>
      <c r="X265" s="86">
        <v>35</v>
      </c>
      <c r="Y265" s="86"/>
      <c r="Z265" s="86"/>
      <c r="AA265" s="75"/>
      <c r="AB265" s="67">
        <f t="shared" si="31"/>
        <v>4</v>
      </c>
      <c r="AC265" s="68">
        <f t="shared" si="32"/>
        <v>33.75</v>
      </c>
      <c r="AD265" s="68">
        <f t="array" ref="AD265">IF(AB265=0,0,IF(AB265&gt;9,AVERAGE(LARGE(D265:Z265,{1,2,3,4,5,6,7,8,9,10})),0))</f>
        <v>0</v>
      </c>
      <c r="AE265" s="68">
        <f t="array" ref="AE265">IF(AB265=0,0,IF(AB265&gt;9,SUM(LARGE(D265:Z265,{1,2,3,4,5,6,7,8,9,10})),0))</f>
        <v>0</v>
      </c>
    </row>
    <row r="266" spans="1:31" ht="16" x14ac:dyDescent="0.2">
      <c r="A266" s="85" t="s">
        <v>181</v>
      </c>
      <c r="B266" s="75" t="s">
        <v>12</v>
      </c>
      <c r="C266" s="102" t="s">
        <v>54</v>
      </c>
      <c r="D266" s="75"/>
      <c r="E266" s="75"/>
      <c r="F266" s="75"/>
      <c r="G266" s="76"/>
      <c r="H266" s="77"/>
      <c r="I266" s="64">
        <v>35</v>
      </c>
      <c r="J266" s="76"/>
      <c r="K266" s="63"/>
      <c r="L266" s="77"/>
      <c r="M266" s="76">
        <v>28</v>
      </c>
      <c r="N266" s="236">
        <v>26</v>
      </c>
      <c r="O266" s="236"/>
      <c r="P266" s="77"/>
      <c r="Q266" s="77"/>
      <c r="R266" s="77"/>
      <c r="S266" s="94"/>
      <c r="T266" s="77"/>
      <c r="U266" s="77"/>
      <c r="V266" s="252"/>
      <c r="W266" s="77"/>
      <c r="X266" s="86">
        <v>33</v>
      </c>
      <c r="Y266" s="75"/>
      <c r="Z266" s="75"/>
      <c r="AA266" s="80"/>
      <c r="AB266" s="67">
        <f t="shared" si="31"/>
        <v>4</v>
      </c>
      <c r="AC266" s="68">
        <f t="shared" si="32"/>
        <v>30.5</v>
      </c>
      <c r="AD266" s="68">
        <f t="array" ref="AD266">IF(AB266=0,0,IF(AB266&gt;9,AVERAGE(LARGE(D266:Z266,{1,2,3,4,5,6,7,8,9,10})),0))</f>
        <v>0</v>
      </c>
      <c r="AE266" s="68">
        <f t="array" ref="AE266">IF(AB266=0,0,IF(AB266&gt;9,SUM(LARGE(D266:Z266,{1,2,3,4,5,6,7,8,9,10})),0))</f>
        <v>0</v>
      </c>
    </row>
    <row r="267" spans="1:31" ht="16" x14ac:dyDescent="0.2">
      <c r="A267" s="57" t="s">
        <v>151</v>
      </c>
      <c r="B267" s="58" t="s">
        <v>12</v>
      </c>
      <c r="C267" s="58" t="s">
        <v>66</v>
      </c>
      <c r="D267" s="60"/>
      <c r="E267" s="60"/>
      <c r="F267" s="60"/>
      <c r="G267" s="61">
        <v>20</v>
      </c>
      <c r="H267" s="64"/>
      <c r="I267" s="64">
        <v>26</v>
      </c>
      <c r="J267" s="61"/>
      <c r="K267" s="63"/>
      <c r="L267" s="64"/>
      <c r="M267" s="65"/>
      <c r="N267" s="235"/>
      <c r="O267" s="235"/>
      <c r="P267" s="64"/>
      <c r="Q267" s="64"/>
      <c r="R267" s="64">
        <v>27</v>
      </c>
      <c r="S267" s="64"/>
      <c r="T267" s="64"/>
      <c r="U267" s="64"/>
      <c r="V267" s="251"/>
      <c r="W267" s="64"/>
      <c r="X267" s="60">
        <v>32</v>
      </c>
      <c r="Y267" s="60"/>
      <c r="Z267" s="60"/>
      <c r="AA267" s="75"/>
      <c r="AB267" s="67">
        <f t="shared" si="31"/>
        <v>4</v>
      </c>
      <c r="AC267" s="68">
        <f t="shared" si="32"/>
        <v>26.25</v>
      </c>
      <c r="AD267" s="68">
        <f t="array" ref="AD267">IF(AB267=0,0,IF(AB267&gt;9,AVERAGE(LARGE(D267:Z267,{1,2,3,4,5,6,7,8,9,10})),0))</f>
        <v>0</v>
      </c>
      <c r="AE267" s="68">
        <f t="array" ref="AE267">IF(AB267=0,0,IF(AB267&gt;9,SUM(LARGE(D267:Z267,{1,2,3,4,5,6,7,8,9,10})),0))</f>
        <v>0</v>
      </c>
    </row>
    <row r="268" spans="1:31" ht="16" x14ac:dyDescent="0.2">
      <c r="A268" s="57" t="s">
        <v>154</v>
      </c>
      <c r="B268" s="58" t="s">
        <v>12</v>
      </c>
      <c r="C268" s="58" t="s">
        <v>54</v>
      </c>
      <c r="D268" s="60"/>
      <c r="E268" s="60"/>
      <c r="F268" s="60"/>
      <c r="G268" s="61">
        <v>25</v>
      </c>
      <c r="H268" s="64"/>
      <c r="I268" s="64">
        <v>18</v>
      </c>
      <c r="J268" s="61"/>
      <c r="K268" s="63"/>
      <c r="L268" s="64"/>
      <c r="M268" s="65"/>
      <c r="N268" s="235"/>
      <c r="O268" s="235"/>
      <c r="P268" s="64"/>
      <c r="Q268" s="64"/>
      <c r="R268" s="64">
        <v>24</v>
      </c>
      <c r="S268" s="64"/>
      <c r="T268" s="64"/>
      <c r="U268" s="64"/>
      <c r="V268" s="251"/>
      <c r="W268" s="64"/>
      <c r="X268" s="60">
        <v>26</v>
      </c>
      <c r="Y268" s="60"/>
      <c r="Z268" s="60"/>
      <c r="AA268" s="75"/>
      <c r="AB268" s="67">
        <f t="shared" si="31"/>
        <v>4</v>
      </c>
      <c r="AC268" s="68">
        <f t="shared" si="32"/>
        <v>23.25</v>
      </c>
      <c r="AD268" s="68">
        <f t="array" ref="AD268">IF(AB268=0,0,IF(AB268&gt;9,AVERAGE(LARGE(D268:Z268,{1,2,3,4,5,6,7,8,9,10})),0))</f>
        <v>0</v>
      </c>
      <c r="AE268" s="68">
        <f t="array" ref="AE268">IF(AB268=0,0,IF(AB268&gt;9,SUM(LARGE(D268:Z268,{1,2,3,4,5,6,7,8,9,10})),0))</f>
        <v>0</v>
      </c>
    </row>
    <row r="269" spans="1:31" ht="16" x14ac:dyDescent="0.2">
      <c r="A269" s="57" t="s">
        <v>161</v>
      </c>
      <c r="B269" s="58" t="s">
        <v>12</v>
      </c>
      <c r="C269" s="58" t="s">
        <v>54</v>
      </c>
      <c r="D269" s="60"/>
      <c r="E269" s="60"/>
      <c r="F269" s="60"/>
      <c r="G269" s="61">
        <v>41</v>
      </c>
      <c r="H269" s="64"/>
      <c r="I269" s="64"/>
      <c r="J269" s="61"/>
      <c r="K269" s="63"/>
      <c r="L269" s="64"/>
      <c r="M269" s="65">
        <v>35</v>
      </c>
      <c r="N269" s="235"/>
      <c r="O269" s="235"/>
      <c r="P269" s="64"/>
      <c r="Q269" s="64">
        <v>34</v>
      </c>
      <c r="R269" s="64"/>
      <c r="S269" s="64"/>
      <c r="T269" s="64"/>
      <c r="U269" s="64"/>
      <c r="V269" s="251"/>
      <c r="W269" s="64"/>
      <c r="X269" s="60"/>
      <c r="Y269" s="60"/>
      <c r="Z269" s="60"/>
      <c r="AA269" s="75"/>
      <c r="AB269" s="67">
        <f t="shared" si="31"/>
        <v>3</v>
      </c>
      <c r="AC269" s="68">
        <f t="shared" si="32"/>
        <v>36.666666666666664</v>
      </c>
      <c r="AD269" s="68">
        <f t="array" ref="AD269">IF(AB269=0,0,IF(AB269&gt;9,AVERAGE(LARGE(D269:Z269,{1,2,3,4,5,6,7,8,9,10})),0))</f>
        <v>0</v>
      </c>
      <c r="AE269" s="68">
        <f t="array" ref="AE269">IF(AB269=0,0,IF(AB269&gt;9,SUM(LARGE(D269:Z269,{1,2,3,4,5,6,7,8,9,10})),0))</f>
        <v>0</v>
      </c>
    </row>
    <row r="270" spans="1:31" ht="16" x14ac:dyDescent="0.2">
      <c r="A270" s="57" t="s">
        <v>68</v>
      </c>
      <c r="B270" s="58" t="s">
        <v>12</v>
      </c>
      <c r="C270" s="58" t="s">
        <v>54</v>
      </c>
      <c r="D270" s="60"/>
      <c r="E270" s="60"/>
      <c r="F270" s="60"/>
      <c r="G270" s="61">
        <v>23</v>
      </c>
      <c r="H270" s="64"/>
      <c r="I270" s="64"/>
      <c r="J270" s="61"/>
      <c r="K270" s="63"/>
      <c r="L270" s="64"/>
      <c r="M270" s="65">
        <v>33</v>
      </c>
      <c r="N270" s="235"/>
      <c r="O270" s="235"/>
      <c r="P270" s="64"/>
      <c r="Q270" s="64"/>
      <c r="R270" s="64"/>
      <c r="S270" s="64"/>
      <c r="T270" s="64">
        <v>25</v>
      </c>
      <c r="U270" s="64"/>
      <c r="V270" s="251"/>
      <c r="W270" s="64"/>
      <c r="X270" s="60"/>
      <c r="Y270" s="60"/>
      <c r="Z270" s="60"/>
      <c r="AA270" s="75"/>
      <c r="AB270" s="67">
        <f t="shared" si="31"/>
        <v>3</v>
      </c>
      <c r="AC270" s="68">
        <f t="shared" si="32"/>
        <v>27</v>
      </c>
      <c r="AD270" s="68">
        <f t="array" ref="AD270">IF(AB270=0,0,IF(AB270&gt;9,AVERAGE(LARGE(D270:Z270,{1,2,3,4,5,6,7,8,9,10})),0))</f>
        <v>0</v>
      </c>
      <c r="AE270" s="68">
        <f t="array" ref="AE270">IF(AB270=0,0,IF(AB270&gt;9,SUM(LARGE(D270:Z270,{1,2,3,4,5,6,7,8,9,10})),0))</f>
        <v>0</v>
      </c>
    </row>
    <row r="271" spans="1:31" ht="16" x14ac:dyDescent="0.2">
      <c r="A271" s="57" t="s">
        <v>156</v>
      </c>
      <c r="B271" s="58" t="s">
        <v>12</v>
      </c>
      <c r="C271" s="58" t="s">
        <v>54</v>
      </c>
      <c r="D271" s="60"/>
      <c r="E271" s="60"/>
      <c r="F271" s="60"/>
      <c r="G271" s="61"/>
      <c r="H271" s="64"/>
      <c r="I271" s="64"/>
      <c r="J271" s="61"/>
      <c r="K271" s="63"/>
      <c r="L271" s="64"/>
      <c r="M271" s="65">
        <v>44</v>
      </c>
      <c r="N271" s="235"/>
      <c r="O271" s="235"/>
      <c r="P271" s="64"/>
      <c r="Q271" s="64"/>
      <c r="R271" s="64"/>
      <c r="S271" s="64"/>
      <c r="T271" s="64">
        <v>43</v>
      </c>
      <c r="U271" s="64"/>
      <c r="V271" s="251"/>
      <c r="W271" s="64"/>
      <c r="X271" s="60"/>
      <c r="Y271" s="60"/>
      <c r="Z271" s="60"/>
      <c r="AA271" s="75"/>
      <c r="AB271" s="67">
        <f t="shared" si="31"/>
        <v>2</v>
      </c>
      <c r="AC271" s="68">
        <f t="shared" si="32"/>
        <v>43.5</v>
      </c>
      <c r="AD271" s="68">
        <f t="array" ref="AD271">IF(AB271=0,0,IF(AB271&gt;9,AVERAGE(LARGE(D271:Z271,{1,2,3,4,5,6,7,8,9,10})),0))</f>
        <v>0</v>
      </c>
      <c r="AE271" s="68">
        <f t="array" ref="AE271">IF(AB271=0,0,IF(AB271&gt;9,SUM(LARGE(D271:Z271,{1,2,3,4,5,6,7,8,9,10})),0))</f>
        <v>0</v>
      </c>
    </row>
    <row r="272" spans="1:31" ht="16" x14ac:dyDescent="0.2">
      <c r="A272" s="57" t="s">
        <v>198</v>
      </c>
      <c r="B272" s="58" t="s">
        <v>12</v>
      </c>
      <c r="C272" s="58" t="s">
        <v>54</v>
      </c>
      <c r="D272" s="60"/>
      <c r="E272" s="60"/>
      <c r="F272" s="60"/>
      <c r="G272" s="61"/>
      <c r="H272" s="64"/>
      <c r="I272" s="64"/>
      <c r="J272" s="61"/>
      <c r="K272" s="63"/>
      <c r="L272" s="64">
        <v>49</v>
      </c>
      <c r="M272" s="65"/>
      <c r="N272" s="235"/>
      <c r="O272" s="235"/>
      <c r="P272" s="64"/>
      <c r="Q272" s="64">
        <v>38</v>
      </c>
      <c r="R272" s="64"/>
      <c r="S272" s="64"/>
      <c r="T272" s="64"/>
      <c r="U272" s="64"/>
      <c r="V272" s="251"/>
      <c r="W272" s="64"/>
      <c r="X272" s="60"/>
      <c r="Y272" s="60"/>
      <c r="Z272" s="60"/>
      <c r="AA272" s="75"/>
      <c r="AB272" s="67">
        <f t="shared" si="31"/>
        <v>2</v>
      </c>
      <c r="AC272" s="68">
        <f t="shared" si="32"/>
        <v>43.5</v>
      </c>
      <c r="AD272" s="68">
        <f t="array" ref="AD272">IF(AB272=0,0,IF(AB272&gt;9,AVERAGE(LARGE(D272:Z272,{1,2,3,4,5,6,7,8,9,10})),0))</f>
        <v>0</v>
      </c>
      <c r="AE272" s="68">
        <f t="array" ref="AE272">IF(AB272=0,0,IF(AB272&gt;9,SUM(LARGE(D272:Z272,{1,2,3,4,5,6,7,8,9,10})),0))</f>
        <v>0</v>
      </c>
    </row>
    <row r="273" spans="1:31" ht="16" x14ac:dyDescent="0.2">
      <c r="A273" s="57" t="s">
        <v>69</v>
      </c>
      <c r="B273" s="58" t="s">
        <v>12</v>
      </c>
      <c r="C273" s="58" t="s">
        <v>66</v>
      </c>
      <c r="D273" s="60"/>
      <c r="E273" s="60"/>
      <c r="F273" s="60"/>
      <c r="G273" s="61"/>
      <c r="H273" s="64"/>
      <c r="I273" s="64"/>
      <c r="J273" s="61"/>
      <c r="K273" s="63"/>
      <c r="L273" s="64"/>
      <c r="M273" s="65">
        <v>41</v>
      </c>
      <c r="N273" s="235"/>
      <c r="O273" s="235"/>
      <c r="P273" s="64"/>
      <c r="Q273" s="64"/>
      <c r="R273" s="64"/>
      <c r="S273" s="64"/>
      <c r="T273" s="64">
        <v>42</v>
      </c>
      <c r="U273" s="64"/>
      <c r="V273" s="251"/>
      <c r="W273" s="64"/>
      <c r="X273" s="60"/>
      <c r="Y273" s="60"/>
      <c r="Z273" s="60"/>
      <c r="AA273" s="75"/>
      <c r="AB273" s="67">
        <f t="shared" si="31"/>
        <v>2</v>
      </c>
      <c r="AC273" s="68">
        <f t="shared" si="32"/>
        <v>41.5</v>
      </c>
      <c r="AD273" s="68">
        <f t="array" ref="AD273">IF(AB273=0,0,IF(AB273&gt;9,AVERAGE(LARGE(D273:Z273,{1,2,3,4,5,6,7,8,9,10})),0))</f>
        <v>0</v>
      </c>
      <c r="AE273" s="68">
        <f t="array" ref="AE273">IF(AB273=0,0,IF(AB273&gt;9,SUM(LARGE(D273:Z273,{1,2,3,4,5,6,7,8,9,10})),0))</f>
        <v>0</v>
      </c>
    </row>
    <row r="274" spans="1:31" ht="16" x14ac:dyDescent="0.2">
      <c r="A274" s="57" t="s">
        <v>96</v>
      </c>
      <c r="B274" s="58" t="s">
        <v>12</v>
      </c>
      <c r="C274" s="58" t="s">
        <v>64</v>
      </c>
      <c r="D274" s="60"/>
      <c r="E274" s="60"/>
      <c r="F274" s="60"/>
      <c r="G274" s="61">
        <v>32</v>
      </c>
      <c r="H274" s="64">
        <v>31</v>
      </c>
      <c r="I274" s="64"/>
      <c r="J274" s="61"/>
      <c r="K274" s="63"/>
      <c r="L274" s="64"/>
      <c r="M274" s="65"/>
      <c r="N274" s="235"/>
      <c r="O274" s="235"/>
      <c r="P274" s="64"/>
      <c r="Q274" s="64"/>
      <c r="R274" s="64"/>
      <c r="S274" s="64"/>
      <c r="T274" s="64"/>
      <c r="U274" s="64"/>
      <c r="V274" s="251"/>
      <c r="W274" s="64"/>
      <c r="X274" s="60"/>
      <c r="Y274" s="60"/>
      <c r="Z274" s="60"/>
      <c r="AA274" s="75"/>
      <c r="AB274" s="67">
        <f t="shared" si="31"/>
        <v>2</v>
      </c>
      <c r="AC274" s="68">
        <f t="shared" si="32"/>
        <v>31.5</v>
      </c>
      <c r="AD274" s="68">
        <f t="array" ref="AD274">IF(AB274=0,0,IF(AB274&gt;9,AVERAGE(LARGE(D274:Z274,{1,2,3,4,5,6,7,8,9,10})),0))</f>
        <v>0</v>
      </c>
      <c r="AE274" s="68">
        <f t="array" ref="AE274">IF(AB274=0,0,IF(AB274&gt;9,SUM(LARGE(D274:Z274,{1,2,3,4,5,6,7,8,9,10})),0))</f>
        <v>0</v>
      </c>
    </row>
    <row r="275" spans="1:31" ht="16" x14ac:dyDescent="0.2">
      <c r="A275" s="57" t="s">
        <v>199</v>
      </c>
      <c r="B275" s="58" t="s">
        <v>12</v>
      </c>
      <c r="C275" s="58" t="s">
        <v>54</v>
      </c>
      <c r="D275" s="60"/>
      <c r="E275" s="60"/>
      <c r="F275" s="60"/>
      <c r="G275" s="61"/>
      <c r="H275" s="64"/>
      <c r="I275" s="64"/>
      <c r="J275" s="61"/>
      <c r="K275" s="63"/>
      <c r="L275" s="64">
        <v>31</v>
      </c>
      <c r="M275" s="65"/>
      <c r="N275" s="235"/>
      <c r="O275" s="235"/>
      <c r="P275" s="64"/>
      <c r="Q275" s="64">
        <v>31</v>
      </c>
      <c r="R275" s="64"/>
      <c r="S275" s="64"/>
      <c r="T275" s="64"/>
      <c r="U275" s="64"/>
      <c r="V275" s="251"/>
      <c r="W275" s="64"/>
      <c r="X275" s="60"/>
      <c r="Y275" s="60"/>
      <c r="Z275" s="60"/>
      <c r="AA275" s="75"/>
      <c r="AB275" s="67">
        <f t="shared" si="31"/>
        <v>2</v>
      </c>
      <c r="AC275" s="68">
        <f t="shared" si="32"/>
        <v>31</v>
      </c>
      <c r="AD275" s="68">
        <f t="array" ref="AD275">IF(AB275=0,0,IF(AB275&gt;9,AVERAGE(LARGE(D275:Z275,{1,2,3,4,5,6,7,8,9,10})),0))</f>
        <v>0</v>
      </c>
      <c r="AE275" s="68">
        <f t="array" ref="AE275">IF(AB275=0,0,IF(AB275&gt;9,SUM(LARGE(D275:Z275,{1,2,3,4,5,6,7,8,9,10})),0))</f>
        <v>0</v>
      </c>
    </row>
    <row r="276" spans="1:31" ht="16" x14ac:dyDescent="0.2">
      <c r="A276" s="57" t="s">
        <v>364</v>
      </c>
      <c r="B276" s="58" t="s">
        <v>12</v>
      </c>
      <c r="C276" s="58" t="s">
        <v>58</v>
      </c>
      <c r="D276" s="60"/>
      <c r="E276" s="60"/>
      <c r="F276" s="60"/>
      <c r="G276" s="61"/>
      <c r="H276" s="64"/>
      <c r="I276" s="64"/>
      <c r="J276" s="61"/>
      <c r="K276" s="63"/>
      <c r="L276" s="64"/>
      <c r="M276" s="65"/>
      <c r="N276" s="235"/>
      <c r="O276" s="235"/>
      <c r="P276" s="64"/>
      <c r="Q276" s="64"/>
      <c r="R276" s="64"/>
      <c r="S276" s="64"/>
      <c r="T276" s="64">
        <v>42</v>
      </c>
      <c r="U276" s="64"/>
      <c r="V276" s="251"/>
      <c r="W276" s="64"/>
      <c r="X276" s="60"/>
      <c r="Y276" s="60"/>
      <c r="Z276" s="60"/>
      <c r="AA276" s="75"/>
      <c r="AB276" s="67">
        <f t="shared" ref="AB276:AB339" si="33">COUNT(D276:Z276)</f>
        <v>1</v>
      </c>
      <c r="AC276" s="68">
        <f t="shared" ref="AC276:AC339" si="34">IF(AB276=0,0,AVERAGE(D276:Z276))</f>
        <v>42</v>
      </c>
      <c r="AD276" s="68">
        <f t="array" ref="AD276">IF(AB276=0,0,IF(AB276&gt;9,AVERAGE(LARGE(D276:Z276,{1,2,3,4,5,6,7,8,9,10})),0))</f>
        <v>0</v>
      </c>
      <c r="AE276" s="68">
        <f t="array" ref="AE276">IF(AB276=0,0,IF(AB276&gt;9,SUM(LARGE(D276:Z276,{1,2,3,4,5,6,7,8,9,10})),0))</f>
        <v>0</v>
      </c>
    </row>
    <row r="277" spans="1:31" ht="16" x14ac:dyDescent="0.2">
      <c r="A277" s="82" t="s">
        <v>196</v>
      </c>
      <c r="B277" s="83" t="s">
        <v>12</v>
      </c>
      <c r="C277" s="83" t="s">
        <v>66</v>
      </c>
      <c r="D277" s="60"/>
      <c r="E277" s="60"/>
      <c r="F277" s="60"/>
      <c r="G277" s="61"/>
      <c r="H277" s="64"/>
      <c r="I277" s="64">
        <v>41</v>
      </c>
      <c r="J277" s="61"/>
      <c r="K277" s="63"/>
      <c r="L277" s="64"/>
      <c r="M277" s="65"/>
      <c r="N277" s="235"/>
      <c r="O277" s="235"/>
      <c r="P277" s="64"/>
      <c r="Q277" s="64"/>
      <c r="R277" s="64"/>
      <c r="S277" s="64"/>
      <c r="T277" s="64"/>
      <c r="U277" s="64"/>
      <c r="V277" s="251"/>
      <c r="W277" s="64"/>
      <c r="X277" s="60"/>
      <c r="Y277" s="60"/>
      <c r="Z277" s="60"/>
      <c r="AA277" s="75"/>
      <c r="AB277" s="67">
        <f t="shared" si="33"/>
        <v>1</v>
      </c>
      <c r="AC277" s="68">
        <f t="shared" si="34"/>
        <v>41</v>
      </c>
      <c r="AD277" s="68">
        <f t="array" ref="AD277">IF(AB277=0,0,IF(AB277&gt;9,AVERAGE(LARGE(D277:Z277,{1,2,3,4,5,6,7,8,9,10})),0))</f>
        <v>0</v>
      </c>
      <c r="AE277" s="68">
        <f t="array" ref="AE277">IF(AB277=0,0,IF(AB277&gt;9,SUM(LARGE(D277:Z277,{1,2,3,4,5,6,7,8,9,10})),0))</f>
        <v>0</v>
      </c>
    </row>
    <row r="278" spans="1:31" ht="16" x14ac:dyDescent="0.2">
      <c r="A278" s="57" t="s">
        <v>67</v>
      </c>
      <c r="B278" s="58" t="s">
        <v>12</v>
      </c>
      <c r="C278" s="58" t="s">
        <v>66</v>
      </c>
      <c r="D278" s="60"/>
      <c r="E278" s="60"/>
      <c r="F278" s="60"/>
      <c r="G278" s="61"/>
      <c r="H278" s="64"/>
      <c r="I278" s="64"/>
      <c r="J278" s="61"/>
      <c r="K278" s="63"/>
      <c r="L278" s="64"/>
      <c r="M278" s="65">
        <v>40</v>
      </c>
      <c r="N278" s="235"/>
      <c r="O278" s="235"/>
      <c r="P278" s="64"/>
      <c r="Q278" s="64"/>
      <c r="R278" s="64"/>
      <c r="S278" s="64"/>
      <c r="T278" s="64"/>
      <c r="U278" s="64"/>
      <c r="V278" s="251"/>
      <c r="W278" s="64"/>
      <c r="X278" s="60"/>
      <c r="Y278" s="60"/>
      <c r="Z278" s="60"/>
      <c r="AA278" s="75"/>
      <c r="AB278" s="67">
        <f t="shared" si="33"/>
        <v>1</v>
      </c>
      <c r="AC278" s="68">
        <f t="shared" si="34"/>
        <v>40</v>
      </c>
      <c r="AD278" s="68">
        <f t="array" ref="AD278">IF(AB278=0,0,IF(AB278&gt;9,AVERAGE(LARGE(D278:Z278,{1,2,3,4,5,6,7,8,9,10})),0))</f>
        <v>0</v>
      </c>
      <c r="AE278" s="68">
        <f t="array" ref="AE278">IF(AB278=0,0,IF(AB278&gt;9,SUM(LARGE(D278:Z278,{1,2,3,4,5,6,7,8,9,10})),0))</f>
        <v>0</v>
      </c>
    </row>
    <row r="279" spans="1:31" ht="16" x14ac:dyDescent="0.2">
      <c r="A279" s="57" t="s">
        <v>113</v>
      </c>
      <c r="B279" s="58" t="s">
        <v>12</v>
      </c>
      <c r="C279" s="58" t="s">
        <v>64</v>
      </c>
      <c r="D279" s="86"/>
      <c r="E279" s="86"/>
      <c r="F279" s="86"/>
      <c r="G279" s="61"/>
      <c r="H279" s="64">
        <v>37</v>
      </c>
      <c r="I279" s="64"/>
      <c r="J279" s="61"/>
      <c r="K279" s="63"/>
      <c r="L279" s="64"/>
      <c r="M279" s="61"/>
      <c r="N279" s="235"/>
      <c r="O279" s="235"/>
      <c r="P279" s="64"/>
      <c r="Q279" s="64"/>
      <c r="R279" s="64"/>
      <c r="S279" s="92"/>
      <c r="T279" s="64"/>
      <c r="U279" s="64"/>
      <c r="V279" s="251"/>
      <c r="W279" s="64"/>
      <c r="X279" s="101"/>
      <c r="Y279" s="86"/>
      <c r="Z279" s="86"/>
      <c r="AA279" s="75"/>
      <c r="AB279" s="67">
        <f t="shared" si="33"/>
        <v>1</v>
      </c>
      <c r="AC279" s="68">
        <f t="shared" si="34"/>
        <v>37</v>
      </c>
      <c r="AD279" s="68">
        <f t="array" ref="AD279">IF(AB279=0,0,IF(AB279&gt;9,AVERAGE(LARGE(D279:Z279,{1,2,3,4,5,6,7,8,9,10})),0))</f>
        <v>0</v>
      </c>
      <c r="AE279" s="68">
        <f t="array" ref="AE279">IF(AB279=0,0,IF(AB279&gt;9,SUM(LARGE(D279:Z279,{1,2,3,4,5,6,7,8,9,10})),0))</f>
        <v>0</v>
      </c>
    </row>
    <row r="280" spans="1:31" ht="16" x14ac:dyDescent="0.2">
      <c r="A280" s="57" t="s">
        <v>368</v>
      </c>
      <c r="B280" s="58" t="s">
        <v>12</v>
      </c>
      <c r="C280" s="58" t="s">
        <v>64</v>
      </c>
      <c r="D280" s="60"/>
      <c r="E280" s="60"/>
      <c r="F280" s="60"/>
      <c r="G280" s="61"/>
      <c r="H280" s="64"/>
      <c r="I280" s="64"/>
      <c r="J280" s="61"/>
      <c r="K280" s="63"/>
      <c r="L280" s="64"/>
      <c r="M280" s="65"/>
      <c r="N280" s="235"/>
      <c r="O280" s="235"/>
      <c r="P280" s="64"/>
      <c r="Q280" s="64"/>
      <c r="R280" s="64"/>
      <c r="S280" s="64"/>
      <c r="T280" s="64">
        <v>36</v>
      </c>
      <c r="U280" s="64"/>
      <c r="V280" s="251"/>
      <c r="W280" s="64"/>
      <c r="X280" s="60"/>
      <c r="Y280" s="60"/>
      <c r="Z280" s="60"/>
      <c r="AA280" s="75"/>
      <c r="AB280" s="67">
        <f t="shared" si="33"/>
        <v>1</v>
      </c>
      <c r="AC280" s="68">
        <f t="shared" si="34"/>
        <v>36</v>
      </c>
      <c r="AD280" s="68">
        <f t="array" ref="AD280">IF(AB280=0,0,IF(AB280&gt;9,AVERAGE(LARGE(D280:Z280,{1,2,3,4,5,6,7,8,9,10})),0))</f>
        <v>0</v>
      </c>
      <c r="AE280" s="68">
        <f t="array" ref="AE280">IF(AB280=0,0,IF(AB280&gt;9,SUM(LARGE(D280:Z280,{1,2,3,4,5,6,7,8,9,10})),0))</f>
        <v>0</v>
      </c>
    </row>
    <row r="281" spans="1:31" ht="16" x14ac:dyDescent="0.2">
      <c r="A281" s="57" t="s">
        <v>288</v>
      </c>
      <c r="B281" s="58" t="s">
        <v>12</v>
      </c>
      <c r="C281" s="58" t="s">
        <v>54</v>
      </c>
      <c r="D281" s="86"/>
      <c r="E281" s="86"/>
      <c r="F281" s="86"/>
      <c r="G281" s="61">
        <v>34</v>
      </c>
      <c r="H281" s="64"/>
      <c r="I281" s="64"/>
      <c r="J281" s="61"/>
      <c r="K281" s="63"/>
      <c r="L281" s="64"/>
      <c r="M281" s="61"/>
      <c r="N281" s="235"/>
      <c r="O281" s="235"/>
      <c r="P281" s="64"/>
      <c r="Q281" s="64"/>
      <c r="R281" s="64"/>
      <c r="S281" s="92"/>
      <c r="T281" s="64"/>
      <c r="U281" s="64"/>
      <c r="V281" s="251"/>
      <c r="W281" s="64"/>
      <c r="X281" s="101"/>
      <c r="Y281" s="86"/>
      <c r="Z281" s="86"/>
      <c r="AA281" s="75"/>
      <c r="AB281" s="67">
        <f t="shared" si="33"/>
        <v>1</v>
      </c>
      <c r="AC281" s="68">
        <f t="shared" si="34"/>
        <v>34</v>
      </c>
      <c r="AD281" s="68">
        <f t="array" ref="AD281">IF(AB281=0,0,IF(AB281&gt;9,AVERAGE(LARGE(D281:Z281,{1,2,3,4,5,6,7,8,9,10})),0))</f>
        <v>0</v>
      </c>
      <c r="AE281" s="68">
        <f t="array" ref="AE281">IF(AB281=0,0,IF(AB281&gt;9,SUM(LARGE(D281:Z281,{1,2,3,4,5,6,7,8,9,10})),0))</f>
        <v>0</v>
      </c>
    </row>
    <row r="282" spans="1:31" ht="16" x14ac:dyDescent="0.2">
      <c r="A282" s="85" t="s">
        <v>367</v>
      </c>
      <c r="B282" s="75" t="s">
        <v>12</v>
      </c>
      <c r="C282" s="74" t="s">
        <v>54</v>
      </c>
      <c r="D282" s="60"/>
      <c r="E282" s="60"/>
      <c r="F282" s="60"/>
      <c r="G282" s="61"/>
      <c r="H282" s="64"/>
      <c r="I282" s="64"/>
      <c r="J282" s="61"/>
      <c r="K282" s="63"/>
      <c r="L282" s="64"/>
      <c r="M282" s="65"/>
      <c r="N282" s="235"/>
      <c r="O282" s="235"/>
      <c r="P282" s="64"/>
      <c r="Q282" s="64"/>
      <c r="R282" s="64"/>
      <c r="S282" s="64"/>
      <c r="T282" s="64">
        <v>31</v>
      </c>
      <c r="U282" s="64"/>
      <c r="V282" s="251"/>
      <c r="W282" s="64"/>
      <c r="X282" s="60"/>
      <c r="Y282" s="60"/>
      <c r="Z282" s="60"/>
      <c r="AA282" s="75"/>
      <c r="AB282" s="67">
        <f t="shared" si="33"/>
        <v>1</v>
      </c>
      <c r="AC282" s="68">
        <f t="shared" si="34"/>
        <v>31</v>
      </c>
      <c r="AD282" s="68">
        <f t="array" ref="AD282">IF(AB282=0,0,IF(AB282&gt;9,AVERAGE(LARGE(D282:Z282,{1,2,3,4,5,6,7,8,9,10})),0))</f>
        <v>0</v>
      </c>
      <c r="AE282" s="68">
        <f t="array" ref="AE282">IF(AB282=0,0,IF(AB282&gt;9,SUM(LARGE(D282:Z282,{1,2,3,4,5,6,7,8,9,10})),0))</f>
        <v>0</v>
      </c>
    </row>
    <row r="283" spans="1:31" ht="16" x14ac:dyDescent="0.2">
      <c r="A283" s="57" t="s">
        <v>295</v>
      </c>
      <c r="B283" s="58" t="s">
        <v>12</v>
      </c>
      <c r="C283" s="58" t="s">
        <v>54</v>
      </c>
      <c r="D283" s="86"/>
      <c r="E283" s="86"/>
      <c r="F283" s="86"/>
      <c r="G283" s="61"/>
      <c r="H283" s="64"/>
      <c r="I283" s="64"/>
      <c r="J283" s="61"/>
      <c r="K283" s="63"/>
      <c r="L283" s="64">
        <v>29</v>
      </c>
      <c r="M283" s="61"/>
      <c r="N283" s="235"/>
      <c r="O283" s="235"/>
      <c r="P283" s="64"/>
      <c r="Q283" s="64"/>
      <c r="R283" s="64"/>
      <c r="S283" s="92"/>
      <c r="T283" s="64"/>
      <c r="U283" s="64"/>
      <c r="V283" s="251"/>
      <c r="W283" s="64"/>
      <c r="X283" s="101"/>
      <c r="Y283" s="86"/>
      <c r="Z283" s="86"/>
      <c r="AA283" s="75"/>
      <c r="AB283" s="67">
        <f t="shared" si="33"/>
        <v>1</v>
      </c>
      <c r="AC283" s="68">
        <f t="shared" si="34"/>
        <v>29</v>
      </c>
      <c r="AD283" s="68">
        <f t="array" ref="AD283">IF(AB283=0,0,IF(AB283&gt;9,AVERAGE(LARGE(D283:Z283,{1,2,3,4,5,6,7,8,9,10})),0))</f>
        <v>0</v>
      </c>
      <c r="AE283" s="68">
        <f t="array" ref="AE283">IF(AB283=0,0,IF(AB283&gt;9,SUM(LARGE(D283:Z283,{1,2,3,4,5,6,7,8,9,10})),0))</f>
        <v>0</v>
      </c>
    </row>
    <row r="284" spans="1:31" ht="16" x14ac:dyDescent="0.2">
      <c r="A284" s="85" t="s">
        <v>280</v>
      </c>
      <c r="B284" s="75" t="s">
        <v>12</v>
      </c>
      <c r="C284" s="74" t="s">
        <v>54</v>
      </c>
      <c r="D284" s="60"/>
      <c r="E284" s="60"/>
      <c r="F284" s="60"/>
      <c r="G284" s="61"/>
      <c r="H284" s="64"/>
      <c r="I284" s="64"/>
      <c r="J284" s="61"/>
      <c r="K284" s="63"/>
      <c r="L284" s="64"/>
      <c r="M284" s="65"/>
      <c r="N284" s="235"/>
      <c r="O284" s="235">
        <v>29</v>
      </c>
      <c r="P284" s="64"/>
      <c r="Q284" s="64"/>
      <c r="R284" s="64"/>
      <c r="S284" s="64"/>
      <c r="T284" s="64"/>
      <c r="U284" s="64"/>
      <c r="V284" s="251"/>
      <c r="W284" s="64"/>
      <c r="X284" s="60"/>
      <c r="Y284" s="60"/>
      <c r="Z284" s="60"/>
      <c r="AA284" s="75"/>
      <c r="AB284" s="67">
        <f t="shared" si="33"/>
        <v>1</v>
      </c>
      <c r="AC284" s="68">
        <f t="shared" si="34"/>
        <v>29</v>
      </c>
      <c r="AD284" s="68">
        <f t="array" ref="AD284">IF(AB284=0,0,IF(AB284&gt;9,AVERAGE(LARGE(D284:Z284,{1,2,3,4,5,6,7,8,9,10})),0))</f>
        <v>0</v>
      </c>
      <c r="AE284" s="68">
        <f t="array" ref="AE284">IF(AB284=0,0,IF(AB284&gt;9,SUM(LARGE(D284:Z284,{1,2,3,4,5,6,7,8,9,10})),0))</f>
        <v>0</v>
      </c>
    </row>
    <row r="285" spans="1:31" ht="16" x14ac:dyDescent="0.2">
      <c r="A285" s="57" t="s">
        <v>354</v>
      </c>
      <c r="B285" s="58" t="s">
        <v>12</v>
      </c>
      <c r="C285" s="58" t="s">
        <v>54</v>
      </c>
      <c r="D285" s="86"/>
      <c r="E285" s="86"/>
      <c r="F285" s="86"/>
      <c r="G285" s="61"/>
      <c r="H285" s="64"/>
      <c r="I285" s="64"/>
      <c r="J285" s="61"/>
      <c r="K285" s="63"/>
      <c r="L285" s="64"/>
      <c r="M285" s="61">
        <v>19</v>
      </c>
      <c r="N285" s="235"/>
      <c r="O285" s="235"/>
      <c r="P285" s="64"/>
      <c r="Q285" s="64"/>
      <c r="R285" s="64"/>
      <c r="S285" s="92"/>
      <c r="T285" s="64"/>
      <c r="U285" s="64"/>
      <c r="V285" s="251"/>
      <c r="W285" s="64"/>
      <c r="X285" s="101"/>
      <c r="Y285" s="86"/>
      <c r="Z285" s="86"/>
      <c r="AA285" s="75"/>
      <c r="AB285" s="67">
        <f t="shared" si="33"/>
        <v>1</v>
      </c>
      <c r="AC285" s="68">
        <f t="shared" si="34"/>
        <v>19</v>
      </c>
      <c r="AD285" s="68">
        <f t="array" ref="AD285">IF(AB285=0,0,IF(AB285&gt;9,AVERAGE(LARGE(D285:Z285,{1,2,3,4,5,6,7,8,9,10})),0))</f>
        <v>0</v>
      </c>
      <c r="AE285" s="68">
        <f t="array" ref="AE285">IF(AB285=0,0,IF(AB285&gt;9,SUM(LARGE(D285:Z285,{1,2,3,4,5,6,7,8,9,10})),0))</f>
        <v>0</v>
      </c>
    </row>
    <row r="286" spans="1:31" ht="16" x14ac:dyDescent="0.2">
      <c r="A286" s="57" t="s">
        <v>373</v>
      </c>
      <c r="B286" s="58" t="s">
        <v>12</v>
      </c>
      <c r="C286" s="58" t="s">
        <v>66</v>
      </c>
      <c r="D286" s="86"/>
      <c r="E286" s="86"/>
      <c r="F286" s="86"/>
      <c r="G286" s="61"/>
      <c r="H286" s="64"/>
      <c r="I286" s="64"/>
      <c r="J286" s="61"/>
      <c r="K286" s="63"/>
      <c r="L286" s="64"/>
      <c r="M286" s="61"/>
      <c r="N286" s="235"/>
      <c r="O286" s="235"/>
      <c r="P286" s="64"/>
      <c r="Q286" s="64"/>
      <c r="R286" s="64"/>
      <c r="S286" s="92"/>
      <c r="T286" s="64">
        <v>18</v>
      </c>
      <c r="U286" s="64"/>
      <c r="V286" s="251"/>
      <c r="W286" s="64"/>
      <c r="X286" s="101"/>
      <c r="Y286" s="86"/>
      <c r="Z286" s="86"/>
      <c r="AA286" s="75"/>
      <c r="AB286" s="67">
        <f t="shared" si="33"/>
        <v>1</v>
      </c>
      <c r="AC286" s="68">
        <f t="shared" si="34"/>
        <v>18</v>
      </c>
      <c r="AD286" s="68">
        <f t="array" ref="AD286">IF(AB286=0,0,IF(AB286&gt;9,AVERAGE(LARGE(D286:Z286,{1,2,3,4,5,6,7,8,9,10})),0))</f>
        <v>0</v>
      </c>
      <c r="AE286" s="68">
        <f t="array" ref="AE286">IF(AB286=0,0,IF(AB286&gt;9,SUM(LARGE(D286:Z286,{1,2,3,4,5,6,7,8,9,10})),0))</f>
        <v>0</v>
      </c>
    </row>
    <row r="287" spans="1:31" ht="16" x14ac:dyDescent="0.2">
      <c r="A287" s="244" t="s">
        <v>366</v>
      </c>
      <c r="B287" s="58" t="s">
        <v>12</v>
      </c>
      <c r="C287" s="58" t="s">
        <v>54</v>
      </c>
      <c r="D287" s="60"/>
      <c r="E287" s="60"/>
      <c r="F287" s="60"/>
      <c r="G287" s="61"/>
      <c r="H287" s="64"/>
      <c r="I287" s="64"/>
      <c r="J287" s="61"/>
      <c r="K287" s="63"/>
      <c r="L287" s="64"/>
      <c r="M287" s="65"/>
      <c r="N287" s="235"/>
      <c r="O287" s="235"/>
      <c r="P287" s="64"/>
      <c r="Q287" s="64"/>
      <c r="R287" s="64"/>
      <c r="S287" s="64"/>
      <c r="T287" s="64">
        <v>0</v>
      </c>
      <c r="U287" s="64"/>
      <c r="V287" s="251"/>
      <c r="W287" s="64"/>
      <c r="X287" s="60"/>
      <c r="Y287" s="60"/>
      <c r="Z287" s="60"/>
      <c r="AA287" s="75"/>
      <c r="AB287" s="67">
        <f t="shared" si="33"/>
        <v>1</v>
      </c>
      <c r="AC287" s="68">
        <f t="shared" si="34"/>
        <v>0</v>
      </c>
      <c r="AD287" s="68">
        <f t="array" ref="AD287">IF(AB287=0,0,IF(AB287&gt;9,AVERAGE(LARGE(D287:Z287,{1,2,3,4,5,6,7,8,9,10})),0))</f>
        <v>0</v>
      </c>
      <c r="AE287" s="68">
        <f t="array" ref="AE287">IF(AB287=0,0,IF(AB287&gt;9,SUM(LARGE(D287:Z287,{1,2,3,4,5,6,7,8,9,10})),0))</f>
        <v>0</v>
      </c>
    </row>
    <row r="288" spans="1:31" ht="16" x14ac:dyDescent="0.2">
      <c r="A288" s="57" t="s">
        <v>136</v>
      </c>
      <c r="B288" s="58" t="s">
        <v>9</v>
      </c>
      <c r="C288" s="93" t="s">
        <v>54</v>
      </c>
      <c r="D288" s="60">
        <v>44</v>
      </c>
      <c r="E288" s="60">
        <v>44</v>
      </c>
      <c r="F288" s="60">
        <v>49</v>
      </c>
      <c r="G288" s="61">
        <v>40</v>
      </c>
      <c r="H288" s="64">
        <v>43</v>
      </c>
      <c r="I288" s="64">
        <v>38</v>
      </c>
      <c r="J288" s="61">
        <v>44</v>
      </c>
      <c r="K288" s="63"/>
      <c r="L288" s="64"/>
      <c r="M288" s="65"/>
      <c r="N288" s="235">
        <v>36</v>
      </c>
      <c r="O288" s="235">
        <v>38</v>
      </c>
      <c r="P288" s="64">
        <v>40</v>
      </c>
      <c r="Q288" s="64"/>
      <c r="R288" s="64"/>
      <c r="S288" s="64">
        <v>46</v>
      </c>
      <c r="T288" s="64">
        <v>44</v>
      </c>
      <c r="U288" s="64">
        <v>45</v>
      </c>
      <c r="V288" s="251"/>
      <c r="W288" s="64"/>
      <c r="X288" s="60">
        <v>46</v>
      </c>
      <c r="Y288" s="60"/>
      <c r="Z288" s="60"/>
      <c r="AA288" s="75"/>
      <c r="AB288" s="67">
        <f t="shared" si="33"/>
        <v>14</v>
      </c>
      <c r="AC288" s="68">
        <f t="shared" si="34"/>
        <v>42.642857142857146</v>
      </c>
      <c r="AD288" s="68">
        <f t="array" ref="AD288">IF(AB288=0,0,IF(AB288&gt;9,AVERAGE(LARGE(D288:Z288,{1,2,3,4,5,6,7,8,9,10})),0))</f>
        <v>44.5</v>
      </c>
      <c r="AE288" s="68">
        <f t="array" ref="AE288">IF(AB288=0,0,IF(AB288&gt;9,SUM(LARGE(D288:Z288,{1,2,3,4,5,6,7,8,9,10})),0))</f>
        <v>445</v>
      </c>
    </row>
    <row r="289" spans="1:31" ht="16" x14ac:dyDescent="0.2">
      <c r="A289" s="57" t="s">
        <v>95</v>
      </c>
      <c r="B289" s="58" t="s">
        <v>9</v>
      </c>
      <c r="C289" s="58" t="s">
        <v>54</v>
      </c>
      <c r="D289" s="60"/>
      <c r="E289" s="60"/>
      <c r="F289" s="60"/>
      <c r="G289" s="61">
        <v>43</v>
      </c>
      <c r="H289" s="64">
        <v>45</v>
      </c>
      <c r="I289" s="64">
        <v>47</v>
      </c>
      <c r="J289" s="61">
        <v>44</v>
      </c>
      <c r="K289" s="63"/>
      <c r="L289" s="64"/>
      <c r="M289" s="65"/>
      <c r="N289" s="235"/>
      <c r="O289" s="235"/>
      <c r="P289" s="64">
        <v>39</v>
      </c>
      <c r="Q289" s="64"/>
      <c r="R289" s="64"/>
      <c r="S289" s="64"/>
      <c r="T289" s="64">
        <v>43</v>
      </c>
      <c r="U289" s="64">
        <v>35</v>
      </c>
      <c r="V289" s="251"/>
      <c r="W289" s="64"/>
      <c r="X289" s="60">
        <v>45</v>
      </c>
      <c r="Y289" s="60">
        <v>35</v>
      </c>
      <c r="Z289" s="60">
        <v>45</v>
      </c>
      <c r="AA289" s="75"/>
      <c r="AB289" s="67">
        <f t="shared" si="33"/>
        <v>10</v>
      </c>
      <c r="AC289" s="68">
        <f t="shared" si="34"/>
        <v>42.1</v>
      </c>
      <c r="AD289" s="68">
        <f t="array" ref="AD289">IF(AB289=0,0,IF(AB289&gt;9,AVERAGE(LARGE(D289:Z289,{1,2,3,4,5,6,7,8,9,10})),0))</f>
        <v>42.1</v>
      </c>
      <c r="AE289" s="68">
        <f t="array" ref="AE289">IF(AB289=0,0,IF(AB289&gt;9,SUM(LARGE(D289:Z289,{1,2,3,4,5,6,7,8,9,10})),0))</f>
        <v>421</v>
      </c>
    </row>
    <row r="290" spans="1:31" ht="16" x14ac:dyDescent="0.2">
      <c r="A290" s="57" t="s">
        <v>137</v>
      </c>
      <c r="B290" s="58" t="s">
        <v>9</v>
      </c>
      <c r="C290" s="58" t="s">
        <v>54</v>
      </c>
      <c r="D290" s="60">
        <v>41</v>
      </c>
      <c r="E290" s="60">
        <v>46</v>
      </c>
      <c r="F290" s="60"/>
      <c r="G290" s="61">
        <v>41</v>
      </c>
      <c r="H290" s="64">
        <v>43</v>
      </c>
      <c r="I290" s="64">
        <v>37</v>
      </c>
      <c r="J290" s="61">
        <v>43</v>
      </c>
      <c r="K290" s="63"/>
      <c r="L290" s="64"/>
      <c r="M290" s="65"/>
      <c r="N290" s="235">
        <v>39</v>
      </c>
      <c r="O290" s="235">
        <v>32</v>
      </c>
      <c r="P290" s="64">
        <v>39</v>
      </c>
      <c r="Q290" s="64"/>
      <c r="R290" s="64"/>
      <c r="S290" s="64">
        <v>48</v>
      </c>
      <c r="T290" s="64"/>
      <c r="U290" s="64">
        <v>41</v>
      </c>
      <c r="V290" s="251"/>
      <c r="W290" s="64"/>
      <c r="X290" s="60"/>
      <c r="Y290" s="60"/>
      <c r="Z290" s="60"/>
      <c r="AA290" s="75"/>
      <c r="AB290" s="67">
        <f t="shared" si="33"/>
        <v>11</v>
      </c>
      <c r="AC290" s="68">
        <f t="shared" si="34"/>
        <v>40.909090909090907</v>
      </c>
      <c r="AD290" s="68">
        <f t="array" ref="AD290">IF(AB290=0,0,IF(AB290&gt;9,AVERAGE(LARGE(D290:Z290,{1,2,3,4,5,6,7,8,9,10})),0))</f>
        <v>41.8</v>
      </c>
      <c r="AE290" s="68">
        <f t="array" ref="AE290">IF(AB290=0,0,IF(AB290&gt;9,SUM(LARGE(D290:Z290,{1,2,3,4,5,6,7,8,9,10})),0))</f>
        <v>418</v>
      </c>
    </row>
    <row r="291" spans="1:31" ht="16" x14ac:dyDescent="0.2">
      <c r="A291" s="57" t="s">
        <v>98</v>
      </c>
      <c r="B291" s="58" t="s">
        <v>9</v>
      </c>
      <c r="C291" s="58" t="s">
        <v>54</v>
      </c>
      <c r="D291" s="60">
        <v>38</v>
      </c>
      <c r="E291" s="60"/>
      <c r="F291" s="60"/>
      <c r="G291" s="61"/>
      <c r="H291" s="64"/>
      <c r="I291" s="64"/>
      <c r="J291" s="61">
        <v>43</v>
      </c>
      <c r="K291" s="63"/>
      <c r="L291" s="64"/>
      <c r="M291" s="65">
        <v>44</v>
      </c>
      <c r="N291" s="235"/>
      <c r="O291" s="235">
        <v>37</v>
      </c>
      <c r="P291" s="64">
        <v>41</v>
      </c>
      <c r="Q291" s="64"/>
      <c r="R291" s="64"/>
      <c r="S291" s="64">
        <v>41</v>
      </c>
      <c r="T291" s="64">
        <v>44</v>
      </c>
      <c r="U291" s="64"/>
      <c r="V291" s="251"/>
      <c r="W291" s="64"/>
      <c r="X291" s="60">
        <v>36</v>
      </c>
      <c r="Y291" s="60">
        <v>41</v>
      </c>
      <c r="Z291" s="60">
        <v>44</v>
      </c>
      <c r="AA291" s="75"/>
      <c r="AB291" s="67">
        <f t="shared" si="33"/>
        <v>10</v>
      </c>
      <c r="AC291" s="68">
        <f t="shared" si="34"/>
        <v>40.9</v>
      </c>
      <c r="AD291" s="68">
        <f t="array" ref="AD291">IF(AB291=0,0,IF(AB291&gt;9,AVERAGE(LARGE(D291:Z291,{1,2,3,4,5,6,7,8,9,10})),0))</f>
        <v>40.9</v>
      </c>
      <c r="AE291" s="68">
        <f t="array" ref="AE291">IF(AB291=0,0,IF(AB291&gt;9,SUM(LARGE(D291:Z291,{1,2,3,4,5,6,7,8,9,10})),0))</f>
        <v>409</v>
      </c>
    </row>
    <row r="292" spans="1:31" ht="16" x14ac:dyDescent="0.2">
      <c r="A292" s="57" t="s">
        <v>214</v>
      </c>
      <c r="B292" s="58" t="s">
        <v>9</v>
      </c>
      <c r="C292" s="58" t="s">
        <v>54</v>
      </c>
      <c r="D292" s="60">
        <v>37</v>
      </c>
      <c r="E292" s="60">
        <v>43</v>
      </c>
      <c r="F292" s="60"/>
      <c r="G292" s="61">
        <v>35</v>
      </c>
      <c r="H292" s="64">
        <v>42</v>
      </c>
      <c r="I292" s="64">
        <v>40</v>
      </c>
      <c r="J292" s="61">
        <v>37</v>
      </c>
      <c r="K292" s="63"/>
      <c r="L292" s="64">
        <v>30</v>
      </c>
      <c r="M292" s="65">
        <v>41</v>
      </c>
      <c r="N292" s="235">
        <v>39</v>
      </c>
      <c r="O292" s="235">
        <v>41</v>
      </c>
      <c r="P292" s="64">
        <v>35</v>
      </c>
      <c r="Q292" s="64">
        <v>41</v>
      </c>
      <c r="R292" s="64">
        <v>43</v>
      </c>
      <c r="S292" s="64">
        <v>40</v>
      </c>
      <c r="T292" s="64">
        <v>38</v>
      </c>
      <c r="U292" s="64"/>
      <c r="V292" s="251"/>
      <c r="W292" s="64"/>
      <c r="X292" s="60"/>
      <c r="Y292" s="60"/>
      <c r="Z292" s="60"/>
      <c r="AA292" s="75"/>
      <c r="AB292" s="67">
        <f t="shared" si="33"/>
        <v>15</v>
      </c>
      <c r="AC292" s="68">
        <f t="shared" si="34"/>
        <v>38.799999999999997</v>
      </c>
      <c r="AD292" s="68">
        <f t="array" ref="AD292">IF(AB292=0,0,IF(AB292&gt;9,AVERAGE(LARGE(D292:Z292,{1,2,3,4,5,6,7,8,9,10})),0))</f>
        <v>40.799999999999997</v>
      </c>
      <c r="AE292" s="68">
        <f t="array" ref="AE292">IF(AB292=0,0,IF(AB292&gt;9,SUM(LARGE(D292:Z292,{1,2,3,4,5,6,7,8,9,10})),0))</f>
        <v>408</v>
      </c>
    </row>
    <row r="293" spans="1:31" ht="16" x14ac:dyDescent="0.2">
      <c r="A293" s="82" t="s">
        <v>236</v>
      </c>
      <c r="B293" s="83" t="s">
        <v>9</v>
      </c>
      <c r="C293" s="83" t="s">
        <v>54</v>
      </c>
      <c r="D293" s="60"/>
      <c r="E293" s="60"/>
      <c r="F293" s="60"/>
      <c r="G293" s="61">
        <v>40</v>
      </c>
      <c r="H293" s="64">
        <v>40</v>
      </c>
      <c r="I293" s="64">
        <v>38</v>
      </c>
      <c r="J293" s="61">
        <v>41</v>
      </c>
      <c r="K293" s="63"/>
      <c r="L293" s="64">
        <v>42</v>
      </c>
      <c r="M293" s="65">
        <v>40</v>
      </c>
      <c r="N293" s="235">
        <v>44</v>
      </c>
      <c r="O293" s="235">
        <v>42</v>
      </c>
      <c r="P293" s="64">
        <v>31</v>
      </c>
      <c r="Q293" s="64">
        <v>38</v>
      </c>
      <c r="R293" s="64">
        <v>43</v>
      </c>
      <c r="S293" s="64">
        <v>38</v>
      </c>
      <c r="T293" s="64"/>
      <c r="U293" s="64"/>
      <c r="V293" s="251"/>
      <c r="W293" s="64"/>
      <c r="X293" s="60"/>
      <c r="Y293" s="60"/>
      <c r="Z293" s="60"/>
      <c r="AA293" s="75"/>
      <c r="AB293" s="67">
        <f t="shared" si="33"/>
        <v>12</v>
      </c>
      <c r="AC293" s="68">
        <f t="shared" si="34"/>
        <v>39.75</v>
      </c>
      <c r="AD293" s="68">
        <f t="array" ref="AD293">IF(AB293=0,0,IF(AB293&gt;9,AVERAGE(LARGE(D293:Z293,{1,2,3,4,5,6,7,8,9,10})),0))</f>
        <v>40.799999999999997</v>
      </c>
      <c r="AE293" s="68">
        <f t="array" ref="AE293">IF(AB293=0,0,IF(AB293&gt;9,SUM(LARGE(D293:Z293,{1,2,3,4,5,6,7,8,9,10})),0))</f>
        <v>408</v>
      </c>
    </row>
    <row r="294" spans="1:31" ht="16" x14ac:dyDescent="0.2">
      <c r="A294" s="57" t="s">
        <v>136</v>
      </c>
      <c r="B294" s="58" t="s">
        <v>9</v>
      </c>
      <c r="C294" s="58" t="s">
        <v>64</v>
      </c>
      <c r="D294" s="60">
        <v>34</v>
      </c>
      <c r="E294" s="60">
        <v>40</v>
      </c>
      <c r="F294" s="60">
        <v>40</v>
      </c>
      <c r="G294" s="61">
        <v>39</v>
      </c>
      <c r="H294" s="64">
        <v>43</v>
      </c>
      <c r="I294" s="64">
        <v>47</v>
      </c>
      <c r="J294" s="61">
        <v>41</v>
      </c>
      <c r="K294" s="63"/>
      <c r="L294" s="64"/>
      <c r="M294" s="65"/>
      <c r="N294" s="235">
        <v>32</v>
      </c>
      <c r="O294" s="235">
        <v>35</v>
      </c>
      <c r="P294" s="64"/>
      <c r="Q294" s="64"/>
      <c r="R294" s="64">
        <v>32</v>
      </c>
      <c r="S294" s="64">
        <v>41</v>
      </c>
      <c r="T294" s="64">
        <v>39</v>
      </c>
      <c r="U294" s="64">
        <v>36</v>
      </c>
      <c r="V294" s="251"/>
      <c r="W294" s="64"/>
      <c r="X294" s="60">
        <v>39</v>
      </c>
      <c r="Y294" s="60"/>
      <c r="Z294" s="60"/>
      <c r="AA294" s="75"/>
      <c r="AB294" s="67">
        <f t="shared" si="33"/>
        <v>14</v>
      </c>
      <c r="AC294" s="68">
        <f t="shared" si="34"/>
        <v>38.428571428571431</v>
      </c>
      <c r="AD294" s="68">
        <f t="array" ref="AD294">IF(AB294=0,0,IF(AB294&gt;9,AVERAGE(LARGE(D294:Z294,{1,2,3,4,5,6,7,8,9,10})),0))</f>
        <v>40.5</v>
      </c>
      <c r="AE294" s="68">
        <f t="array" ref="AE294">IF(AB294=0,0,IF(AB294&gt;9,SUM(LARGE(D294:Z294,{1,2,3,4,5,6,7,8,9,10})),0))</f>
        <v>405</v>
      </c>
    </row>
    <row r="295" spans="1:31" ht="16" x14ac:dyDescent="0.2">
      <c r="A295" s="57" t="s">
        <v>225</v>
      </c>
      <c r="B295" s="58" t="s">
        <v>9</v>
      </c>
      <c r="C295" s="58" t="s">
        <v>54</v>
      </c>
      <c r="D295" s="86">
        <v>39</v>
      </c>
      <c r="E295" s="86"/>
      <c r="F295" s="86"/>
      <c r="G295" s="61"/>
      <c r="H295" s="64"/>
      <c r="I295" s="64"/>
      <c r="J295" s="61">
        <v>40</v>
      </c>
      <c r="K295" s="63"/>
      <c r="L295" s="64"/>
      <c r="M295" s="65">
        <v>39</v>
      </c>
      <c r="N295" s="235"/>
      <c r="O295" s="235">
        <v>38</v>
      </c>
      <c r="P295" s="64">
        <v>37</v>
      </c>
      <c r="Q295" s="64"/>
      <c r="R295" s="64"/>
      <c r="S295" s="64">
        <v>46</v>
      </c>
      <c r="T295" s="64">
        <v>44</v>
      </c>
      <c r="U295" s="64"/>
      <c r="V295" s="251"/>
      <c r="W295" s="64"/>
      <c r="X295" s="101">
        <v>36</v>
      </c>
      <c r="Y295" s="86">
        <v>39</v>
      </c>
      <c r="Z295" s="86">
        <v>38</v>
      </c>
      <c r="AA295" s="75"/>
      <c r="AB295" s="67">
        <f t="shared" si="33"/>
        <v>10</v>
      </c>
      <c r="AC295" s="68">
        <f t="shared" si="34"/>
        <v>39.6</v>
      </c>
      <c r="AD295" s="68">
        <f t="array" ref="AD295">IF(AB295=0,0,IF(AB295&gt;9,AVERAGE(LARGE(D295:Z295,{1,2,3,4,5,6,7,8,9,10})),0))</f>
        <v>39.6</v>
      </c>
      <c r="AE295" s="68">
        <f t="array" ref="AE295">IF(AB295=0,0,IF(AB295&gt;9,SUM(LARGE(D295:Z295,{1,2,3,4,5,6,7,8,9,10})),0))</f>
        <v>396</v>
      </c>
    </row>
    <row r="296" spans="1:31" ht="16" x14ac:dyDescent="0.2">
      <c r="A296" s="57" t="s">
        <v>236</v>
      </c>
      <c r="B296" s="58" t="s">
        <v>9</v>
      </c>
      <c r="C296" s="58" t="s">
        <v>58</v>
      </c>
      <c r="D296" s="60"/>
      <c r="E296" s="60"/>
      <c r="F296" s="60"/>
      <c r="G296" s="61">
        <v>38</v>
      </c>
      <c r="H296" s="64">
        <v>40</v>
      </c>
      <c r="I296" s="64">
        <v>41</v>
      </c>
      <c r="J296" s="61">
        <v>42</v>
      </c>
      <c r="K296" s="63"/>
      <c r="L296" s="64">
        <v>40</v>
      </c>
      <c r="M296" s="65">
        <v>40</v>
      </c>
      <c r="N296" s="235">
        <v>35</v>
      </c>
      <c r="O296" s="235">
        <v>36</v>
      </c>
      <c r="P296" s="64">
        <v>39</v>
      </c>
      <c r="Q296" s="64">
        <v>35</v>
      </c>
      <c r="R296" s="64">
        <v>40</v>
      </c>
      <c r="S296" s="64">
        <v>37</v>
      </c>
      <c r="T296" s="64"/>
      <c r="U296" s="64"/>
      <c r="V296" s="251"/>
      <c r="W296" s="64"/>
      <c r="X296" s="60"/>
      <c r="Y296" s="60"/>
      <c r="Z296" s="60"/>
      <c r="AA296" s="75"/>
      <c r="AB296" s="67">
        <f t="shared" si="33"/>
        <v>12</v>
      </c>
      <c r="AC296" s="68">
        <f t="shared" si="34"/>
        <v>38.583333333333336</v>
      </c>
      <c r="AD296" s="68">
        <f t="array" ref="AD296">IF(AB296=0,0,IF(AB296&gt;9,AVERAGE(LARGE(D296:Z296,{1,2,3,4,5,6,7,8,9,10})),0))</f>
        <v>39.299999999999997</v>
      </c>
      <c r="AE296" s="68">
        <f t="array" ref="AE296">IF(AB296=0,0,IF(AB296&gt;9,SUM(LARGE(D296:Z296,{1,2,3,4,5,6,7,8,9,10})),0))</f>
        <v>393</v>
      </c>
    </row>
    <row r="297" spans="1:31" ht="16" x14ac:dyDescent="0.2">
      <c r="A297" s="57" t="s">
        <v>214</v>
      </c>
      <c r="B297" s="58" t="s">
        <v>9</v>
      </c>
      <c r="C297" s="58" t="s">
        <v>58</v>
      </c>
      <c r="D297" s="60">
        <v>32</v>
      </c>
      <c r="E297" s="60"/>
      <c r="F297" s="60"/>
      <c r="G297" s="61">
        <v>34</v>
      </c>
      <c r="H297" s="64">
        <v>41</v>
      </c>
      <c r="I297" s="64">
        <v>32</v>
      </c>
      <c r="J297" s="61">
        <v>41</v>
      </c>
      <c r="K297" s="63"/>
      <c r="L297" s="64">
        <v>36</v>
      </c>
      <c r="M297" s="65">
        <v>38</v>
      </c>
      <c r="N297" s="235">
        <v>32</v>
      </c>
      <c r="O297" s="235">
        <v>34</v>
      </c>
      <c r="P297" s="64">
        <v>36</v>
      </c>
      <c r="Q297" s="64">
        <v>38</v>
      </c>
      <c r="R297" s="64">
        <v>34</v>
      </c>
      <c r="S297" s="64">
        <v>41</v>
      </c>
      <c r="T297" s="64">
        <v>36</v>
      </c>
      <c r="U297" s="64"/>
      <c r="V297" s="251"/>
      <c r="W297" s="64"/>
      <c r="X297" s="60"/>
      <c r="Y297" s="60"/>
      <c r="Z297" s="60"/>
      <c r="AA297" s="75"/>
      <c r="AB297" s="67">
        <f t="shared" si="33"/>
        <v>14</v>
      </c>
      <c r="AC297" s="68">
        <f t="shared" si="34"/>
        <v>36.071428571428569</v>
      </c>
      <c r="AD297" s="68">
        <f t="array" ref="AD297">IF(AB297=0,0,IF(AB297&gt;9,AVERAGE(LARGE(D297:Z297,{1,2,3,4,5,6,7,8,9,10})),0))</f>
        <v>37.5</v>
      </c>
      <c r="AE297" s="68">
        <f t="array" ref="AE297">IF(AB297=0,0,IF(AB297&gt;9,SUM(LARGE(D297:Z297,{1,2,3,4,5,6,7,8,9,10})),0))</f>
        <v>375</v>
      </c>
    </row>
    <row r="298" spans="1:31" ht="16" x14ac:dyDescent="0.2">
      <c r="A298" s="57" t="s">
        <v>137</v>
      </c>
      <c r="B298" s="58" t="s">
        <v>9</v>
      </c>
      <c r="C298" s="58" t="s">
        <v>55</v>
      </c>
      <c r="D298" s="60">
        <v>34</v>
      </c>
      <c r="E298" s="60">
        <v>26</v>
      </c>
      <c r="F298" s="60"/>
      <c r="G298" s="61">
        <v>35</v>
      </c>
      <c r="H298" s="64">
        <v>38</v>
      </c>
      <c r="I298" s="64">
        <v>31</v>
      </c>
      <c r="J298" s="61">
        <v>42</v>
      </c>
      <c r="K298" s="63"/>
      <c r="L298" s="64"/>
      <c r="M298" s="65"/>
      <c r="N298" s="235">
        <v>32</v>
      </c>
      <c r="O298" s="235">
        <v>27</v>
      </c>
      <c r="P298" s="64"/>
      <c r="Q298" s="64"/>
      <c r="R298" s="64"/>
      <c r="S298" s="64">
        <v>39</v>
      </c>
      <c r="T298" s="64"/>
      <c r="U298" s="64">
        <v>36</v>
      </c>
      <c r="V298" s="251"/>
      <c r="W298" s="64"/>
      <c r="X298" s="60"/>
      <c r="Y298" s="60"/>
      <c r="Z298" s="60"/>
      <c r="AA298" s="75"/>
      <c r="AB298" s="67">
        <f t="shared" si="33"/>
        <v>10</v>
      </c>
      <c r="AC298" s="68">
        <f t="shared" si="34"/>
        <v>34</v>
      </c>
      <c r="AD298" s="68">
        <f t="array" ref="AD298">IF(AB298=0,0,IF(AB298&gt;9,AVERAGE(LARGE(D298:Z298,{1,2,3,4,5,6,7,8,9,10})),0))</f>
        <v>34</v>
      </c>
      <c r="AE298" s="68">
        <f t="array" ref="AE298">IF(AB298=0,0,IF(AB298&gt;9,SUM(LARGE(D298:Z298,{1,2,3,4,5,6,7,8,9,10})),0))</f>
        <v>340</v>
      </c>
    </row>
    <row r="299" spans="1:31" ht="16" x14ac:dyDescent="0.2">
      <c r="A299" s="57" t="s">
        <v>77</v>
      </c>
      <c r="B299" s="58" t="s">
        <v>9</v>
      </c>
      <c r="C299" s="58" t="s">
        <v>54</v>
      </c>
      <c r="D299" s="60">
        <v>42</v>
      </c>
      <c r="E299" s="60"/>
      <c r="F299" s="60"/>
      <c r="G299" s="61"/>
      <c r="H299" s="64">
        <v>44</v>
      </c>
      <c r="I299" s="64">
        <v>37</v>
      </c>
      <c r="J299" s="61">
        <v>39</v>
      </c>
      <c r="K299" s="63"/>
      <c r="L299" s="64">
        <v>42</v>
      </c>
      <c r="M299" s="65">
        <v>37</v>
      </c>
      <c r="N299" s="235"/>
      <c r="O299" s="235"/>
      <c r="P299" s="64"/>
      <c r="Q299" s="64"/>
      <c r="R299" s="64"/>
      <c r="S299" s="64"/>
      <c r="T299" s="64">
        <v>40</v>
      </c>
      <c r="U299" s="64"/>
      <c r="V299" s="251"/>
      <c r="W299" s="64"/>
      <c r="X299" s="60">
        <v>34</v>
      </c>
      <c r="Y299" s="60">
        <v>41</v>
      </c>
      <c r="Z299" s="60"/>
      <c r="AA299" s="75"/>
      <c r="AB299" s="67">
        <f t="shared" si="33"/>
        <v>9</v>
      </c>
      <c r="AC299" s="68">
        <f t="shared" si="34"/>
        <v>39.555555555555557</v>
      </c>
      <c r="AD299" s="68">
        <f t="array" ref="AD299">IF(AB299=0,0,IF(AB299&gt;9,AVERAGE(LARGE(D299:Z299,{1,2,3,4,5,6,7,8,9,10})),0))</f>
        <v>0</v>
      </c>
      <c r="AE299" s="68">
        <f t="array" ref="AE299">IF(AB299=0,0,IF(AB299&gt;9,SUM(LARGE(D299:Z299,{1,2,3,4,5,6,7,8,9,10})),0))</f>
        <v>0</v>
      </c>
    </row>
    <row r="300" spans="1:31" ht="16" x14ac:dyDescent="0.2">
      <c r="A300" s="57" t="s">
        <v>200</v>
      </c>
      <c r="B300" s="58" t="s">
        <v>9</v>
      </c>
      <c r="C300" s="58" t="s">
        <v>54</v>
      </c>
      <c r="D300" s="60">
        <v>37</v>
      </c>
      <c r="E300" s="60"/>
      <c r="F300" s="60"/>
      <c r="G300" s="61"/>
      <c r="H300" s="64"/>
      <c r="I300" s="64"/>
      <c r="J300" s="61">
        <v>40</v>
      </c>
      <c r="K300" s="63"/>
      <c r="L300" s="64"/>
      <c r="M300" s="65"/>
      <c r="N300" s="235">
        <v>33</v>
      </c>
      <c r="O300" s="235"/>
      <c r="P300" s="64"/>
      <c r="Q300" s="64"/>
      <c r="R300" s="64"/>
      <c r="S300" s="64">
        <v>42</v>
      </c>
      <c r="T300" s="89">
        <v>41</v>
      </c>
      <c r="U300" s="64"/>
      <c r="V300" s="251"/>
      <c r="W300" s="64"/>
      <c r="X300" s="60">
        <v>39</v>
      </c>
      <c r="Y300" s="60">
        <v>37</v>
      </c>
      <c r="Z300" s="60">
        <v>27</v>
      </c>
      <c r="AA300" s="75"/>
      <c r="AB300" s="67">
        <f t="shared" si="33"/>
        <v>8</v>
      </c>
      <c r="AC300" s="68">
        <f t="shared" si="34"/>
        <v>37</v>
      </c>
      <c r="AD300" s="68">
        <f t="array" ref="AD300">IF(AB300=0,0,IF(AB300&gt;9,AVERAGE(LARGE(D300:Z300,{1,2,3,4,5,6,7,8,9,10})),0))</f>
        <v>0</v>
      </c>
      <c r="AE300" s="68">
        <f t="array" ref="AE300">IF(AB300=0,0,IF(AB300&gt;9,SUM(LARGE(D300:Z300,{1,2,3,4,5,6,7,8,9,10})),0))</f>
        <v>0</v>
      </c>
    </row>
    <row r="301" spans="1:31" ht="16" x14ac:dyDescent="0.2">
      <c r="A301" s="57" t="s">
        <v>148</v>
      </c>
      <c r="B301" s="58" t="s">
        <v>9</v>
      </c>
      <c r="C301" s="58" t="s">
        <v>54</v>
      </c>
      <c r="D301" s="60"/>
      <c r="E301" s="60"/>
      <c r="F301" s="60"/>
      <c r="G301" s="61"/>
      <c r="H301" s="64"/>
      <c r="I301" s="64"/>
      <c r="J301" s="61">
        <v>40</v>
      </c>
      <c r="K301" s="63"/>
      <c r="L301" s="64"/>
      <c r="M301" s="65"/>
      <c r="N301" s="235"/>
      <c r="O301" s="235"/>
      <c r="P301" s="64"/>
      <c r="Q301" s="64"/>
      <c r="R301" s="64"/>
      <c r="S301" s="64">
        <v>43</v>
      </c>
      <c r="T301" s="64">
        <v>41</v>
      </c>
      <c r="U301" s="64"/>
      <c r="V301" s="251"/>
      <c r="W301" s="64"/>
      <c r="X301" s="60">
        <v>38</v>
      </c>
      <c r="Y301" s="60">
        <v>45</v>
      </c>
      <c r="Z301" s="60">
        <v>43</v>
      </c>
      <c r="AA301" s="75"/>
      <c r="AB301" s="67">
        <f t="shared" si="33"/>
        <v>6</v>
      </c>
      <c r="AC301" s="68">
        <f t="shared" si="34"/>
        <v>41.666666666666664</v>
      </c>
      <c r="AD301" s="68">
        <f t="array" ref="AD301">IF(AB301=0,0,IF(AB301&gt;9,AVERAGE(LARGE(D301:Z301,{1,2,3,4,5,6,7,8,9,10})),0))</f>
        <v>0</v>
      </c>
      <c r="AE301" s="68">
        <f t="array" ref="AE301">IF(AB301=0,0,IF(AB301&gt;9,SUM(LARGE(D301:Z301,{1,2,3,4,5,6,7,8,9,10})),0))</f>
        <v>0</v>
      </c>
    </row>
    <row r="302" spans="1:31" ht="16" x14ac:dyDescent="0.2">
      <c r="A302" s="57" t="s">
        <v>166</v>
      </c>
      <c r="B302" s="58" t="s">
        <v>9</v>
      </c>
      <c r="C302" s="58" t="s">
        <v>54</v>
      </c>
      <c r="D302" s="60"/>
      <c r="E302" s="60"/>
      <c r="F302" s="60">
        <v>47</v>
      </c>
      <c r="G302" s="61"/>
      <c r="H302" s="64"/>
      <c r="I302" s="64"/>
      <c r="J302" s="61">
        <v>49</v>
      </c>
      <c r="K302" s="63"/>
      <c r="L302" s="64"/>
      <c r="M302" s="65"/>
      <c r="N302" s="235"/>
      <c r="O302" s="235"/>
      <c r="P302" s="64"/>
      <c r="Q302" s="64"/>
      <c r="R302" s="64"/>
      <c r="S302" s="64"/>
      <c r="T302" s="64"/>
      <c r="U302" s="64"/>
      <c r="V302" s="251"/>
      <c r="W302" s="64"/>
      <c r="X302" s="60">
        <v>46</v>
      </c>
      <c r="Y302" s="60">
        <v>45</v>
      </c>
      <c r="Z302" s="60">
        <v>41</v>
      </c>
      <c r="AA302" s="80"/>
      <c r="AB302" s="67">
        <f t="shared" si="33"/>
        <v>5</v>
      </c>
      <c r="AC302" s="68">
        <f t="shared" si="34"/>
        <v>45.6</v>
      </c>
      <c r="AD302" s="68">
        <f t="array" ref="AD302">IF(AB302=0,0,IF(AB302&gt;9,AVERAGE(LARGE(D302:Z302,{1,2,3,4,5,6,7,8,9,10})),0))</f>
        <v>0</v>
      </c>
      <c r="AE302" s="68">
        <f t="array" ref="AE302">IF(AB302=0,0,IF(AB302&gt;9,SUM(LARGE(D302:Z302,{1,2,3,4,5,6,7,8,9,10})),0))</f>
        <v>0</v>
      </c>
    </row>
    <row r="303" spans="1:31" ht="16" x14ac:dyDescent="0.2">
      <c r="A303" s="57" t="s">
        <v>94</v>
      </c>
      <c r="B303" s="58" t="s">
        <v>9</v>
      </c>
      <c r="C303" s="58" t="s">
        <v>54</v>
      </c>
      <c r="D303" s="60"/>
      <c r="E303" s="60"/>
      <c r="F303" s="60"/>
      <c r="G303" s="61">
        <v>43</v>
      </c>
      <c r="H303" s="64">
        <v>44</v>
      </c>
      <c r="I303" s="64">
        <v>45</v>
      </c>
      <c r="J303" s="61">
        <v>36</v>
      </c>
      <c r="K303" s="63"/>
      <c r="L303" s="64"/>
      <c r="M303" s="65"/>
      <c r="N303" s="235"/>
      <c r="O303" s="235"/>
      <c r="P303" s="64"/>
      <c r="Q303" s="64"/>
      <c r="R303" s="64"/>
      <c r="S303" s="64"/>
      <c r="T303" s="64"/>
      <c r="U303" s="64"/>
      <c r="V303" s="251"/>
      <c r="W303" s="64"/>
      <c r="X303" s="60">
        <v>44</v>
      </c>
      <c r="Y303" s="60"/>
      <c r="Z303" s="60"/>
      <c r="AA303" s="75"/>
      <c r="AB303" s="67">
        <f t="shared" si="33"/>
        <v>5</v>
      </c>
      <c r="AC303" s="68">
        <f t="shared" si="34"/>
        <v>42.4</v>
      </c>
      <c r="AD303" s="68">
        <f t="array" ref="AD303">IF(AB303=0,0,IF(AB303&gt;9,AVERAGE(LARGE(D303:Z303,{1,2,3,4,5,6,7,8,9,10})),0))</f>
        <v>0</v>
      </c>
      <c r="AE303" s="68">
        <f t="array" ref="AE303">IF(AB303=0,0,IF(AB303&gt;9,SUM(LARGE(D303:Z303,{1,2,3,4,5,6,7,8,9,10})),0))</f>
        <v>0</v>
      </c>
    </row>
    <row r="304" spans="1:31" ht="16" x14ac:dyDescent="0.2">
      <c r="A304" s="57" t="s">
        <v>139</v>
      </c>
      <c r="B304" s="58" t="s">
        <v>9</v>
      </c>
      <c r="C304" s="58" t="s">
        <v>54</v>
      </c>
      <c r="D304" s="86"/>
      <c r="E304" s="86"/>
      <c r="F304" s="86"/>
      <c r="G304" s="61"/>
      <c r="H304" s="64"/>
      <c r="I304" s="64"/>
      <c r="J304" s="61">
        <v>48</v>
      </c>
      <c r="K304" s="63"/>
      <c r="L304" s="64">
        <v>48</v>
      </c>
      <c r="M304" s="61"/>
      <c r="N304" s="235"/>
      <c r="O304" s="235"/>
      <c r="P304" s="64"/>
      <c r="Q304" s="64">
        <v>42</v>
      </c>
      <c r="R304" s="64"/>
      <c r="S304" s="92"/>
      <c r="T304" s="64"/>
      <c r="U304" s="64"/>
      <c r="V304" s="251"/>
      <c r="W304" s="64"/>
      <c r="X304" s="101"/>
      <c r="Y304" s="86"/>
      <c r="Z304" s="86"/>
      <c r="AA304" s="75"/>
      <c r="AB304" s="67">
        <f t="shared" si="33"/>
        <v>3</v>
      </c>
      <c r="AC304" s="68">
        <f t="shared" si="34"/>
        <v>46</v>
      </c>
      <c r="AD304" s="68">
        <f t="array" ref="AD304">IF(AB304=0,0,IF(AB304&gt;9,AVERAGE(LARGE(D304:Z304,{1,2,3,4,5,6,7,8,9,10})),0))</f>
        <v>0</v>
      </c>
      <c r="AE304" s="68">
        <f t="array" ref="AE304">IF(AB304=0,0,IF(AB304&gt;9,SUM(LARGE(D304:Z304,{1,2,3,4,5,6,7,8,9,10})),0))</f>
        <v>0</v>
      </c>
    </row>
    <row r="305" spans="1:31" ht="16" x14ac:dyDescent="0.2">
      <c r="A305" s="57" t="s">
        <v>98</v>
      </c>
      <c r="B305" s="58" t="s">
        <v>9</v>
      </c>
      <c r="C305" s="58" t="s">
        <v>58</v>
      </c>
      <c r="D305" s="86"/>
      <c r="E305" s="86"/>
      <c r="F305" s="86"/>
      <c r="G305" s="61"/>
      <c r="H305" s="64"/>
      <c r="I305" s="64"/>
      <c r="J305" s="61">
        <v>39</v>
      </c>
      <c r="K305" s="63"/>
      <c r="L305" s="64"/>
      <c r="M305" s="61"/>
      <c r="N305" s="235"/>
      <c r="O305" s="235">
        <v>41</v>
      </c>
      <c r="P305" s="64"/>
      <c r="Q305" s="64"/>
      <c r="R305" s="64"/>
      <c r="S305" s="92"/>
      <c r="T305" s="64"/>
      <c r="U305" s="64"/>
      <c r="V305" s="251"/>
      <c r="W305" s="64"/>
      <c r="X305" s="101">
        <v>40</v>
      </c>
      <c r="Y305" s="86"/>
      <c r="Z305" s="86"/>
      <c r="AA305" s="75"/>
      <c r="AB305" s="67">
        <f t="shared" si="33"/>
        <v>3</v>
      </c>
      <c r="AC305" s="68">
        <f t="shared" si="34"/>
        <v>40</v>
      </c>
      <c r="AD305" s="68">
        <f t="array" ref="AD305">IF(AB305=0,0,IF(AB305&gt;9,AVERAGE(LARGE(D305:Z305,{1,2,3,4,5,6,7,8,9,10})),0))</f>
        <v>0</v>
      </c>
      <c r="AE305" s="68">
        <f t="array" ref="AE305">IF(AB305=0,0,IF(AB305&gt;9,SUM(LARGE(D305:Z305,{1,2,3,4,5,6,7,8,9,10})),0))</f>
        <v>0</v>
      </c>
    </row>
    <row r="306" spans="1:31" ht="16" x14ac:dyDescent="0.2">
      <c r="A306" s="57" t="s">
        <v>168</v>
      </c>
      <c r="B306" s="58" t="s">
        <v>9</v>
      </c>
      <c r="C306" s="58" t="s">
        <v>54</v>
      </c>
      <c r="D306" s="60"/>
      <c r="E306" s="60"/>
      <c r="F306" s="60"/>
      <c r="G306" s="61"/>
      <c r="H306" s="64"/>
      <c r="I306" s="64"/>
      <c r="J306" s="61">
        <v>40</v>
      </c>
      <c r="K306" s="63"/>
      <c r="L306" s="64"/>
      <c r="M306" s="65"/>
      <c r="N306" s="235"/>
      <c r="O306" s="235"/>
      <c r="P306" s="64">
        <v>43</v>
      </c>
      <c r="Q306" s="64"/>
      <c r="R306" s="64"/>
      <c r="S306" s="64"/>
      <c r="T306" s="64"/>
      <c r="U306" s="64"/>
      <c r="V306" s="251"/>
      <c r="W306" s="64"/>
      <c r="X306" s="60">
        <v>32</v>
      </c>
      <c r="Y306" s="60"/>
      <c r="Z306" s="60"/>
      <c r="AA306" s="75"/>
      <c r="AB306" s="67">
        <f t="shared" si="33"/>
        <v>3</v>
      </c>
      <c r="AC306" s="68">
        <f t="shared" si="34"/>
        <v>38.333333333333336</v>
      </c>
      <c r="AD306" s="68">
        <f t="array" ref="AD306">IF(AB306=0,0,IF(AB306&gt;9,AVERAGE(LARGE(D306:Z306,{1,2,3,4,5,6,7,8,9,10})),0))</f>
        <v>0</v>
      </c>
      <c r="AE306" s="68">
        <f t="array" ref="AE306">IF(AB306=0,0,IF(AB306&gt;9,SUM(LARGE(D306:Z306,{1,2,3,4,5,6,7,8,9,10})),0))</f>
        <v>0</v>
      </c>
    </row>
    <row r="307" spans="1:31" ht="16" x14ac:dyDescent="0.2">
      <c r="A307" s="57" t="s">
        <v>201</v>
      </c>
      <c r="B307" s="58" t="s">
        <v>9</v>
      </c>
      <c r="C307" s="58" t="s">
        <v>58</v>
      </c>
      <c r="D307" s="60">
        <v>34</v>
      </c>
      <c r="E307" s="60"/>
      <c r="F307" s="60"/>
      <c r="G307" s="61"/>
      <c r="H307" s="64"/>
      <c r="I307" s="64"/>
      <c r="J307" s="61">
        <v>32</v>
      </c>
      <c r="K307" s="63"/>
      <c r="L307" s="64"/>
      <c r="M307" s="65"/>
      <c r="N307" s="235"/>
      <c r="O307" s="235"/>
      <c r="P307" s="64"/>
      <c r="Q307" s="64"/>
      <c r="R307" s="64"/>
      <c r="S307" s="64"/>
      <c r="T307" s="64"/>
      <c r="U307" s="64"/>
      <c r="V307" s="251"/>
      <c r="W307" s="64"/>
      <c r="X307" s="60">
        <v>38</v>
      </c>
      <c r="Y307" s="60"/>
      <c r="Z307" s="60"/>
      <c r="AA307" s="75"/>
      <c r="AB307" s="67">
        <f t="shared" si="33"/>
        <v>3</v>
      </c>
      <c r="AC307" s="68">
        <f t="shared" si="34"/>
        <v>34.666666666666664</v>
      </c>
      <c r="AD307" s="68">
        <f t="array" ref="AD307">IF(AB307=0,0,IF(AB307&gt;9,AVERAGE(LARGE(D307:Z307,{1,2,3,4,5,6,7,8,9,10})),0))</f>
        <v>0</v>
      </c>
      <c r="AE307" s="68">
        <f t="array" ref="AE307">IF(AB307=0,0,IF(AB307&gt;9,SUM(LARGE(D307:Z307,{1,2,3,4,5,6,7,8,9,10})),0))</f>
        <v>0</v>
      </c>
    </row>
    <row r="308" spans="1:31" ht="16" x14ac:dyDescent="0.2">
      <c r="A308" s="57" t="s">
        <v>95</v>
      </c>
      <c r="B308" s="58" t="s">
        <v>9</v>
      </c>
      <c r="C308" s="58" t="s">
        <v>64</v>
      </c>
      <c r="D308" s="60"/>
      <c r="E308" s="60"/>
      <c r="F308" s="60"/>
      <c r="G308" s="61">
        <v>36</v>
      </c>
      <c r="H308" s="64">
        <v>45</v>
      </c>
      <c r="I308" s="64"/>
      <c r="J308" s="61"/>
      <c r="K308" s="63"/>
      <c r="L308" s="64"/>
      <c r="M308" s="65"/>
      <c r="N308" s="235"/>
      <c r="O308" s="235"/>
      <c r="P308" s="64"/>
      <c r="Q308" s="64"/>
      <c r="R308" s="64"/>
      <c r="S308" s="64"/>
      <c r="T308" s="64"/>
      <c r="U308" s="64"/>
      <c r="V308" s="251"/>
      <c r="W308" s="64"/>
      <c r="X308" s="60"/>
      <c r="Y308" s="60"/>
      <c r="Z308" s="60"/>
      <c r="AA308" s="75"/>
      <c r="AB308" s="67">
        <f t="shared" si="33"/>
        <v>2</v>
      </c>
      <c r="AC308" s="68">
        <f t="shared" si="34"/>
        <v>40.5</v>
      </c>
      <c r="AD308" s="68">
        <f t="array" ref="AD308">IF(AB308=0,0,IF(AB308&gt;9,AVERAGE(LARGE(D308:Z308,{1,2,3,4,5,6,7,8,9,10})),0))</f>
        <v>0</v>
      </c>
      <c r="AE308" s="68">
        <f t="array" ref="AE308">IF(AB308=0,0,IF(AB308&gt;9,SUM(LARGE(D308:Z308,{1,2,3,4,5,6,7,8,9,10})),0))</f>
        <v>0</v>
      </c>
    </row>
    <row r="309" spans="1:31" ht="16" x14ac:dyDescent="0.2">
      <c r="A309" s="57" t="s">
        <v>94</v>
      </c>
      <c r="B309" s="58" t="s">
        <v>9</v>
      </c>
      <c r="C309" s="58" t="s">
        <v>64</v>
      </c>
      <c r="D309" s="60"/>
      <c r="E309" s="60"/>
      <c r="F309" s="60"/>
      <c r="G309" s="61">
        <v>38</v>
      </c>
      <c r="H309" s="64">
        <v>39</v>
      </c>
      <c r="I309" s="64"/>
      <c r="J309" s="61"/>
      <c r="K309" s="63"/>
      <c r="L309" s="64"/>
      <c r="M309" s="65"/>
      <c r="N309" s="235"/>
      <c r="O309" s="235"/>
      <c r="P309" s="64"/>
      <c r="Q309" s="64"/>
      <c r="R309" s="64"/>
      <c r="S309" s="64"/>
      <c r="T309" s="64"/>
      <c r="U309" s="64"/>
      <c r="V309" s="251"/>
      <c r="W309" s="64"/>
      <c r="X309" s="60"/>
      <c r="Y309" s="60"/>
      <c r="Z309" s="60"/>
      <c r="AA309" s="75"/>
      <c r="AB309" s="67">
        <f t="shared" si="33"/>
        <v>2</v>
      </c>
      <c r="AC309" s="68">
        <f t="shared" si="34"/>
        <v>38.5</v>
      </c>
      <c r="AD309" s="68">
        <f t="array" ref="AD309">IF(AB309=0,0,IF(AB309&gt;9,AVERAGE(LARGE(D309:Z309,{1,2,3,4,5,6,7,8,9,10})),0))</f>
        <v>0</v>
      </c>
      <c r="AE309" s="68">
        <f t="array" ref="AE309">IF(AB309=0,0,IF(AB309&gt;9,SUM(LARGE(D309:Z309,{1,2,3,4,5,6,7,8,9,10})),0))</f>
        <v>0</v>
      </c>
    </row>
    <row r="310" spans="1:31" ht="16" x14ac:dyDescent="0.2">
      <c r="A310" s="57" t="s">
        <v>147</v>
      </c>
      <c r="B310" s="58" t="s">
        <v>9</v>
      </c>
      <c r="C310" s="58" t="s">
        <v>55</v>
      </c>
      <c r="D310" s="60">
        <v>37</v>
      </c>
      <c r="E310" s="60"/>
      <c r="F310" s="60"/>
      <c r="G310" s="61"/>
      <c r="H310" s="64"/>
      <c r="I310" s="64"/>
      <c r="J310" s="61"/>
      <c r="K310" s="63"/>
      <c r="L310" s="64"/>
      <c r="M310" s="65"/>
      <c r="N310" s="235"/>
      <c r="O310" s="235"/>
      <c r="P310" s="64"/>
      <c r="Q310" s="64"/>
      <c r="R310" s="64"/>
      <c r="S310" s="64"/>
      <c r="T310" s="64"/>
      <c r="U310" s="64"/>
      <c r="V310" s="251"/>
      <c r="W310" s="64"/>
      <c r="X310" s="60">
        <v>39</v>
      </c>
      <c r="Y310" s="60"/>
      <c r="Z310" s="60"/>
      <c r="AA310" s="75"/>
      <c r="AB310" s="67">
        <f t="shared" si="33"/>
        <v>2</v>
      </c>
      <c r="AC310" s="68">
        <f t="shared" si="34"/>
        <v>38</v>
      </c>
      <c r="AD310" s="68">
        <f t="array" ref="AD310">IF(AB310=0,0,IF(AB310&gt;9,AVERAGE(LARGE(D310:Z310,{1,2,3,4,5,6,7,8,9,10})),0))</f>
        <v>0</v>
      </c>
      <c r="AE310" s="68">
        <f t="array" ref="AE310">IF(AB310=0,0,IF(AB310&gt;9,SUM(LARGE(D310:Z310,{1,2,3,4,5,6,7,8,9,10})),0))</f>
        <v>0</v>
      </c>
    </row>
    <row r="311" spans="1:31" ht="16" x14ac:dyDescent="0.2">
      <c r="A311" s="57" t="s">
        <v>133</v>
      </c>
      <c r="B311" s="58" t="s">
        <v>9</v>
      </c>
      <c r="C311" s="58" t="s">
        <v>54</v>
      </c>
      <c r="D311" s="86"/>
      <c r="E311" s="86"/>
      <c r="F311" s="86"/>
      <c r="G311" s="61"/>
      <c r="H311" s="64"/>
      <c r="I311" s="64"/>
      <c r="J311" s="61">
        <v>26</v>
      </c>
      <c r="K311" s="63"/>
      <c r="L311" s="64"/>
      <c r="M311" s="61"/>
      <c r="N311" s="235"/>
      <c r="O311" s="235"/>
      <c r="P311" s="64"/>
      <c r="Q311" s="64"/>
      <c r="R311" s="64"/>
      <c r="S311" s="92"/>
      <c r="T311" s="64"/>
      <c r="U311" s="64"/>
      <c r="V311" s="251"/>
      <c r="W311" s="64"/>
      <c r="X311" s="101">
        <v>41</v>
      </c>
      <c r="Y311" s="86"/>
      <c r="Z311" s="86"/>
      <c r="AA311" s="75"/>
      <c r="AB311" s="67">
        <f t="shared" si="33"/>
        <v>2</v>
      </c>
      <c r="AC311" s="68">
        <f t="shared" si="34"/>
        <v>33.5</v>
      </c>
      <c r="AD311" s="68">
        <f t="array" ref="AD311">IF(AB311=0,0,IF(AB311&gt;9,AVERAGE(LARGE(D311:Z311,{1,2,3,4,5,6,7,8,9,10})),0))</f>
        <v>0</v>
      </c>
      <c r="AE311" s="68">
        <f t="array" ref="AE311">IF(AB311=0,0,IF(AB311&gt;9,SUM(LARGE(D311:Z311,{1,2,3,4,5,6,7,8,9,10})),0))</f>
        <v>0</v>
      </c>
    </row>
    <row r="312" spans="1:31" ht="16" x14ac:dyDescent="0.2">
      <c r="A312" s="57" t="s">
        <v>95</v>
      </c>
      <c r="B312" s="58" t="s">
        <v>9</v>
      </c>
      <c r="C312" s="58" t="s">
        <v>58</v>
      </c>
      <c r="D312" s="86"/>
      <c r="E312" s="86"/>
      <c r="F312" s="86"/>
      <c r="G312" s="61"/>
      <c r="H312" s="64"/>
      <c r="I312" s="64">
        <v>45</v>
      </c>
      <c r="J312" s="61"/>
      <c r="K312" s="63"/>
      <c r="L312" s="64"/>
      <c r="M312" s="61"/>
      <c r="N312" s="235"/>
      <c r="O312" s="235"/>
      <c r="P312" s="64"/>
      <c r="Q312" s="64"/>
      <c r="R312" s="64"/>
      <c r="S312" s="92"/>
      <c r="T312" s="64"/>
      <c r="U312" s="64"/>
      <c r="V312" s="251"/>
      <c r="W312" s="64"/>
      <c r="X312" s="86"/>
      <c r="Y312" s="86"/>
      <c r="Z312" s="86"/>
      <c r="AA312" s="75"/>
      <c r="AB312" s="67">
        <f t="shared" si="33"/>
        <v>1</v>
      </c>
      <c r="AC312" s="68">
        <f t="shared" si="34"/>
        <v>45</v>
      </c>
      <c r="AD312" s="68">
        <f t="array" ref="AD312">IF(AB312=0,0,IF(AB312&gt;9,AVERAGE(LARGE(D312:Z312,{1,2,3,4,5,6,7,8,9,10})),0))</f>
        <v>0</v>
      </c>
      <c r="AE312" s="68">
        <f t="array" ref="AE312">IF(AB312=0,0,IF(AB312&gt;9,SUM(LARGE(D312:Z312,{1,2,3,4,5,6,7,8,9,10})),0))</f>
        <v>0</v>
      </c>
    </row>
    <row r="313" spans="1:31" ht="16" x14ac:dyDescent="0.2">
      <c r="A313" s="57" t="s">
        <v>88</v>
      </c>
      <c r="B313" s="58" t="s">
        <v>9</v>
      </c>
      <c r="C313" s="58" t="s">
        <v>54</v>
      </c>
      <c r="D313" s="86"/>
      <c r="E313" s="86"/>
      <c r="F313" s="86"/>
      <c r="G313" s="61"/>
      <c r="H313" s="64"/>
      <c r="I313" s="64"/>
      <c r="J313" s="61">
        <v>44</v>
      </c>
      <c r="K313" s="63"/>
      <c r="L313" s="64"/>
      <c r="M313" s="61"/>
      <c r="N313" s="235"/>
      <c r="O313" s="235"/>
      <c r="P313" s="64"/>
      <c r="Q313" s="64"/>
      <c r="R313" s="64"/>
      <c r="S313" s="92"/>
      <c r="T313" s="64"/>
      <c r="U313" s="64"/>
      <c r="V313" s="251"/>
      <c r="W313" s="64"/>
      <c r="X313" s="101"/>
      <c r="Y313" s="86"/>
      <c r="Z313" s="86"/>
      <c r="AA313" s="75"/>
      <c r="AB313" s="67">
        <f t="shared" si="33"/>
        <v>1</v>
      </c>
      <c r="AC313" s="68">
        <f t="shared" si="34"/>
        <v>44</v>
      </c>
      <c r="AD313" s="68">
        <f t="array" ref="AD313">IF(AB313=0,0,IF(AB313&gt;9,AVERAGE(LARGE(D313:Z313,{1,2,3,4,5,6,7,8,9,10})),0))</f>
        <v>0</v>
      </c>
      <c r="AE313" s="68">
        <f t="array" ref="AE313">IF(AB313=0,0,IF(AB313&gt;9,SUM(LARGE(D313:Z313,{1,2,3,4,5,6,7,8,9,10})),0))</f>
        <v>0</v>
      </c>
    </row>
    <row r="314" spans="1:31" ht="16" x14ac:dyDescent="0.2">
      <c r="A314" s="57" t="s">
        <v>94</v>
      </c>
      <c r="B314" s="58" t="s">
        <v>9</v>
      </c>
      <c r="C314" s="58" t="s">
        <v>58</v>
      </c>
      <c r="D314" s="86"/>
      <c r="E314" s="86"/>
      <c r="F314" s="86"/>
      <c r="G314" s="61"/>
      <c r="H314" s="64"/>
      <c r="I314" s="77">
        <v>40</v>
      </c>
      <c r="J314" s="61"/>
      <c r="K314" s="63"/>
      <c r="L314" s="64"/>
      <c r="M314" s="61"/>
      <c r="N314" s="235"/>
      <c r="O314" s="235"/>
      <c r="P314" s="64"/>
      <c r="Q314" s="64"/>
      <c r="R314" s="64"/>
      <c r="S314" s="92"/>
      <c r="T314" s="64"/>
      <c r="U314" s="64"/>
      <c r="V314" s="251"/>
      <c r="W314" s="64"/>
      <c r="X314" s="75"/>
      <c r="Y314" s="86"/>
      <c r="Z314" s="86"/>
      <c r="AA314" s="75"/>
      <c r="AB314" s="67">
        <f t="shared" si="33"/>
        <v>1</v>
      </c>
      <c r="AC314" s="68">
        <f t="shared" si="34"/>
        <v>40</v>
      </c>
      <c r="AD314" s="68">
        <f t="array" ref="AD314">IF(AB314=0,0,IF(AB314&gt;9,AVERAGE(LARGE(D314:Z314,{1,2,3,4,5,6,7,8,9,10})),0))</f>
        <v>0</v>
      </c>
      <c r="AE314" s="68">
        <f t="array" ref="AE314">IF(AB314=0,0,IF(AB314&gt;9,SUM(LARGE(D314:Z314,{1,2,3,4,5,6,7,8,9,10})),0))</f>
        <v>0</v>
      </c>
    </row>
    <row r="315" spans="1:31" ht="16" x14ac:dyDescent="0.2">
      <c r="A315" s="57" t="s">
        <v>289</v>
      </c>
      <c r="B315" s="58" t="s">
        <v>9</v>
      </c>
      <c r="C315" s="58" t="s">
        <v>58</v>
      </c>
      <c r="D315" s="101"/>
      <c r="E315" s="86"/>
      <c r="F315" s="86"/>
      <c r="G315" s="61"/>
      <c r="H315" s="64"/>
      <c r="I315" s="64"/>
      <c r="J315" s="61">
        <v>37</v>
      </c>
      <c r="K315" s="63"/>
      <c r="L315" s="64"/>
      <c r="M315" s="65"/>
      <c r="N315" s="235"/>
      <c r="O315" s="235"/>
      <c r="P315" s="64"/>
      <c r="Q315" s="64"/>
      <c r="R315" s="64"/>
      <c r="S315" s="64"/>
      <c r="T315" s="64"/>
      <c r="U315" s="64"/>
      <c r="V315" s="251"/>
      <c r="W315" s="64"/>
      <c r="X315" s="86"/>
      <c r="Y315" s="86"/>
      <c r="Z315" s="86"/>
      <c r="AA315" s="75"/>
      <c r="AB315" s="67">
        <f t="shared" si="33"/>
        <v>1</v>
      </c>
      <c r="AC315" s="68">
        <f t="shared" si="34"/>
        <v>37</v>
      </c>
      <c r="AD315" s="68">
        <f t="array" ref="AD315">IF(AB315=0,0,IF(AB315&gt;9,AVERAGE(LARGE(D315:Z315,{1,2,3,4,5,6,7,8,9,10})),0))</f>
        <v>0</v>
      </c>
      <c r="AE315" s="68">
        <f t="array" ref="AE315">IF(AB315=0,0,IF(AB315&gt;9,SUM(LARGE(D315:Z315,{1,2,3,4,5,6,7,8,9,10})),0))</f>
        <v>0</v>
      </c>
    </row>
    <row r="316" spans="1:31" ht="16" x14ac:dyDescent="0.2">
      <c r="A316" s="57" t="s">
        <v>370</v>
      </c>
      <c r="B316" s="58" t="s">
        <v>9</v>
      </c>
      <c r="C316" s="58" t="s">
        <v>54</v>
      </c>
      <c r="D316" s="86"/>
      <c r="E316" s="86"/>
      <c r="F316" s="86"/>
      <c r="G316" s="61"/>
      <c r="H316" s="64"/>
      <c r="I316" s="64"/>
      <c r="J316" s="61"/>
      <c r="K316" s="63"/>
      <c r="L316" s="64"/>
      <c r="M316" s="61"/>
      <c r="N316" s="235"/>
      <c r="O316" s="235"/>
      <c r="P316" s="64"/>
      <c r="Q316" s="64"/>
      <c r="R316" s="64"/>
      <c r="S316" s="92"/>
      <c r="T316" s="64">
        <v>33</v>
      </c>
      <c r="U316" s="64"/>
      <c r="V316" s="251"/>
      <c r="W316" s="64"/>
      <c r="X316" s="101"/>
      <c r="Y316" s="86"/>
      <c r="Z316" s="86"/>
      <c r="AA316" s="75"/>
      <c r="AB316" s="67">
        <f t="shared" si="33"/>
        <v>1</v>
      </c>
      <c r="AC316" s="68">
        <f t="shared" si="34"/>
        <v>33</v>
      </c>
      <c r="AD316" s="68">
        <f t="array" ref="AD316">IF(AB316=0,0,IF(AB316&gt;9,AVERAGE(LARGE(D316:Z316,{1,2,3,4,5,6,7,8,9,10})),0))</f>
        <v>0</v>
      </c>
      <c r="AE316" s="68">
        <f t="array" ref="AE316">IF(AB316=0,0,IF(AB316&gt;9,SUM(LARGE(D316:Z316,{1,2,3,4,5,6,7,8,9,10})),0))</f>
        <v>0</v>
      </c>
    </row>
    <row r="317" spans="1:31" ht="16" x14ac:dyDescent="0.2">
      <c r="A317" s="57" t="s">
        <v>289</v>
      </c>
      <c r="B317" s="58" t="s">
        <v>9</v>
      </c>
      <c r="C317" s="58" t="s">
        <v>54</v>
      </c>
      <c r="D317" s="86"/>
      <c r="E317" s="86"/>
      <c r="F317" s="86"/>
      <c r="G317" s="61"/>
      <c r="H317" s="64"/>
      <c r="I317" s="64"/>
      <c r="J317" s="61">
        <v>31</v>
      </c>
      <c r="K317" s="63"/>
      <c r="L317" s="64"/>
      <c r="M317" s="65"/>
      <c r="N317" s="235"/>
      <c r="O317" s="235"/>
      <c r="P317" s="64"/>
      <c r="Q317" s="64"/>
      <c r="R317" s="64"/>
      <c r="S317" s="64"/>
      <c r="T317" s="64"/>
      <c r="U317" s="64"/>
      <c r="V317" s="251"/>
      <c r="W317" s="64"/>
      <c r="X317" s="101"/>
      <c r="Y317" s="86"/>
      <c r="Z317" s="86"/>
      <c r="AA317" s="75"/>
      <c r="AB317" s="67">
        <f t="shared" si="33"/>
        <v>1</v>
      </c>
      <c r="AC317" s="68">
        <f t="shared" si="34"/>
        <v>31</v>
      </c>
      <c r="AD317" s="68">
        <f t="array" ref="AD317">IF(AB317=0,0,IF(AB317&gt;9,AVERAGE(LARGE(D317:Z317,{1,2,3,4,5,6,7,8,9,10})),0))</f>
        <v>0</v>
      </c>
      <c r="AE317" s="68">
        <f t="array" ref="AE317">IF(AB317=0,0,IF(AB317&gt;9,SUM(LARGE(D317:Z317,{1,2,3,4,5,6,7,8,9,10})),0))</f>
        <v>0</v>
      </c>
    </row>
    <row r="318" spans="1:31" ht="16" x14ac:dyDescent="0.2">
      <c r="A318" s="57" t="s">
        <v>371</v>
      </c>
      <c r="B318" s="58" t="s">
        <v>9</v>
      </c>
      <c r="C318" s="58" t="s">
        <v>59</v>
      </c>
      <c r="D318" s="86"/>
      <c r="E318" s="86"/>
      <c r="F318" s="86"/>
      <c r="G318" s="61"/>
      <c r="H318" s="64"/>
      <c r="I318" s="64"/>
      <c r="J318" s="61"/>
      <c r="K318" s="63"/>
      <c r="L318" s="64"/>
      <c r="M318" s="61"/>
      <c r="N318" s="235"/>
      <c r="O318" s="235"/>
      <c r="P318" s="64"/>
      <c r="Q318" s="64"/>
      <c r="R318" s="64"/>
      <c r="S318" s="92"/>
      <c r="T318" s="64">
        <v>25</v>
      </c>
      <c r="U318" s="64"/>
      <c r="V318" s="251"/>
      <c r="W318" s="64"/>
      <c r="X318" s="101"/>
      <c r="Y318" s="86"/>
      <c r="Z318" s="86"/>
      <c r="AA318" s="75"/>
      <c r="AB318" s="67">
        <f t="shared" si="33"/>
        <v>1</v>
      </c>
      <c r="AC318" s="68">
        <f t="shared" si="34"/>
        <v>25</v>
      </c>
      <c r="AD318" s="68">
        <f t="array" ref="AD318">IF(AB318=0,0,IF(AB318&gt;9,AVERAGE(LARGE(D318:Z318,{1,2,3,4,5,6,7,8,9,10})),0))</f>
        <v>0</v>
      </c>
      <c r="AE318" s="68">
        <f t="array" ref="AE318">IF(AB318=0,0,IF(AB318&gt;9,SUM(LARGE(D318:Z318,{1,2,3,4,5,6,7,8,9,10})),0))</f>
        <v>0</v>
      </c>
    </row>
    <row r="319" spans="1:31" ht="16" x14ac:dyDescent="0.2">
      <c r="A319" s="57" t="s">
        <v>372</v>
      </c>
      <c r="B319" s="58" t="s">
        <v>9</v>
      </c>
      <c r="C319" s="58" t="s">
        <v>54</v>
      </c>
      <c r="D319" s="86"/>
      <c r="E319" s="86"/>
      <c r="F319" s="86"/>
      <c r="G319" s="61"/>
      <c r="H319" s="64"/>
      <c r="I319" s="64"/>
      <c r="J319" s="61"/>
      <c r="K319" s="63"/>
      <c r="L319" s="64"/>
      <c r="M319" s="61"/>
      <c r="N319" s="235"/>
      <c r="O319" s="235"/>
      <c r="P319" s="64"/>
      <c r="Q319" s="64"/>
      <c r="R319" s="64"/>
      <c r="S319" s="92"/>
      <c r="T319" s="64">
        <v>23</v>
      </c>
      <c r="U319" s="64"/>
      <c r="V319" s="251"/>
      <c r="W319" s="64"/>
      <c r="X319" s="101"/>
      <c r="Y319" s="86"/>
      <c r="Z319" s="86"/>
      <c r="AA319" s="75"/>
      <c r="AB319" s="67">
        <f t="shared" si="33"/>
        <v>1</v>
      </c>
      <c r="AC319" s="68">
        <f t="shared" si="34"/>
        <v>23</v>
      </c>
      <c r="AD319" s="68">
        <f t="array" ref="AD319">IF(AB319=0,0,IF(AB319&gt;9,AVERAGE(LARGE(D319:Z319,{1,2,3,4,5,6,7,8,9,10})),0))</f>
        <v>0</v>
      </c>
      <c r="AE319" s="68">
        <f t="array" ref="AE319">IF(AB319=0,0,IF(AB319&gt;9,SUM(LARGE(D319:Z319,{1,2,3,4,5,6,7,8,9,10})),0))</f>
        <v>0</v>
      </c>
    </row>
    <row r="320" spans="1:31" ht="16" x14ac:dyDescent="0.2">
      <c r="A320" s="57" t="s">
        <v>170</v>
      </c>
      <c r="B320" s="58" t="s">
        <v>6</v>
      </c>
      <c r="C320" s="58" t="s">
        <v>54</v>
      </c>
      <c r="D320" s="86">
        <v>42</v>
      </c>
      <c r="E320" s="86">
        <v>45</v>
      </c>
      <c r="F320" s="86">
        <v>43</v>
      </c>
      <c r="G320" s="61">
        <v>43</v>
      </c>
      <c r="H320" s="64"/>
      <c r="I320" s="64"/>
      <c r="J320" s="61">
        <v>44</v>
      </c>
      <c r="K320" s="63">
        <v>46</v>
      </c>
      <c r="L320" s="64">
        <v>45</v>
      </c>
      <c r="M320" s="65"/>
      <c r="N320" s="235">
        <v>42</v>
      </c>
      <c r="O320" s="235"/>
      <c r="P320" s="64">
        <v>39</v>
      </c>
      <c r="Q320" s="64">
        <v>39</v>
      </c>
      <c r="R320" s="64"/>
      <c r="S320" s="64">
        <v>43</v>
      </c>
      <c r="T320" s="64">
        <v>50</v>
      </c>
      <c r="U320" s="64">
        <v>43</v>
      </c>
      <c r="V320" s="251">
        <v>42</v>
      </c>
      <c r="W320" s="64"/>
      <c r="X320" s="101">
        <v>43</v>
      </c>
      <c r="Y320" s="86">
        <v>46</v>
      </c>
      <c r="Z320" s="86">
        <v>46</v>
      </c>
      <c r="AA320" s="75"/>
      <c r="AB320" s="67">
        <f t="shared" si="33"/>
        <v>17</v>
      </c>
      <c r="AC320" s="68">
        <f t="shared" si="34"/>
        <v>43.588235294117645</v>
      </c>
      <c r="AD320" s="68">
        <f t="array" ref="AD320">IF(AB320=0,0,IF(AB320&gt;9,AVERAGE(LARGE(D320:Z320,{1,2,3,4,5,6,7,8,9,10})),0))</f>
        <v>45.1</v>
      </c>
      <c r="AE320" s="68">
        <f t="array" ref="AE320">IF(AB320=0,0,IF(AB320&gt;9,SUM(LARGE(D320:Z320,{1,2,3,4,5,6,7,8,9,10})),0))</f>
        <v>451</v>
      </c>
    </row>
    <row r="321" spans="1:31" ht="16" x14ac:dyDescent="0.2">
      <c r="A321" s="57" t="s">
        <v>170</v>
      </c>
      <c r="B321" s="58" t="s">
        <v>6</v>
      </c>
      <c r="C321" s="58" t="s">
        <v>55</v>
      </c>
      <c r="D321" s="60">
        <v>48</v>
      </c>
      <c r="E321" s="60">
        <v>47</v>
      </c>
      <c r="F321" s="60">
        <v>44</v>
      </c>
      <c r="G321" s="61">
        <v>43</v>
      </c>
      <c r="H321" s="64"/>
      <c r="I321" s="64"/>
      <c r="J321" s="61">
        <v>40</v>
      </c>
      <c r="K321" s="63">
        <v>44</v>
      </c>
      <c r="L321" s="64">
        <v>39</v>
      </c>
      <c r="M321" s="65"/>
      <c r="N321" s="235">
        <v>42</v>
      </c>
      <c r="O321" s="235"/>
      <c r="P321" s="64">
        <v>38</v>
      </c>
      <c r="Q321" s="64">
        <v>41</v>
      </c>
      <c r="R321" s="64"/>
      <c r="S321" s="64">
        <v>38</v>
      </c>
      <c r="T321" s="64">
        <v>40</v>
      </c>
      <c r="U321" s="64">
        <v>44</v>
      </c>
      <c r="V321" s="251">
        <v>47</v>
      </c>
      <c r="W321" s="64"/>
      <c r="X321" s="60">
        <v>40</v>
      </c>
      <c r="Y321" s="60"/>
      <c r="Z321" s="60"/>
      <c r="AA321" s="75"/>
      <c r="AB321" s="67">
        <f t="shared" si="33"/>
        <v>15</v>
      </c>
      <c r="AC321" s="68">
        <f t="shared" si="34"/>
        <v>42.333333333333336</v>
      </c>
      <c r="AD321" s="68">
        <f t="array" ref="AD321">IF(AB321=0,0,IF(AB321&gt;9,AVERAGE(LARGE(D321:Z321,{1,2,3,4,5,6,7,8,9,10})),0))</f>
        <v>44</v>
      </c>
      <c r="AE321" s="68">
        <f t="array" ref="AE321">IF(AB321=0,0,IF(AB321&gt;9,SUM(LARGE(D321:Z321,{1,2,3,4,5,6,7,8,9,10})),0))</f>
        <v>440</v>
      </c>
    </row>
    <row r="322" spans="1:31" ht="16" x14ac:dyDescent="0.2">
      <c r="A322" s="57" t="s">
        <v>277</v>
      </c>
      <c r="B322" s="58" t="s">
        <v>6</v>
      </c>
      <c r="C322" s="58" t="s">
        <v>54</v>
      </c>
      <c r="D322" s="60">
        <v>40</v>
      </c>
      <c r="E322" s="60">
        <v>42</v>
      </c>
      <c r="F322" s="60">
        <v>49</v>
      </c>
      <c r="G322" s="61">
        <v>42</v>
      </c>
      <c r="H322" s="64"/>
      <c r="I322" s="64">
        <v>39</v>
      </c>
      <c r="J322" s="61"/>
      <c r="K322" s="63">
        <v>41</v>
      </c>
      <c r="L322" s="64">
        <v>36</v>
      </c>
      <c r="M322" s="65">
        <v>36</v>
      </c>
      <c r="N322" s="235">
        <v>38</v>
      </c>
      <c r="O322" s="235"/>
      <c r="P322" s="64">
        <v>32</v>
      </c>
      <c r="Q322" s="64">
        <v>35</v>
      </c>
      <c r="R322" s="64"/>
      <c r="S322" s="64">
        <v>44</v>
      </c>
      <c r="T322" s="64">
        <v>44</v>
      </c>
      <c r="U322" s="64"/>
      <c r="V322" s="251">
        <v>37</v>
      </c>
      <c r="W322" s="64">
        <v>35</v>
      </c>
      <c r="X322" s="60">
        <v>38</v>
      </c>
      <c r="Y322" s="60"/>
      <c r="Z322" s="60"/>
      <c r="AA322" s="75"/>
      <c r="AB322" s="67">
        <f t="shared" si="33"/>
        <v>16</v>
      </c>
      <c r="AC322" s="68">
        <f t="shared" si="34"/>
        <v>39.25</v>
      </c>
      <c r="AD322" s="68">
        <f t="array" ref="AD322">IF(AB322=0,0,IF(AB322&gt;9,AVERAGE(LARGE(D322:Z322,{1,2,3,4,5,6,7,8,9,10})),0))</f>
        <v>41.7</v>
      </c>
      <c r="AE322" s="68">
        <f t="array" ref="AE322">IF(AB322=0,0,IF(AB322&gt;9,SUM(LARGE(D322:Z322,{1,2,3,4,5,6,7,8,9,10})),0))</f>
        <v>417</v>
      </c>
    </row>
    <row r="323" spans="1:31" ht="16" x14ac:dyDescent="0.2">
      <c r="A323" s="57" t="s">
        <v>245</v>
      </c>
      <c r="B323" s="58" t="s">
        <v>6</v>
      </c>
      <c r="C323" s="58" t="s">
        <v>54</v>
      </c>
      <c r="D323" s="60">
        <v>41</v>
      </c>
      <c r="E323" s="60"/>
      <c r="F323" s="60">
        <v>41</v>
      </c>
      <c r="G323" s="61">
        <v>35</v>
      </c>
      <c r="H323" s="64">
        <v>40</v>
      </c>
      <c r="I323" s="64">
        <v>35</v>
      </c>
      <c r="J323" s="61">
        <v>39</v>
      </c>
      <c r="K323" s="63">
        <v>37</v>
      </c>
      <c r="L323" s="64"/>
      <c r="M323" s="65">
        <v>36</v>
      </c>
      <c r="N323" s="235">
        <v>43</v>
      </c>
      <c r="O323" s="235"/>
      <c r="P323" s="64">
        <v>39</v>
      </c>
      <c r="Q323" s="64">
        <v>40</v>
      </c>
      <c r="R323" s="64">
        <v>34</v>
      </c>
      <c r="S323" s="64">
        <v>41</v>
      </c>
      <c r="T323" s="64">
        <v>44</v>
      </c>
      <c r="U323" s="64"/>
      <c r="V323" s="251">
        <v>30</v>
      </c>
      <c r="W323" s="64">
        <v>37</v>
      </c>
      <c r="X323" s="60">
        <v>41</v>
      </c>
      <c r="Y323" s="60"/>
      <c r="Z323" s="60"/>
      <c r="AA323" s="75"/>
      <c r="AB323" s="67">
        <f t="shared" si="33"/>
        <v>17</v>
      </c>
      <c r="AC323" s="68">
        <f t="shared" si="34"/>
        <v>38.411764705882355</v>
      </c>
      <c r="AD323" s="68">
        <f t="array" ref="AD323">IF(AB323=0,0,IF(AB323&gt;9,AVERAGE(LARGE(D323:Z323,{1,2,3,4,5,6,7,8,9,10})),0))</f>
        <v>40.9</v>
      </c>
      <c r="AE323" s="68">
        <f t="array" ref="AE323">IF(AB323=0,0,IF(AB323&gt;9,SUM(LARGE(D323:Z323,{1,2,3,4,5,6,7,8,9,10})),0))</f>
        <v>409</v>
      </c>
    </row>
    <row r="324" spans="1:31" ht="16" x14ac:dyDescent="0.2">
      <c r="A324" s="57" t="s">
        <v>122</v>
      </c>
      <c r="B324" s="58" t="s">
        <v>6</v>
      </c>
      <c r="C324" s="58" t="s">
        <v>54</v>
      </c>
      <c r="D324" s="60">
        <v>39</v>
      </c>
      <c r="E324" s="60">
        <v>41</v>
      </c>
      <c r="F324" s="60">
        <v>40</v>
      </c>
      <c r="G324" s="61">
        <v>40</v>
      </c>
      <c r="H324" s="64">
        <v>40</v>
      </c>
      <c r="I324" s="64"/>
      <c r="J324" s="61">
        <v>39</v>
      </c>
      <c r="K324" s="63"/>
      <c r="L324" s="64">
        <v>39</v>
      </c>
      <c r="M324" s="65"/>
      <c r="N324" s="235"/>
      <c r="O324" s="235">
        <v>39</v>
      </c>
      <c r="P324" s="64">
        <v>24</v>
      </c>
      <c r="Q324" s="64"/>
      <c r="R324" s="64">
        <v>36</v>
      </c>
      <c r="S324" s="64">
        <v>40</v>
      </c>
      <c r="T324" s="64">
        <v>44</v>
      </c>
      <c r="U324" s="64"/>
      <c r="V324" s="251">
        <v>43</v>
      </c>
      <c r="W324" s="64"/>
      <c r="X324" s="60"/>
      <c r="Y324" s="60"/>
      <c r="Z324" s="60"/>
      <c r="AA324" s="75"/>
      <c r="AB324" s="67">
        <f t="shared" si="33"/>
        <v>13</v>
      </c>
      <c r="AC324" s="68">
        <f t="shared" si="34"/>
        <v>38.769230769230766</v>
      </c>
      <c r="AD324" s="68">
        <f t="array" ref="AD324">IF(AB324=0,0,IF(AB324&gt;9,AVERAGE(LARGE(D324:Z324,{1,2,3,4,5,6,7,8,9,10})),0))</f>
        <v>40.5</v>
      </c>
      <c r="AE324" s="68">
        <f t="array" ref="AE324">IF(AB324=0,0,IF(AB324&gt;9,SUM(LARGE(D324:Z324,{1,2,3,4,5,6,7,8,9,10})),0))</f>
        <v>405</v>
      </c>
    </row>
    <row r="325" spans="1:31" ht="16" x14ac:dyDescent="0.2">
      <c r="A325" s="57" t="s">
        <v>202</v>
      </c>
      <c r="B325" s="58" t="s">
        <v>6</v>
      </c>
      <c r="C325" s="58" t="s">
        <v>54</v>
      </c>
      <c r="D325" s="60">
        <v>46</v>
      </c>
      <c r="E325" s="60">
        <v>43</v>
      </c>
      <c r="F325" s="60"/>
      <c r="G325" s="61">
        <v>41</v>
      </c>
      <c r="H325" s="64"/>
      <c r="I325" s="64">
        <v>39</v>
      </c>
      <c r="J325" s="61"/>
      <c r="K325" s="63"/>
      <c r="L325" s="64">
        <v>38</v>
      </c>
      <c r="M325" s="65">
        <v>35</v>
      </c>
      <c r="N325" s="235"/>
      <c r="O325" s="235"/>
      <c r="P325" s="64">
        <v>36</v>
      </c>
      <c r="Q325" s="64"/>
      <c r="R325" s="64">
        <v>37</v>
      </c>
      <c r="S325" s="64">
        <v>42</v>
      </c>
      <c r="T325" s="64"/>
      <c r="U325" s="64"/>
      <c r="V325" s="251"/>
      <c r="W325" s="64">
        <v>36</v>
      </c>
      <c r="X325" s="60">
        <v>41</v>
      </c>
      <c r="Y325" s="60">
        <v>41</v>
      </c>
      <c r="Z325" s="60"/>
      <c r="AA325" s="75"/>
      <c r="AB325" s="67">
        <f t="shared" si="33"/>
        <v>12</v>
      </c>
      <c r="AC325" s="68">
        <f t="shared" si="34"/>
        <v>39.583333333333336</v>
      </c>
      <c r="AD325" s="68">
        <f t="array" ref="AD325">IF(AB325=0,0,IF(AB325&gt;9,AVERAGE(LARGE(D325:Z325,{1,2,3,4,5,6,7,8,9,10})),0))</f>
        <v>40.4</v>
      </c>
      <c r="AE325" s="68">
        <f t="array" ref="AE325">IF(AB325=0,0,IF(AB325&gt;9,SUM(LARGE(D325:Z325,{1,2,3,4,5,6,7,8,9,10})),0))</f>
        <v>404</v>
      </c>
    </row>
    <row r="326" spans="1:31" ht="16" x14ac:dyDescent="0.2">
      <c r="A326" s="57" t="s">
        <v>99</v>
      </c>
      <c r="B326" s="58" t="s">
        <v>6</v>
      </c>
      <c r="C326" s="58" t="s">
        <v>54</v>
      </c>
      <c r="D326" s="86">
        <v>47</v>
      </c>
      <c r="E326" s="86">
        <v>44</v>
      </c>
      <c r="F326" s="86">
        <v>39</v>
      </c>
      <c r="G326" s="61">
        <v>38</v>
      </c>
      <c r="H326" s="64"/>
      <c r="I326" s="64">
        <v>39</v>
      </c>
      <c r="J326" s="61"/>
      <c r="K326" s="63"/>
      <c r="L326" s="64">
        <v>35</v>
      </c>
      <c r="M326" s="65">
        <v>38</v>
      </c>
      <c r="N326" s="235">
        <v>34</v>
      </c>
      <c r="O326" s="235"/>
      <c r="P326" s="64">
        <v>33</v>
      </c>
      <c r="Q326" s="64"/>
      <c r="R326" s="64">
        <v>36</v>
      </c>
      <c r="S326" s="64">
        <v>43</v>
      </c>
      <c r="T326" s="64"/>
      <c r="U326" s="64"/>
      <c r="V326" s="251"/>
      <c r="W326" s="64">
        <v>34</v>
      </c>
      <c r="X326" s="86">
        <v>38</v>
      </c>
      <c r="Y326" s="86">
        <v>32</v>
      </c>
      <c r="Z326" s="86">
        <v>34</v>
      </c>
      <c r="AA326" s="75"/>
      <c r="AB326" s="67">
        <f t="shared" si="33"/>
        <v>15</v>
      </c>
      <c r="AC326" s="68">
        <f t="shared" si="34"/>
        <v>37.6</v>
      </c>
      <c r="AD326" s="68">
        <f t="array" ref="AD326">IF(AB326=0,0,IF(AB326&gt;9,AVERAGE(LARGE(D326:Z326,{1,2,3,4,5,6,7,8,9,10})),0))</f>
        <v>39.700000000000003</v>
      </c>
      <c r="AE326" s="68">
        <f t="array" ref="AE326">IF(AB326=0,0,IF(AB326&gt;9,SUM(LARGE(D326:Z326,{1,2,3,4,5,6,7,8,9,10})),0))</f>
        <v>397</v>
      </c>
    </row>
    <row r="327" spans="1:31" ht="16" x14ac:dyDescent="0.2">
      <c r="A327" s="57" t="s">
        <v>273</v>
      </c>
      <c r="B327" s="58" t="s">
        <v>6</v>
      </c>
      <c r="C327" s="93" t="s">
        <v>54</v>
      </c>
      <c r="D327" s="60">
        <v>34</v>
      </c>
      <c r="E327" s="60">
        <v>30</v>
      </c>
      <c r="F327" s="60">
        <v>40</v>
      </c>
      <c r="G327" s="61">
        <v>33</v>
      </c>
      <c r="H327" s="64">
        <v>35</v>
      </c>
      <c r="I327" s="64"/>
      <c r="J327" s="61"/>
      <c r="K327" s="63"/>
      <c r="L327" s="64"/>
      <c r="M327" s="65">
        <v>40</v>
      </c>
      <c r="N327" s="235"/>
      <c r="O327" s="235"/>
      <c r="P327" s="64">
        <v>37</v>
      </c>
      <c r="Q327" s="64"/>
      <c r="R327" s="64">
        <v>32</v>
      </c>
      <c r="S327" s="64">
        <v>39</v>
      </c>
      <c r="T327" s="64">
        <v>43</v>
      </c>
      <c r="U327" s="64">
        <v>39</v>
      </c>
      <c r="V327" s="251">
        <v>41</v>
      </c>
      <c r="W327" s="64">
        <v>33</v>
      </c>
      <c r="X327" s="60">
        <v>43</v>
      </c>
      <c r="Y327" s="60"/>
      <c r="Z327" s="60"/>
      <c r="AA327" s="75"/>
      <c r="AB327" s="67">
        <f t="shared" si="33"/>
        <v>14</v>
      </c>
      <c r="AC327" s="68">
        <f t="shared" si="34"/>
        <v>37.071428571428569</v>
      </c>
      <c r="AD327" s="68">
        <f t="array" ref="AD327">IF(AB327=0,0,IF(AB327&gt;9,AVERAGE(LARGE(D327:Z327,{1,2,3,4,5,6,7,8,9,10})),0))</f>
        <v>39.1</v>
      </c>
      <c r="AE327" s="68">
        <f t="array" ref="AE327">IF(AB327=0,0,IF(AB327&gt;9,SUM(LARGE(D327:Z327,{1,2,3,4,5,6,7,8,9,10})),0))</f>
        <v>391</v>
      </c>
    </row>
    <row r="328" spans="1:31" ht="16" x14ac:dyDescent="0.2">
      <c r="A328" s="57" t="s">
        <v>179</v>
      </c>
      <c r="B328" s="58" t="s">
        <v>6</v>
      </c>
      <c r="C328" s="58" t="s">
        <v>64</v>
      </c>
      <c r="D328" s="60">
        <v>40</v>
      </c>
      <c r="E328" s="60"/>
      <c r="F328" s="60">
        <v>36</v>
      </c>
      <c r="G328" s="61">
        <v>45</v>
      </c>
      <c r="H328" s="64"/>
      <c r="I328" s="64"/>
      <c r="J328" s="61"/>
      <c r="K328" s="63"/>
      <c r="L328" s="64"/>
      <c r="M328" s="65"/>
      <c r="N328" s="235">
        <v>43</v>
      </c>
      <c r="O328" s="235">
        <v>29</v>
      </c>
      <c r="P328" s="64"/>
      <c r="Q328" s="64">
        <v>31</v>
      </c>
      <c r="R328" s="64"/>
      <c r="S328" s="64"/>
      <c r="T328" s="64">
        <v>44</v>
      </c>
      <c r="U328" s="64"/>
      <c r="V328" s="251"/>
      <c r="W328" s="64">
        <v>41</v>
      </c>
      <c r="X328" s="60">
        <v>34</v>
      </c>
      <c r="Y328" s="60">
        <v>40</v>
      </c>
      <c r="Z328" s="60"/>
      <c r="AA328" s="75"/>
      <c r="AB328" s="67">
        <f t="shared" si="33"/>
        <v>10</v>
      </c>
      <c r="AC328" s="68">
        <f t="shared" si="34"/>
        <v>38.299999999999997</v>
      </c>
      <c r="AD328" s="68">
        <f t="array" ref="AD328">IF(AB328=0,0,IF(AB328&gt;9,AVERAGE(LARGE(D328:Z328,{1,2,3,4,5,6,7,8,9,10})),0))</f>
        <v>38.299999999999997</v>
      </c>
      <c r="AE328" s="68">
        <f t="array" ref="AE328">IF(AB328=0,0,IF(AB328&gt;9,SUM(LARGE(D328:Z328,{1,2,3,4,5,6,7,8,9,10})),0))</f>
        <v>383</v>
      </c>
    </row>
    <row r="329" spans="1:31" ht="16" x14ac:dyDescent="0.2">
      <c r="A329" s="99" t="s">
        <v>164</v>
      </c>
      <c r="B329" s="58" t="s">
        <v>6</v>
      </c>
      <c r="C329" s="58" t="s">
        <v>54</v>
      </c>
      <c r="D329" s="60">
        <v>37</v>
      </c>
      <c r="E329" s="60">
        <v>43</v>
      </c>
      <c r="F329" s="60">
        <v>36</v>
      </c>
      <c r="G329" s="61"/>
      <c r="H329" s="64"/>
      <c r="I329" s="64">
        <v>29</v>
      </c>
      <c r="J329" s="61"/>
      <c r="K329" s="63">
        <v>40</v>
      </c>
      <c r="L329" s="64">
        <v>34</v>
      </c>
      <c r="M329" s="65">
        <v>35</v>
      </c>
      <c r="N329" s="235">
        <v>34</v>
      </c>
      <c r="O329" s="235">
        <v>40</v>
      </c>
      <c r="P329" s="64"/>
      <c r="Q329" s="64"/>
      <c r="R329" s="64">
        <v>34</v>
      </c>
      <c r="S329" s="64">
        <v>38</v>
      </c>
      <c r="T329" s="89">
        <v>35</v>
      </c>
      <c r="U329" s="64">
        <v>38</v>
      </c>
      <c r="V329" s="251"/>
      <c r="W329" s="64"/>
      <c r="X329" s="60">
        <v>38</v>
      </c>
      <c r="Y329" s="60"/>
      <c r="Z329" s="60"/>
      <c r="AA329" s="75"/>
      <c r="AB329" s="67">
        <f t="shared" si="33"/>
        <v>14</v>
      </c>
      <c r="AC329" s="68">
        <f t="shared" si="34"/>
        <v>36.5</v>
      </c>
      <c r="AD329" s="68">
        <f t="array" ref="AD329">IF(AB329=0,0,IF(AB329&gt;9,AVERAGE(LARGE(D329:Z329,{1,2,3,4,5,6,7,8,9,10})),0))</f>
        <v>38</v>
      </c>
      <c r="AE329" s="68">
        <f t="array" ref="AE329">IF(AB329=0,0,IF(AB329&gt;9,SUM(LARGE(D329:Z329,{1,2,3,4,5,6,7,8,9,10})),0))</f>
        <v>380</v>
      </c>
    </row>
    <row r="330" spans="1:31" ht="16" x14ac:dyDescent="0.2">
      <c r="A330" s="57" t="s">
        <v>127</v>
      </c>
      <c r="B330" s="58" t="s">
        <v>6</v>
      </c>
      <c r="C330" s="58" t="s">
        <v>55</v>
      </c>
      <c r="D330" s="60"/>
      <c r="E330" s="60">
        <v>33</v>
      </c>
      <c r="F330" s="60">
        <v>37</v>
      </c>
      <c r="G330" s="61">
        <v>39</v>
      </c>
      <c r="H330" s="64">
        <v>43</v>
      </c>
      <c r="I330" s="64"/>
      <c r="J330" s="61"/>
      <c r="K330" s="63"/>
      <c r="L330" s="64"/>
      <c r="M330" s="65">
        <v>38</v>
      </c>
      <c r="N330" s="235"/>
      <c r="O330" s="235"/>
      <c r="P330" s="64">
        <v>36</v>
      </c>
      <c r="Q330" s="64"/>
      <c r="R330" s="64">
        <v>24</v>
      </c>
      <c r="S330" s="64">
        <v>38</v>
      </c>
      <c r="T330" s="64">
        <v>38</v>
      </c>
      <c r="U330" s="64"/>
      <c r="V330" s="251"/>
      <c r="W330" s="64">
        <v>38</v>
      </c>
      <c r="X330" s="60">
        <v>36</v>
      </c>
      <c r="Y330" s="60"/>
      <c r="Z330" s="60"/>
      <c r="AA330" s="75"/>
      <c r="AB330" s="67">
        <f t="shared" si="33"/>
        <v>11</v>
      </c>
      <c r="AC330" s="68">
        <f t="shared" si="34"/>
        <v>36.363636363636367</v>
      </c>
      <c r="AD330" s="68">
        <f t="array" ref="AD330">IF(AB330=0,0,IF(AB330&gt;9,AVERAGE(LARGE(D330:Z330,{1,2,3,4,5,6,7,8,9,10})),0))</f>
        <v>37.6</v>
      </c>
      <c r="AE330" s="68">
        <f t="array" ref="AE330">IF(AB330=0,0,IF(AB330&gt;9,SUM(LARGE(D330:Z330,{1,2,3,4,5,6,7,8,9,10})),0))</f>
        <v>376</v>
      </c>
    </row>
    <row r="331" spans="1:31" ht="16" x14ac:dyDescent="0.2">
      <c r="A331" s="57" t="s">
        <v>212</v>
      </c>
      <c r="B331" s="58" t="s">
        <v>6</v>
      </c>
      <c r="C331" s="58" t="s">
        <v>54</v>
      </c>
      <c r="D331" s="60">
        <v>39</v>
      </c>
      <c r="E331" s="60">
        <v>45</v>
      </c>
      <c r="F331" s="60">
        <v>30</v>
      </c>
      <c r="G331" s="61"/>
      <c r="H331" s="64"/>
      <c r="I331" s="64">
        <v>33</v>
      </c>
      <c r="J331" s="61"/>
      <c r="K331" s="63">
        <v>35</v>
      </c>
      <c r="L331" s="64">
        <v>34</v>
      </c>
      <c r="M331" s="65">
        <v>35</v>
      </c>
      <c r="N331" s="235">
        <v>31</v>
      </c>
      <c r="O331" s="235">
        <v>35</v>
      </c>
      <c r="P331" s="64"/>
      <c r="Q331" s="64"/>
      <c r="R331" s="64">
        <v>36</v>
      </c>
      <c r="S331" s="64">
        <v>38</v>
      </c>
      <c r="T331" s="64">
        <v>31</v>
      </c>
      <c r="U331" s="64">
        <v>39</v>
      </c>
      <c r="V331" s="251"/>
      <c r="W331" s="64"/>
      <c r="X331" s="60">
        <v>36</v>
      </c>
      <c r="Y331" s="60"/>
      <c r="Z331" s="60"/>
      <c r="AA331" s="75"/>
      <c r="AB331" s="67">
        <f t="shared" si="33"/>
        <v>14</v>
      </c>
      <c r="AC331" s="68">
        <f t="shared" si="34"/>
        <v>35.5</v>
      </c>
      <c r="AD331" s="68">
        <f t="array" ref="AD331">IF(AB331=0,0,IF(AB331&gt;9,AVERAGE(LARGE(D331:Z331,{1,2,3,4,5,6,7,8,9,10})),0))</f>
        <v>37.200000000000003</v>
      </c>
      <c r="AE331" s="68">
        <f t="array" ref="AE331">IF(AB331=0,0,IF(AB331&gt;9,SUM(LARGE(D331:Z331,{1,2,3,4,5,6,7,8,9,10})),0))</f>
        <v>372</v>
      </c>
    </row>
    <row r="332" spans="1:31" ht="16" x14ac:dyDescent="0.2">
      <c r="A332" s="57" t="s">
        <v>269</v>
      </c>
      <c r="B332" s="58" t="s">
        <v>6</v>
      </c>
      <c r="C332" s="58" t="s">
        <v>58</v>
      </c>
      <c r="D332" s="60">
        <v>36</v>
      </c>
      <c r="E332" s="60"/>
      <c r="F332" s="60"/>
      <c r="G332" s="61">
        <v>36</v>
      </c>
      <c r="H332" s="64">
        <v>40</v>
      </c>
      <c r="I332" s="64">
        <v>36</v>
      </c>
      <c r="J332" s="61">
        <v>35</v>
      </c>
      <c r="K332" s="63"/>
      <c r="L332" s="64">
        <v>39</v>
      </c>
      <c r="M332" s="65"/>
      <c r="N332" s="235">
        <v>31</v>
      </c>
      <c r="O332" s="235"/>
      <c r="P332" s="64"/>
      <c r="Q332" s="64"/>
      <c r="R332" s="64"/>
      <c r="S332" s="64"/>
      <c r="T332" s="64"/>
      <c r="U332" s="64">
        <v>42</v>
      </c>
      <c r="V332" s="251">
        <v>37</v>
      </c>
      <c r="W332" s="64"/>
      <c r="X332" s="60">
        <v>35</v>
      </c>
      <c r="Y332" s="60"/>
      <c r="Z332" s="60"/>
      <c r="AA332" s="75"/>
      <c r="AB332" s="67">
        <f t="shared" si="33"/>
        <v>10</v>
      </c>
      <c r="AC332" s="68">
        <f t="shared" si="34"/>
        <v>36.700000000000003</v>
      </c>
      <c r="AD332" s="68">
        <f t="array" ref="AD332">IF(AB332=0,0,IF(AB332&gt;9,AVERAGE(LARGE(D332:Z332,{1,2,3,4,5,6,7,8,9,10})),0))</f>
        <v>36.700000000000003</v>
      </c>
      <c r="AE332" s="68">
        <f t="array" ref="AE332">IF(AB332=0,0,IF(AB332&gt;9,SUM(LARGE(D332:Z332,{1,2,3,4,5,6,7,8,9,10})),0))</f>
        <v>367</v>
      </c>
    </row>
    <row r="333" spans="1:31" ht="16" x14ac:dyDescent="0.2">
      <c r="A333" s="57" t="s">
        <v>162</v>
      </c>
      <c r="B333" s="58" t="s">
        <v>6</v>
      </c>
      <c r="C333" s="58" t="s">
        <v>54</v>
      </c>
      <c r="D333" s="60">
        <v>35</v>
      </c>
      <c r="E333" s="60"/>
      <c r="F333" s="60">
        <v>39</v>
      </c>
      <c r="G333" s="61">
        <v>40</v>
      </c>
      <c r="H333" s="64"/>
      <c r="I333" s="64">
        <v>42</v>
      </c>
      <c r="J333" s="61">
        <v>32</v>
      </c>
      <c r="K333" s="63">
        <v>33</v>
      </c>
      <c r="L333" s="64">
        <v>32</v>
      </c>
      <c r="M333" s="65">
        <v>36</v>
      </c>
      <c r="N333" s="235">
        <v>28</v>
      </c>
      <c r="O333" s="235"/>
      <c r="P333" s="64"/>
      <c r="Q333" s="64"/>
      <c r="R333" s="64"/>
      <c r="S333" s="64"/>
      <c r="T333" s="64"/>
      <c r="U333" s="64"/>
      <c r="V333" s="251"/>
      <c r="W333" s="64">
        <v>29</v>
      </c>
      <c r="X333" s="60">
        <v>36</v>
      </c>
      <c r="Y333" s="60">
        <v>31</v>
      </c>
      <c r="Z333" s="60"/>
      <c r="AA333" s="80"/>
      <c r="AB333" s="67">
        <f t="shared" si="33"/>
        <v>12</v>
      </c>
      <c r="AC333" s="68">
        <f t="shared" si="34"/>
        <v>34.416666666666664</v>
      </c>
      <c r="AD333" s="68">
        <f t="array" ref="AD333">IF(AB333=0,0,IF(AB333&gt;9,AVERAGE(LARGE(D333:Z333,{1,2,3,4,5,6,7,8,9,10})),0))</f>
        <v>35.6</v>
      </c>
      <c r="AE333" s="68">
        <f t="array" ref="AE333">IF(AB333=0,0,IF(AB333&gt;9,SUM(LARGE(D333:Z333,{1,2,3,4,5,6,7,8,9,10})),0))</f>
        <v>356</v>
      </c>
    </row>
    <row r="334" spans="1:31" ht="16" x14ac:dyDescent="0.2">
      <c r="A334" s="57" t="s">
        <v>269</v>
      </c>
      <c r="B334" s="58" t="s">
        <v>6</v>
      </c>
      <c r="C334" s="58" t="s">
        <v>54</v>
      </c>
      <c r="D334" s="60">
        <v>40</v>
      </c>
      <c r="E334" s="60"/>
      <c r="F334" s="60">
        <v>37</v>
      </c>
      <c r="G334" s="61">
        <v>32</v>
      </c>
      <c r="H334" s="64">
        <v>40</v>
      </c>
      <c r="I334" s="64">
        <v>34</v>
      </c>
      <c r="J334" s="61">
        <v>35</v>
      </c>
      <c r="K334" s="63"/>
      <c r="L334" s="64">
        <v>35</v>
      </c>
      <c r="M334" s="65">
        <v>34</v>
      </c>
      <c r="N334" s="235">
        <v>31</v>
      </c>
      <c r="O334" s="235"/>
      <c r="P334" s="64"/>
      <c r="Q334" s="64"/>
      <c r="R334" s="64"/>
      <c r="S334" s="64"/>
      <c r="T334" s="64"/>
      <c r="U334" s="64">
        <v>38</v>
      </c>
      <c r="V334" s="251"/>
      <c r="W334" s="64"/>
      <c r="X334" s="60"/>
      <c r="Y334" s="60"/>
      <c r="Z334" s="60"/>
      <c r="AA334" s="75"/>
      <c r="AB334" s="67">
        <f t="shared" si="33"/>
        <v>10</v>
      </c>
      <c r="AC334" s="68">
        <f t="shared" si="34"/>
        <v>35.6</v>
      </c>
      <c r="AD334" s="68">
        <f t="array" ref="AD334">IF(AB334=0,0,IF(AB334&gt;9,AVERAGE(LARGE(D334:Z334,{1,2,3,4,5,6,7,8,9,10})),0))</f>
        <v>35.6</v>
      </c>
      <c r="AE334" s="68">
        <f t="array" ref="AE334">IF(AB334=0,0,IF(AB334&gt;9,SUM(LARGE(D334:Z334,{1,2,3,4,5,6,7,8,9,10})),0))</f>
        <v>356</v>
      </c>
    </row>
    <row r="335" spans="1:31" ht="16" x14ac:dyDescent="0.2">
      <c r="A335" s="57" t="s">
        <v>293</v>
      </c>
      <c r="B335" s="58" t="s">
        <v>6</v>
      </c>
      <c r="C335" s="58" t="s">
        <v>54</v>
      </c>
      <c r="D335" s="60">
        <v>31</v>
      </c>
      <c r="E335" s="60">
        <v>31</v>
      </c>
      <c r="F335" s="60">
        <v>37</v>
      </c>
      <c r="G335" s="61">
        <v>36</v>
      </c>
      <c r="H335" s="64">
        <v>37</v>
      </c>
      <c r="I335" s="64">
        <v>30</v>
      </c>
      <c r="J335" s="61">
        <v>28</v>
      </c>
      <c r="K335" s="63">
        <v>30</v>
      </c>
      <c r="L335" s="64">
        <v>23</v>
      </c>
      <c r="M335" s="65">
        <v>37</v>
      </c>
      <c r="N335" s="235">
        <v>27</v>
      </c>
      <c r="O335" s="235">
        <v>36</v>
      </c>
      <c r="P335" s="64">
        <v>28</v>
      </c>
      <c r="Q335" s="64">
        <v>32</v>
      </c>
      <c r="R335" s="64">
        <v>29</v>
      </c>
      <c r="S335" s="64">
        <v>40</v>
      </c>
      <c r="T335" s="64">
        <v>34</v>
      </c>
      <c r="U335" s="64">
        <v>29</v>
      </c>
      <c r="V335" s="251">
        <v>33</v>
      </c>
      <c r="W335" s="64">
        <v>30</v>
      </c>
      <c r="X335" s="60">
        <v>33</v>
      </c>
      <c r="Y335" s="60">
        <v>26</v>
      </c>
      <c r="Z335" s="60"/>
      <c r="AA335" s="75"/>
      <c r="AB335" s="67">
        <f t="shared" si="33"/>
        <v>22</v>
      </c>
      <c r="AC335" s="68">
        <f t="shared" si="34"/>
        <v>31.681818181818183</v>
      </c>
      <c r="AD335" s="68">
        <f t="array" ref="AD335">IF(AB335=0,0,IF(AB335&gt;9,AVERAGE(LARGE(D335:Z335,{1,2,3,4,5,6,7,8,9,10})),0))</f>
        <v>35.5</v>
      </c>
      <c r="AE335" s="68">
        <f t="array" ref="AE335">IF(AB335=0,0,IF(AB335&gt;9,SUM(LARGE(D335:Z335,{1,2,3,4,5,6,7,8,9,10})),0))</f>
        <v>355</v>
      </c>
    </row>
    <row r="336" spans="1:31" ht="16" x14ac:dyDescent="0.2">
      <c r="A336" s="57" t="s">
        <v>128</v>
      </c>
      <c r="B336" s="58" t="s">
        <v>6</v>
      </c>
      <c r="C336" s="58" t="s">
        <v>54</v>
      </c>
      <c r="D336" s="60">
        <v>31</v>
      </c>
      <c r="E336" s="60">
        <v>35</v>
      </c>
      <c r="F336" s="60">
        <v>33</v>
      </c>
      <c r="G336" s="61">
        <v>28</v>
      </c>
      <c r="H336" s="64">
        <v>32</v>
      </c>
      <c r="I336" s="64"/>
      <c r="J336" s="61"/>
      <c r="K336" s="63">
        <v>25</v>
      </c>
      <c r="L336" s="64"/>
      <c r="M336" s="65">
        <v>33</v>
      </c>
      <c r="N336" s="235">
        <v>33</v>
      </c>
      <c r="O336" s="235">
        <v>30</v>
      </c>
      <c r="P336" s="64">
        <v>25</v>
      </c>
      <c r="Q336" s="64">
        <v>28</v>
      </c>
      <c r="R336" s="64">
        <v>30</v>
      </c>
      <c r="S336" s="64">
        <v>28</v>
      </c>
      <c r="T336" s="64">
        <v>31</v>
      </c>
      <c r="U336" s="64">
        <v>31</v>
      </c>
      <c r="V336" s="251">
        <v>37</v>
      </c>
      <c r="W336" s="64">
        <v>42</v>
      </c>
      <c r="X336" s="60">
        <v>29</v>
      </c>
      <c r="Y336" s="60"/>
      <c r="Z336" s="60"/>
      <c r="AA336" s="75"/>
      <c r="AB336" s="67">
        <f t="shared" si="33"/>
        <v>18</v>
      </c>
      <c r="AC336" s="68">
        <f t="shared" si="34"/>
        <v>31.166666666666668</v>
      </c>
      <c r="AD336" s="68">
        <f t="array" ref="AD336">IF(AB336=0,0,IF(AB336&gt;9,AVERAGE(LARGE(D336:Z336,{1,2,3,4,5,6,7,8,9,10})),0))</f>
        <v>33.799999999999997</v>
      </c>
      <c r="AE336" s="68">
        <f t="array" ref="AE336">IF(AB336=0,0,IF(AB336&gt;9,SUM(LARGE(D336:Z336,{1,2,3,4,5,6,7,8,9,10})),0))</f>
        <v>338</v>
      </c>
    </row>
    <row r="337" spans="1:31" ht="16" x14ac:dyDescent="0.2">
      <c r="A337" s="57" t="s">
        <v>179</v>
      </c>
      <c r="B337" s="58" t="s">
        <v>6</v>
      </c>
      <c r="C337" s="93" t="s">
        <v>92</v>
      </c>
      <c r="D337" s="60">
        <v>39</v>
      </c>
      <c r="E337" s="60"/>
      <c r="F337" s="60">
        <v>38</v>
      </c>
      <c r="G337" s="61">
        <v>37</v>
      </c>
      <c r="H337" s="64"/>
      <c r="I337" s="64"/>
      <c r="J337" s="61"/>
      <c r="K337" s="63"/>
      <c r="L337" s="64"/>
      <c r="M337" s="65"/>
      <c r="N337" s="235"/>
      <c r="O337" s="235">
        <v>29</v>
      </c>
      <c r="P337" s="64"/>
      <c r="Q337" s="64">
        <v>28</v>
      </c>
      <c r="R337" s="64"/>
      <c r="S337" s="64"/>
      <c r="T337" s="64">
        <v>29</v>
      </c>
      <c r="U337" s="64"/>
      <c r="V337" s="251"/>
      <c r="W337" s="64">
        <v>36</v>
      </c>
      <c r="X337" s="60">
        <v>27</v>
      </c>
      <c r="Y337" s="60">
        <v>34</v>
      </c>
      <c r="Z337" s="60">
        <v>34</v>
      </c>
      <c r="AA337" s="75"/>
      <c r="AB337" s="67">
        <f t="shared" si="33"/>
        <v>10</v>
      </c>
      <c r="AC337" s="68">
        <f t="shared" si="34"/>
        <v>33.1</v>
      </c>
      <c r="AD337" s="68">
        <f t="array" ref="AD337">IF(AB337=0,0,IF(AB337&gt;9,AVERAGE(LARGE(D337:Z337,{1,2,3,4,5,6,7,8,9,10})),0))</f>
        <v>33.1</v>
      </c>
      <c r="AE337" s="68">
        <f t="array" ref="AE337">IF(AB337=0,0,IF(AB337&gt;9,SUM(LARGE(D337:Z337,{1,2,3,4,5,6,7,8,9,10})),0))</f>
        <v>331</v>
      </c>
    </row>
    <row r="338" spans="1:31" ht="16" x14ac:dyDescent="0.2">
      <c r="A338" s="70" t="s">
        <v>128</v>
      </c>
      <c r="B338" s="86" t="s">
        <v>6</v>
      </c>
      <c r="C338" s="86" t="s">
        <v>58</v>
      </c>
      <c r="D338" s="60">
        <v>43</v>
      </c>
      <c r="E338" s="60">
        <v>35</v>
      </c>
      <c r="F338" s="60">
        <v>31</v>
      </c>
      <c r="G338" s="61"/>
      <c r="H338" s="64"/>
      <c r="I338" s="64"/>
      <c r="J338" s="61"/>
      <c r="K338" s="63"/>
      <c r="L338" s="64"/>
      <c r="M338" s="65">
        <v>30</v>
      </c>
      <c r="N338" s="235">
        <v>25</v>
      </c>
      <c r="O338" s="235">
        <v>27</v>
      </c>
      <c r="P338" s="64"/>
      <c r="Q338" s="64">
        <v>25</v>
      </c>
      <c r="R338" s="64"/>
      <c r="S338" s="64">
        <v>27</v>
      </c>
      <c r="T338" s="64">
        <v>32</v>
      </c>
      <c r="U338" s="64">
        <v>28</v>
      </c>
      <c r="V338" s="251">
        <v>36</v>
      </c>
      <c r="W338" s="64"/>
      <c r="X338" s="60">
        <v>28</v>
      </c>
      <c r="Y338" s="60">
        <v>24</v>
      </c>
      <c r="Z338" s="60"/>
      <c r="AA338" s="75"/>
      <c r="AB338" s="67">
        <f t="shared" si="33"/>
        <v>13</v>
      </c>
      <c r="AC338" s="68">
        <f t="shared" si="34"/>
        <v>30.076923076923077</v>
      </c>
      <c r="AD338" s="68">
        <f t="array" ref="AD338">IF(AB338=0,0,IF(AB338&gt;9,AVERAGE(LARGE(D338:Z338,{1,2,3,4,5,6,7,8,9,10})),0))</f>
        <v>31.7</v>
      </c>
      <c r="AE338" s="68">
        <f t="array" ref="AE338">IF(AB338=0,0,IF(AB338&gt;9,SUM(LARGE(D338:Z338,{1,2,3,4,5,6,7,8,9,10})),0))</f>
        <v>317</v>
      </c>
    </row>
    <row r="339" spans="1:31" ht="16" x14ac:dyDescent="0.2">
      <c r="A339" s="57" t="s">
        <v>243</v>
      </c>
      <c r="B339" s="58" t="s">
        <v>6</v>
      </c>
      <c r="C339" s="58" t="s">
        <v>54</v>
      </c>
      <c r="D339" s="60">
        <v>29</v>
      </c>
      <c r="E339" s="60"/>
      <c r="F339" s="60">
        <v>29</v>
      </c>
      <c r="G339" s="61">
        <v>31</v>
      </c>
      <c r="H339" s="64"/>
      <c r="I339" s="64"/>
      <c r="J339" s="61"/>
      <c r="K339" s="63">
        <v>30</v>
      </c>
      <c r="L339" s="64">
        <v>23</v>
      </c>
      <c r="M339" s="65"/>
      <c r="N339" s="235">
        <v>20</v>
      </c>
      <c r="O339" s="235"/>
      <c r="P339" s="64"/>
      <c r="Q339" s="64"/>
      <c r="R339" s="64">
        <v>21</v>
      </c>
      <c r="S339" s="64"/>
      <c r="T339" s="64">
        <v>29</v>
      </c>
      <c r="U339" s="64">
        <v>31</v>
      </c>
      <c r="V339" s="251">
        <v>37</v>
      </c>
      <c r="W339" s="64"/>
      <c r="X339" s="60">
        <v>31</v>
      </c>
      <c r="Y339" s="60">
        <v>32</v>
      </c>
      <c r="Z339" s="60"/>
      <c r="AA339" s="75"/>
      <c r="AB339" s="67">
        <f t="shared" si="33"/>
        <v>12</v>
      </c>
      <c r="AC339" s="68">
        <f t="shared" si="34"/>
        <v>28.583333333333332</v>
      </c>
      <c r="AD339" s="68">
        <f t="array" ref="AD339">IF(AB339=0,0,IF(AB339&gt;9,AVERAGE(LARGE(D339:Z339,{1,2,3,4,5,6,7,8,9,10})),0))</f>
        <v>30.2</v>
      </c>
      <c r="AE339" s="68">
        <f t="array" ref="AE339">IF(AB339=0,0,IF(AB339&gt;9,SUM(LARGE(D339:Z339,{1,2,3,4,5,6,7,8,9,10})),0))</f>
        <v>302</v>
      </c>
    </row>
    <row r="340" spans="1:31" ht="16" x14ac:dyDescent="0.2">
      <c r="A340" s="57" t="s">
        <v>232</v>
      </c>
      <c r="B340" s="58" t="s">
        <v>6</v>
      </c>
      <c r="C340" s="58" t="s">
        <v>54</v>
      </c>
      <c r="D340" s="60">
        <v>29</v>
      </c>
      <c r="E340" s="60"/>
      <c r="F340" s="60">
        <v>30</v>
      </c>
      <c r="G340" s="61">
        <v>28</v>
      </c>
      <c r="H340" s="64"/>
      <c r="I340" s="64">
        <v>27</v>
      </c>
      <c r="J340" s="61"/>
      <c r="K340" s="63"/>
      <c r="L340" s="64"/>
      <c r="M340" s="65"/>
      <c r="N340" s="235">
        <v>25</v>
      </c>
      <c r="O340" s="235">
        <v>27</v>
      </c>
      <c r="P340" s="64"/>
      <c r="Q340" s="64">
        <v>23</v>
      </c>
      <c r="R340" s="64"/>
      <c r="S340" s="64">
        <v>33</v>
      </c>
      <c r="T340" s="64">
        <v>28</v>
      </c>
      <c r="U340" s="64">
        <v>30</v>
      </c>
      <c r="V340" s="251"/>
      <c r="W340" s="64"/>
      <c r="X340" s="60">
        <v>18</v>
      </c>
      <c r="Y340" s="60">
        <v>28</v>
      </c>
      <c r="Z340" s="60">
        <v>35</v>
      </c>
      <c r="AA340" s="75"/>
      <c r="AB340" s="67">
        <f t="shared" ref="AB340:AB364" si="35">COUNT(D340:Z340)</f>
        <v>13</v>
      </c>
      <c r="AC340" s="68">
        <f t="shared" ref="AC340:AC364" si="36">IF(AB340=0,0,AVERAGE(D340:Z340))</f>
        <v>27.76923076923077</v>
      </c>
      <c r="AD340" s="68">
        <f t="array" ref="AD340">IF(AB340=0,0,IF(AB340&gt;9,AVERAGE(LARGE(D340:Z340,{1,2,3,4,5,6,7,8,9,10})),0))</f>
        <v>29.5</v>
      </c>
      <c r="AE340" s="68">
        <f t="array" ref="AE340">IF(AB340=0,0,IF(AB340&gt;9,SUM(LARGE(D340:Z340,{1,2,3,4,5,6,7,8,9,10})),0))</f>
        <v>295</v>
      </c>
    </row>
    <row r="341" spans="1:31" ht="16" x14ac:dyDescent="0.2">
      <c r="A341" s="57" t="s">
        <v>219</v>
      </c>
      <c r="B341" s="58" t="s">
        <v>6</v>
      </c>
      <c r="C341" s="58" t="s">
        <v>54</v>
      </c>
      <c r="D341" s="60">
        <v>33</v>
      </c>
      <c r="E341" s="60"/>
      <c r="F341" s="60">
        <v>28</v>
      </c>
      <c r="G341" s="61">
        <v>17</v>
      </c>
      <c r="H341" s="64"/>
      <c r="I341" s="64">
        <v>29</v>
      </c>
      <c r="J341" s="61"/>
      <c r="K341" s="63"/>
      <c r="L341" s="64">
        <v>26</v>
      </c>
      <c r="M341" s="65">
        <v>32</v>
      </c>
      <c r="N341" s="235">
        <v>16</v>
      </c>
      <c r="O341" s="235"/>
      <c r="P341" s="64"/>
      <c r="Q341" s="64"/>
      <c r="R341" s="64"/>
      <c r="S341" s="64"/>
      <c r="T341" s="64">
        <v>27</v>
      </c>
      <c r="U341" s="64">
        <v>31</v>
      </c>
      <c r="V341" s="251">
        <v>32</v>
      </c>
      <c r="W341" s="64"/>
      <c r="X341" s="60">
        <v>21</v>
      </c>
      <c r="Y341" s="60">
        <v>28</v>
      </c>
      <c r="Z341" s="60">
        <v>28</v>
      </c>
      <c r="AA341" s="75"/>
      <c r="AB341" s="67">
        <f t="shared" si="35"/>
        <v>13</v>
      </c>
      <c r="AC341" s="68">
        <f t="shared" si="36"/>
        <v>26.76923076923077</v>
      </c>
      <c r="AD341" s="68">
        <f t="array" ref="AD341">IF(AB341=0,0,IF(AB341&gt;9,AVERAGE(LARGE(D341:Z341,{1,2,3,4,5,6,7,8,9,10})),0))</f>
        <v>29.4</v>
      </c>
      <c r="AE341" s="68">
        <f t="array" ref="AE341">IF(AB341=0,0,IF(AB341&gt;9,SUM(LARGE(D341:Z341,{1,2,3,4,5,6,7,8,9,10})),0))</f>
        <v>294</v>
      </c>
    </row>
    <row r="342" spans="1:31" ht="16" x14ac:dyDescent="0.2">
      <c r="A342" s="57" t="s">
        <v>218</v>
      </c>
      <c r="B342" s="58" t="s">
        <v>6</v>
      </c>
      <c r="C342" s="58" t="s">
        <v>59</v>
      </c>
      <c r="D342" s="60">
        <v>27</v>
      </c>
      <c r="E342" s="60"/>
      <c r="F342" s="60">
        <v>28</v>
      </c>
      <c r="G342" s="61">
        <v>22</v>
      </c>
      <c r="H342" s="64"/>
      <c r="I342" s="64">
        <v>27</v>
      </c>
      <c r="J342" s="61"/>
      <c r="K342" s="63"/>
      <c r="L342" s="64">
        <v>16</v>
      </c>
      <c r="M342" s="65">
        <v>24</v>
      </c>
      <c r="N342" s="235">
        <v>24</v>
      </c>
      <c r="O342" s="235"/>
      <c r="P342" s="64"/>
      <c r="Q342" s="64"/>
      <c r="R342" s="64"/>
      <c r="S342" s="64"/>
      <c r="T342" s="64">
        <v>24</v>
      </c>
      <c r="U342" s="64">
        <v>28</v>
      </c>
      <c r="V342" s="251">
        <v>27</v>
      </c>
      <c r="W342" s="64"/>
      <c r="X342" s="60">
        <v>21</v>
      </c>
      <c r="Y342" s="60">
        <v>22</v>
      </c>
      <c r="Z342" s="60">
        <v>25</v>
      </c>
      <c r="AA342" s="75"/>
      <c r="AB342" s="67">
        <f t="shared" si="35"/>
        <v>13</v>
      </c>
      <c r="AC342" s="68">
        <f t="shared" si="36"/>
        <v>24.23076923076923</v>
      </c>
      <c r="AD342" s="68">
        <f t="array" ref="AD342">IF(AB342=0,0,IF(AB342&gt;9,AVERAGE(LARGE(D342:Z342,{1,2,3,4,5,6,7,8,9,10})),0))</f>
        <v>25.6</v>
      </c>
      <c r="AE342" s="68">
        <f t="array" ref="AE342">IF(AB342=0,0,IF(AB342&gt;9,SUM(LARGE(D342:Z342,{1,2,3,4,5,6,7,8,9,10})),0))</f>
        <v>256</v>
      </c>
    </row>
    <row r="343" spans="1:31" ht="16" x14ac:dyDescent="0.2">
      <c r="A343" s="57" t="s">
        <v>274</v>
      </c>
      <c r="B343" s="58" t="s">
        <v>6</v>
      </c>
      <c r="C343" s="58" t="s">
        <v>59</v>
      </c>
      <c r="D343" s="60">
        <v>28</v>
      </c>
      <c r="E343" s="60">
        <v>27</v>
      </c>
      <c r="F343" s="60">
        <v>20</v>
      </c>
      <c r="G343" s="61">
        <v>22</v>
      </c>
      <c r="H343" s="64">
        <v>27</v>
      </c>
      <c r="I343" s="64">
        <v>17</v>
      </c>
      <c r="J343" s="61">
        <v>21</v>
      </c>
      <c r="K343" s="63"/>
      <c r="L343" s="64">
        <v>22</v>
      </c>
      <c r="M343" s="65">
        <v>18</v>
      </c>
      <c r="N343" s="235"/>
      <c r="O343" s="235"/>
      <c r="P343" s="64">
        <v>16</v>
      </c>
      <c r="Q343" s="64"/>
      <c r="R343" s="64">
        <v>15</v>
      </c>
      <c r="S343" s="64">
        <v>27</v>
      </c>
      <c r="T343" s="64">
        <v>28</v>
      </c>
      <c r="U343" s="64">
        <v>23</v>
      </c>
      <c r="V343" s="251">
        <v>17</v>
      </c>
      <c r="W343" s="64">
        <v>22</v>
      </c>
      <c r="X343" s="60">
        <v>23</v>
      </c>
      <c r="Y343" s="60">
        <v>20</v>
      </c>
      <c r="Z343" s="60"/>
      <c r="AA343" s="75"/>
      <c r="AB343" s="67">
        <f t="shared" si="35"/>
        <v>18</v>
      </c>
      <c r="AC343" s="68">
        <f t="shared" si="36"/>
        <v>21.833333333333332</v>
      </c>
      <c r="AD343" s="68">
        <f t="array" ref="AD343">IF(AB343=0,0,IF(AB343&gt;9,AVERAGE(LARGE(D343:Z343,{1,2,3,4,5,6,7,8,9,10})),0))</f>
        <v>24.9</v>
      </c>
      <c r="AE343" s="68">
        <f t="array" ref="AE343">IF(AB343=0,0,IF(AB343&gt;9,SUM(LARGE(D343:Z343,{1,2,3,4,5,6,7,8,9,10})),0))</f>
        <v>249</v>
      </c>
    </row>
    <row r="344" spans="1:31" ht="16" x14ac:dyDescent="0.2">
      <c r="A344" s="57" t="s">
        <v>260</v>
      </c>
      <c r="B344" s="58" t="s">
        <v>6</v>
      </c>
      <c r="C344" s="58" t="s">
        <v>54</v>
      </c>
      <c r="D344" s="60"/>
      <c r="E344" s="60"/>
      <c r="F344" s="60">
        <v>35</v>
      </c>
      <c r="G344" s="61">
        <v>31</v>
      </c>
      <c r="H344" s="64"/>
      <c r="I344" s="64">
        <v>34</v>
      </c>
      <c r="J344" s="61"/>
      <c r="K344" s="63"/>
      <c r="L344" s="64">
        <v>29</v>
      </c>
      <c r="M344" s="65"/>
      <c r="N344" s="235"/>
      <c r="O344" s="235"/>
      <c r="P344" s="64"/>
      <c r="Q344" s="64"/>
      <c r="R344" s="64"/>
      <c r="S344" s="64">
        <v>36</v>
      </c>
      <c r="T344" s="64">
        <v>39</v>
      </c>
      <c r="U344" s="64"/>
      <c r="V344" s="251"/>
      <c r="W344" s="64">
        <v>31</v>
      </c>
      <c r="X344" s="60">
        <v>32</v>
      </c>
      <c r="Y344" s="60"/>
      <c r="Z344" s="60"/>
      <c r="AA344" s="75"/>
      <c r="AB344" s="67">
        <f t="shared" si="35"/>
        <v>8</v>
      </c>
      <c r="AC344" s="68">
        <f t="shared" si="36"/>
        <v>33.375</v>
      </c>
      <c r="AD344" s="68">
        <f t="array" ref="AD344">IF(AB344=0,0,IF(AB344&gt;9,AVERAGE(LARGE(D344:Z344,{1,2,3,4,5,6,7,8,9,10})),0))</f>
        <v>0</v>
      </c>
      <c r="AE344" s="68">
        <f t="array" ref="AE344">IF(AB344=0,0,IF(AB344&gt;9,SUM(LARGE(D344:Z344,{1,2,3,4,5,6,7,8,9,10})),0))</f>
        <v>0</v>
      </c>
    </row>
    <row r="345" spans="1:31" ht="16" x14ac:dyDescent="0.2">
      <c r="A345" s="57" t="s">
        <v>294</v>
      </c>
      <c r="B345" s="58" t="s">
        <v>6</v>
      </c>
      <c r="C345" s="58" t="s">
        <v>54</v>
      </c>
      <c r="D345" s="86"/>
      <c r="E345" s="86"/>
      <c r="F345" s="86"/>
      <c r="G345" s="61"/>
      <c r="H345" s="64"/>
      <c r="I345" s="64"/>
      <c r="J345" s="61"/>
      <c r="K345" s="63"/>
      <c r="L345" s="64">
        <v>23</v>
      </c>
      <c r="M345" s="61">
        <v>26</v>
      </c>
      <c r="N345" s="235">
        <v>16</v>
      </c>
      <c r="O345" s="235"/>
      <c r="P345" s="64">
        <v>20</v>
      </c>
      <c r="Q345" s="64"/>
      <c r="R345" s="64">
        <v>23</v>
      </c>
      <c r="S345" s="92">
        <v>30</v>
      </c>
      <c r="T345" s="64">
        <v>26</v>
      </c>
      <c r="U345" s="64"/>
      <c r="V345" s="251"/>
      <c r="W345" s="64"/>
      <c r="X345" s="101">
        <v>30</v>
      </c>
      <c r="Y345" s="86"/>
      <c r="Z345" s="86"/>
      <c r="AA345" s="75"/>
      <c r="AB345" s="67">
        <f t="shared" si="35"/>
        <v>8</v>
      </c>
      <c r="AC345" s="68">
        <f t="shared" si="36"/>
        <v>24.25</v>
      </c>
      <c r="AD345" s="68">
        <f t="array" ref="AD345">IF(AB345=0,0,IF(AB345&gt;9,AVERAGE(LARGE(D345:Z345,{1,2,3,4,5,6,7,8,9,10})),0))</f>
        <v>0</v>
      </c>
      <c r="AE345" s="68">
        <f t="array" ref="AE345">IF(AB345=0,0,IF(AB345&gt;9,SUM(LARGE(D345:Z345,{1,2,3,4,5,6,7,8,9,10})),0))</f>
        <v>0</v>
      </c>
    </row>
    <row r="346" spans="1:31" ht="16" x14ac:dyDescent="0.2">
      <c r="A346" s="57" t="s">
        <v>106</v>
      </c>
      <c r="B346" s="58" t="s">
        <v>6</v>
      </c>
      <c r="C346" s="58" t="s">
        <v>54</v>
      </c>
      <c r="D346" s="60">
        <v>35</v>
      </c>
      <c r="E346" s="60"/>
      <c r="F346" s="60"/>
      <c r="G346" s="61"/>
      <c r="H346" s="64"/>
      <c r="I346" s="64"/>
      <c r="J346" s="61">
        <v>29</v>
      </c>
      <c r="K346" s="63"/>
      <c r="L346" s="64">
        <v>37</v>
      </c>
      <c r="M346" s="65"/>
      <c r="N346" s="235"/>
      <c r="O346" s="235">
        <v>31</v>
      </c>
      <c r="P346" s="64">
        <v>26</v>
      </c>
      <c r="Q346" s="64"/>
      <c r="R346" s="64"/>
      <c r="S346" s="64">
        <v>30</v>
      </c>
      <c r="T346" s="64"/>
      <c r="U346" s="64"/>
      <c r="V346" s="251">
        <v>34</v>
      </c>
      <c r="W346" s="64"/>
      <c r="X346" s="60"/>
      <c r="Y346" s="60"/>
      <c r="Z346" s="60"/>
      <c r="AA346" s="75"/>
      <c r="AB346" s="67">
        <f t="shared" si="35"/>
        <v>7</v>
      </c>
      <c r="AC346" s="68">
        <f t="shared" si="36"/>
        <v>31.714285714285715</v>
      </c>
      <c r="AD346" s="68">
        <f t="array" ref="AD346">IF(AB346=0,0,IF(AB346&gt;9,AVERAGE(LARGE(D346:Z346,{1,2,3,4,5,6,7,8,9,10})),0))</f>
        <v>0</v>
      </c>
      <c r="AE346" s="68">
        <f t="array" ref="AE346">IF(AB346=0,0,IF(AB346&gt;9,SUM(LARGE(D346:Z346,{1,2,3,4,5,6,7,8,9,10})),0))</f>
        <v>0</v>
      </c>
    </row>
    <row r="347" spans="1:31" ht="16" x14ac:dyDescent="0.2">
      <c r="A347" s="57" t="s">
        <v>97</v>
      </c>
      <c r="B347" s="58" t="s">
        <v>6</v>
      </c>
      <c r="C347" s="58" t="s">
        <v>54</v>
      </c>
      <c r="D347" s="60"/>
      <c r="E347" s="60"/>
      <c r="F347" s="60">
        <v>39</v>
      </c>
      <c r="G347" s="61">
        <v>42</v>
      </c>
      <c r="H347" s="64"/>
      <c r="I347" s="64">
        <v>43</v>
      </c>
      <c r="J347" s="61"/>
      <c r="K347" s="63"/>
      <c r="L347" s="64">
        <v>37</v>
      </c>
      <c r="M347" s="65"/>
      <c r="N347" s="235"/>
      <c r="O347" s="235"/>
      <c r="P347" s="64"/>
      <c r="Q347" s="64"/>
      <c r="R347" s="64"/>
      <c r="S347" s="64"/>
      <c r="T347" s="64">
        <v>37</v>
      </c>
      <c r="U347" s="64"/>
      <c r="V347" s="251"/>
      <c r="W347" s="64"/>
      <c r="X347" s="60">
        <v>28</v>
      </c>
      <c r="Y347" s="60"/>
      <c r="Z347" s="60"/>
      <c r="AA347" s="80"/>
      <c r="AB347" s="67">
        <f t="shared" si="35"/>
        <v>6</v>
      </c>
      <c r="AC347" s="68">
        <f t="shared" si="36"/>
        <v>37.666666666666664</v>
      </c>
      <c r="AD347" s="68">
        <f t="array" ref="AD347">IF(AB347=0,0,IF(AB347&gt;9,AVERAGE(LARGE(D347:Z347,{1,2,3,4,5,6,7,8,9,10})),0))</f>
        <v>0</v>
      </c>
      <c r="AE347" s="68">
        <f t="array" ref="AE347">IF(AB347=0,0,IF(AB347&gt;9,SUM(LARGE(D347:Z347,{1,2,3,4,5,6,7,8,9,10})),0))</f>
        <v>0</v>
      </c>
    </row>
    <row r="348" spans="1:31" ht="16" x14ac:dyDescent="0.2">
      <c r="A348" s="57" t="s">
        <v>273</v>
      </c>
      <c r="B348" s="58" t="s">
        <v>6</v>
      </c>
      <c r="C348" s="58" t="s">
        <v>64</v>
      </c>
      <c r="D348" s="60"/>
      <c r="E348" s="60">
        <v>35</v>
      </c>
      <c r="F348" s="60">
        <v>36</v>
      </c>
      <c r="G348" s="61">
        <v>29</v>
      </c>
      <c r="H348" s="64">
        <v>35</v>
      </c>
      <c r="I348" s="64">
        <v>35</v>
      </c>
      <c r="J348" s="61">
        <v>26</v>
      </c>
      <c r="K348" s="63"/>
      <c r="L348" s="64"/>
      <c r="M348" s="65"/>
      <c r="N348" s="235"/>
      <c r="O348" s="235"/>
      <c r="P348" s="64"/>
      <c r="Q348" s="64"/>
      <c r="R348" s="64"/>
      <c r="S348" s="64"/>
      <c r="T348" s="64"/>
      <c r="U348" s="64"/>
      <c r="V348" s="251"/>
      <c r="W348" s="64"/>
      <c r="X348" s="60"/>
      <c r="Y348" s="60"/>
      <c r="Z348" s="60"/>
      <c r="AA348" s="75"/>
      <c r="AB348" s="67">
        <f t="shared" si="35"/>
        <v>6</v>
      </c>
      <c r="AC348" s="68">
        <f t="shared" si="36"/>
        <v>32.666666666666664</v>
      </c>
      <c r="AD348" s="68">
        <f t="array" ref="AD348">IF(AB348=0,0,IF(AB348&gt;9,AVERAGE(LARGE(D348:Z348,{1,2,3,4,5,6,7,8,9,10})),0))</f>
        <v>0</v>
      </c>
      <c r="AE348" s="68">
        <f t="array" ref="AE348">IF(AB348=0,0,IF(AB348&gt;9,SUM(LARGE(D348:Z348,{1,2,3,4,5,6,7,8,9,10})),0))</f>
        <v>0</v>
      </c>
    </row>
    <row r="349" spans="1:31" ht="16" x14ac:dyDescent="0.2">
      <c r="A349" s="57" t="s">
        <v>252</v>
      </c>
      <c r="B349" s="58" t="s">
        <v>6</v>
      </c>
      <c r="C349" s="58" t="s">
        <v>54</v>
      </c>
      <c r="D349" s="60">
        <v>40</v>
      </c>
      <c r="E349" s="60"/>
      <c r="F349" s="60"/>
      <c r="G349" s="61"/>
      <c r="H349" s="64"/>
      <c r="I349" s="64"/>
      <c r="J349" s="61"/>
      <c r="K349" s="63"/>
      <c r="L349" s="64"/>
      <c r="M349" s="65">
        <v>42</v>
      </c>
      <c r="N349" s="235">
        <v>33</v>
      </c>
      <c r="O349" s="235"/>
      <c r="P349" s="64"/>
      <c r="Q349" s="64"/>
      <c r="R349" s="64"/>
      <c r="S349" s="64"/>
      <c r="T349" s="64">
        <v>37</v>
      </c>
      <c r="U349" s="64"/>
      <c r="V349" s="251"/>
      <c r="W349" s="64"/>
      <c r="X349" s="60"/>
      <c r="Y349" s="60"/>
      <c r="Z349" s="60"/>
      <c r="AA349" s="75"/>
      <c r="AB349" s="67">
        <f t="shared" si="35"/>
        <v>4</v>
      </c>
      <c r="AC349" s="68">
        <f t="shared" si="36"/>
        <v>38</v>
      </c>
      <c r="AD349" s="68">
        <f t="array" ref="AD349">IF(AB349=0,0,IF(AB349&gt;9,AVERAGE(LARGE(D349:Z349,{1,2,3,4,5,6,7,8,9,10})),0))</f>
        <v>0</v>
      </c>
      <c r="AE349" s="68">
        <f t="array" ref="AE349">IF(AB349=0,0,IF(AB349&gt;9,SUM(LARGE(D349:Z349,{1,2,3,4,5,6,7,8,9,10})),0))</f>
        <v>0</v>
      </c>
    </row>
    <row r="350" spans="1:31" ht="16" x14ac:dyDescent="0.2">
      <c r="A350" s="57" t="s">
        <v>244</v>
      </c>
      <c r="B350" s="58" t="s">
        <v>6</v>
      </c>
      <c r="C350" s="58" t="s">
        <v>54</v>
      </c>
      <c r="D350" s="60"/>
      <c r="E350" s="60"/>
      <c r="F350" s="60"/>
      <c r="G350" s="61">
        <v>42</v>
      </c>
      <c r="H350" s="64"/>
      <c r="I350" s="64">
        <v>36</v>
      </c>
      <c r="J350" s="61"/>
      <c r="K350" s="63"/>
      <c r="L350" s="64">
        <v>25</v>
      </c>
      <c r="M350" s="65">
        <v>37</v>
      </c>
      <c r="N350" s="235"/>
      <c r="O350" s="235"/>
      <c r="P350" s="64"/>
      <c r="Q350" s="64"/>
      <c r="R350" s="64"/>
      <c r="S350" s="64"/>
      <c r="T350" s="64"/>
      <c r="U350" s="64"/>
      <c r="V350" s="251"/>
      <c r="W350" s="64"/>
      <c r="X350" s="60"/>
      <c r="Y350" s="60"/>
      <c r="Z350" s="60"/>
      <c r="AA350" s="75"/>
      <c r="AB350" s="67">
        <f t="shared" si="35"/>
        <v>4</v>
      </c>
      <c r="AC350" s="68">
        <f t="shared" si="36"/>
        <v>35</v>
      </c>
      <c r="AD350" s="68">
        <f t="array" ref="AD350">IF(AB350=0,0,IF(AB350&gt;9,AVERAGE(LARGE(D350:Z350,{1,2,3,4,5,6,7,8,9,10})),0))</f>
        <v>0</v>
      </c>
      <c r="AE350" s="68">
        <f t="array" ref="AE350">IF(AB350=0,0,IF(AB350&gt;9,SUM(LARGE(D350:Z350,{1,2,3,4,5,6,7,8,9,10})),0))</f>
        <v>0</v>
      </c>
    </row>
    <row r="351" spans="1:31" ht="16" x14ac:dyDescent="0.2">
      <c r="A351" s="99" t="s">
        <v>127</v>
      </c>
      <c r="B351" s="58" t="s">
        <v>6</v>
      </c>
      <c r="C351" s="58" t="s">
        <v>64</v>
      </c>
      <c r="D351" s="60"/>
      <c r="E351" s="60">
        <v>28</v>
      </c>
      <c r="F351" s="60">
        <v>29</v>
      </c>
      <c r="G351" s="61">
        <v>24</v>
      </c>
      <c r="H351" s="64">
        <v>35</v>
      </c>
      <c r="I351" s="64"/>
      <c r="J351" s="61"/>
      <c r="K351" s="63"/>
      <c r="L351" s="64"/>
      <c r="M351" s="65"/>
      <c r="N351" s="235"/>
      <c r="O351" s="235"/>
      <c r="P351" s="64"/>
      <c r="Q351" s="64"/>
      <c r="R351" s="64"/>
      <c r="S351" s="64"/>
      <c r="T351" s="64"/>
      <c r="U351" s="64"/>
      <c r="V351" s="251"/>
      <c r="W351" s="64"/>
      <c r="X351" s="60"/>
      <c r="Y351" s="60"/>
      <c r="Z351" s="60"/>
      <c r="AA351" s="75"/>
      <c r="AB351" s="67">
        <f t="shared" si="35"/>
        <v>4</v>
      </c>
      <c r="AC351" s="68">
        <f t="shared" si="36"/>
        <v>29</v>
      </c>
      <c r="AD351" s="68">
        <f t="array" ref="AD351">IF(AB351=0,0,IF(AB351&gt;9,AVERAGE(LARGE(D351:Z351,{1,2,3,4,5,6,7,8,9,10})),0))</f>
        <v>0</v>
      </c>
      <c r="AE351" s="68">
        <f t="array" ref="AE351">IF(AB351=0,0,IF(AB351&gt;9,SUM(LARGE(D351:Z351,{1,2,3,4,5,6,7,8,9,10})),0))</f>
        <v>0</v>
      </c>
    </row>
    <row r="352" spans="1:31" ht="16" x14ac:dyDescent="0.2">
      <c r="A352" s="85" t="s">
        <v>273</v>
      </c>
      <c r="B352" s="75" t="s">
        <v>6</v>
      </c>
      <c r="C352" s="58" t="s">
        <v>58</v>
      </c>
      <c r="D352" s="86"/>
      <c r="E352" s="86"/>
      <c r="F352" s="86"/>
      <c r="G352" s="61"/>
      <c r="H352" s="64"/>
      <c r="I352" s="64">
        <v>34</v>
      </c>
      <c r="J352" s="61">
        <v>38</v>
      </c>
      <c r="K352" s="63"/>
      <c r="L352" s="64">
        <v>34</v>
      </c>
      <c r="M352" s="61"/>
      <c r="N352" s="235"/>
      <c r="O352" s="235"/>
      <c r="P352" s="64"/>
      <c r="Q352" s="64"/>
      <c r="R352" s="64"/>
      <c r="S352" s="92"/>
      <c r="T352" s="64"/>
      <c r="U352" s="64"/>
      <c r="V352" s="251"/>
      <c r="W352" s="64"/>
      <c r="X352" s="86"/>
      <c r="Y352" s="58"/>
      <c r="Z352" s="58"/>
      <c r="AA352" s="75"/>
      <c r="AB352" s="67">
        <f t="shared" si="35"/>
        <v>3</v>
      </c>
      <c r="AC352" s="68">
        <f t="shared" si="36"/>
        <v>35.333333333333336</v>
      </c>
      <c r="AD352" s="68">
        <f t="array" ref="AD352">IF(AB352=0,0,IF(AB352&gt;9,AVERAGE(LARGE(D352:Z352,{1,2,3,4,5,6,7,8,9,10})),0))</f>
        <v>0</v>
      </c>
      <c r="AE352" s="68">
        <f t="array" ref="AE352">IF(AB352=0,0,IF(AB352&gt;9,SUM(LARGE(D352:Z352,{1,2,3,4,5,6,7,8,9,10})),0))</f>
        <v>0</v>
      </c>
    </row>
    <row r="353" spans="1:31" ht="16" x14ac:dyDescent="0.2">
      <c r="A353" s="57" t="s">
        <v>237</v>
      </c>
      <c r="B353" s="58" t="s">
        <v>6</v>
      </c>
      <c r="C353" s="93" t="s">
        <v>55</v>
      </c>
      <c r="D353" s="60">
        <v>33</v>
      </c>
      <c r="E353" s="60"/>
      <c r="F353" s="60"/>
      <c r="G353" s="61">
        <v>40</v>
      </c>
      <c r="H353" s="64"/>
      <c r="I353" s="64"/>
      <c r="J353" s="61"/>
      <c r="K353" s="63"/>
      <c r="L353" s="64">
        <v>30</v>
      </c>
      <c r="M353" s="65"/>
      <c r="N353" s="235"/>
      <c r="O353" s="235"/>
      <c r="P353" s="64"/>
      <c r="Q353" s="64"/>
      <c r="R353" s="64"/>
      <c r="S353" s="64"/>
      <c r="T353" s="64"/>
      <c r="U353" s="64"/>
      <c r="V353" s="251"/>
      <c r="W353" s="64"/>
      <c r="X353" s="60"/>
      <c r="Y353" s="60"/>
      <c r="Z353" s="60"/>
      <c r="AA353" s="75"/>
      <c r="AB353" s="67">
        <f t="shared" si="35"/>
        <v>3</v>
      </c>
      <c r="AC353" s="68">
        <f t="shared" si="36"/>
        <v>34.333333333333336</v>
      </c>
      <c r="AD353" s="68">
        <f t="array" ref="AD353">IF(AB353=0,0,IF(AB353&gt;9,AVERAGE(LARGE(D353:Z353,{1,2,3,4,5,6,7,8,9,10})),0))</f>
        <v>0</v>
      </c>
      <c r="AE353" s="68">
        <f t="array" ref="AE353">IF(AB353=0,0,IF(AB353&gt;9,SUM(LARGE(D353:Z353,{1,2,3,4,5,6,7,8,9,10})),0))</f>
        <v>0</v>
      </c>
    </row>
    <row r="354" spans="1:31" ht="16" x14ac:dyDescent="0.2">
      <c r="A354" s="57" t="s">
        <v>237</v>
      </c>
      <c r="B354" s="58" t="s">
        <v>6</v>
      </c>
      <c r="C354" s="58" t="s">
        <v>58</v>
      </c>
      <c r="D354" s="60">
        <v>29</v>
      </c>
      <c r="E354" s="60"/>
      <c r="F354" s="60"/>
      <c r="G354" s="61">
        <v>31</v>
      </c>
      <c r="H354" s="64"/>
      <c r="I354" s="64"/>
      <c r="J354" s="61"/>
      <c r="K354" s="63"/>
      <c r="L354" s="64">
        <v>33</v>
      </c>
      <c r="M354" s="65"/>
      <c r="N354" s="235"/>
      <c r="O354" s="235"/>
      <c r="P354" s="64"/>
      <c r="Q354" s="64"/>
      <c r="R354" s="64"/>
      <c r="S354" s="64"/>
      <c r="T354" s="64"/>
      <c r="U354" s="64"/>
      <c r="V354" s="251"/>
      <c r="W354" s="64"/>
      <c r="X354" s="60"/>
      <c r="Y354" s="60"/>
      <c r="Z354" s="60"/>
      <c r="AA354" s="75"/>
      <c r="AB354" s="67">
        <f t="shared" si="35"/>
        <v>3</v>
      </c>
      <c r="AC354" s="68">
        <f t="shared" si="36"/>
        <v>31</v>
      </c>
      <c r="AD354" s="68">
        <f t="array" ref="AD354">IF(AB354=0,0,IF(AB354&gt;9,AVERAGE(LARGE(D354:Z354,{1,2,3,4,5,6,7,8,9,10})),0))</f>
        <v>0</v>
      </c>
      <c r="AE354" s="68">
        <f t="array" ref="AE354">IF(AB354=0,0,IF(AB354&gt;9,SUM(LARGE(D354:Z354,{1,2,3,4,5,6,7,8,9,10})),0))</f>
        <v>0</v>
      </c>
    </row>
    <row r="355" spans="1:31" ht="16" x14ac:dyDescent="0.2">
      <c r="A355" s="57" t="s">
        <v>226</v>
      </c>
      <c r="B355" s="58" t="s">
        <v>6</v>
      </c>
      <c r="C355" s="58" t="s">
        <v>54</v>
      </c>
      <c r="D355" s="60"/>
      <c r="E355" s="60"/>
      <c r="F355" s="60"/>
      <c r="G355" s="61"/>
      <c r="H355" s="64"/>
      <c r="I355" s="64"/>
      <c r="J355" s="61"/>
      <c r="K355" s="63"/>
      <c r="L355" s="64"/>
      <c r="M355" s="65">
        <v>37</v>
      </c>
      <c r="N355" s="235"/>
      <c r="O355" s="235"/>
      <c r="P355" s="64"/>
      <c r="Q355" s="64"/>
      <c r="R355" s="64"/>
      <c r="S355" s="64"/>
      <c r="T355" s="64"/>
      <c r="U355" s="64"/>
      <c r="V355" s="251"/>
      <c r="W355" s="64"/>
      <c r="X355" s="60">
        <v>38</v>
      </c>
      <c r="Y355" s="60"/>
      <c r="Z355" s="60"/>
      <c r="AA355" s="75"/>
      <c r="AB355" s="67">
        <f t="shared" si="35"/>
        <v>2</v>
      </c>
      <c r="AC355" s="68">
        <f t="shared" si="36"/>
        <v>37.5</v>
      </c>
      <c r="AD355" s="68">
        <f t="array" ref="AD355">IF(AB355=0,0,IF(AB355&gt;9,AVERAGE(LARGE(D355:Z355,{1,2,3,4,5,6,7,8,9,10})),0))</f>
        <v>0</v>
      </c>
      <c r="AE355" s="68">
        <f t="array" ref="AE355">IF(AB355=0,0,IF(AB355&gt;9,SUM(LARGE(D355:Z355,{1,2,3,4,5,6,7,8,9,10})),0))</f>
        <v>0</v>
      </c>
    </row>
    <row r="356" spans="1:31" ht="16" x14ac:dyDescent="0.2">
      <c r="A356" s="57" t="s">
        <v>251</v>
      </c>
      <c r="B356" s="58" t="s">
        <v>6</v>
      </c>
      <c r="C356" s="58" t="s">
        <v>54</v>
      </c>
      <c r="D356" s="86"/>
      <c r="E356" s="86"/>
      <c r="F356" s="86"/>
      <c r="G356" s="61"/>
      <c r="H356" s="64"/>
      <c r="I356" s="64"/>
      <c r="J356" s="61"/>
      <c r="K356" s="63"/>
      <c r="L356" s="64">
        <v>39</v>
      </c>
      <c r="M356" s="65"/>
      <c r="N356" s="235"/>
      <c r="O356" s="235"/>
      <c r="P356" s="64"/>
      <c r="Q356" s="64"/>
      <c r="R356" s="64"/>
      <c r="S356" s="64"/>
      <c r="T356" s="64"/>
      <c r="U356" s="64"/>
      <c r="V356" s="251"/>
      <c r="W356" s="64"/>
      <c r="X356" s="86"/>
      <c r="Y356" s="86"/>
      <c r="Z356" s="86"/>
      <c r="AA356" s="75"/>
      <c r="AB356" s="67">
        <f t="shared" si="35"/>
        <v>1</v>
      </c>
      <c r="AC356" s="68">
        <f t="shared" si="36"/>
        <v>39</v>
      </c>
      <c r="AD356" s="68">
        <f t="array" ref="AD356">IF(AB356=0,0,IF(AB356&gt;9,AVERAGE(LARGE(D356:Z356,{1,2,3,4,5,6,7,8,9,10})),0))</f>
        <v>0</v>
      </c>
      <c r="AE356" s="68">
        <f t="array" ref="AE356">IF(AB356=0,0,IF(AB356&gt;9,SUM(LARGE(D356:Z356,{1,2,3,4,5,6,7,8,9,10})),0))</f>
        <v>0</v>
      </c>
    </row>
    <row r="357" spans="1:31" ht="16" x14ac:dyDescent="0.2">
      <c r="A357" s="57" t="s">
        <v>353</v>
      </c>
      <c r="B357" s="58" t="s">
        <v>6</v>
      </c>
      <c r="C357" s="58" t="s">
        <v>54</v>
      </c>
      <c r="D357" s="86"/>
      <c r="E357" s="86"/>
      <c r="F357" s="86"/>
      <c r="G357" s="61"/>
      <c r="H357" s="64"/>
      <c r="I357" s="64"/>
      <c r="J357" s="61"/>
      <c r="K357" s="63"/>
      <c r="L357" s="64"/>
      <c r="M357" s="61">
        <v>34</v>
      </c>
      <c r="N357" s="235"/>
      <c r="O357" s="235"/>
      <c r="P357" s="64"/>
      <c r="Q357" s="64"/>
      <c r="R357" s="64"/>
      <c r="S357" s="92"/>
      <c r="T357" s="64"/>
      <c r="U357" s="64"/>
      <c r="V357" s="251"/>
      <c r="W357" s="64"/>
      <c r="X357" s="101"/>
      <c r="Y357" s="86"/>
      <c r="Z357" s="86"/>
      <c r="AA357" s="75"/>
      <c r="AB357" s="67">
        <f t="shared" si="35"/>
        <v>1</v>
      </c>
      <c r="AC357" s="68">
        <f t="shared" si="36"/>
        <v>34</v>
      </c>
      <c r="AD357" s="68">
        <f t="array" ref="AD357">IF(AB357=0,0,IF(AB357&gt;9,AVERAGE(LARGE(D357:Z357,{1,2,3,4,5,6,7,8,9,10})),0))</f>
        <v>0</v>
      </c>
      <c r="AE357" s="68">
        <f t="array" ref="AE357">IF(AB357=0,0,IF(AB357&gt;9,SUM(LARGE(D357:Z357,{1,2,3,4,5,6,7,8,9,10})),0))</f>
        <v>0</v>
      </c>
    </row>
    <row r="358" spans="1:31" ht="16" x14ac:dyDescent="0.2">
      <c r="A358" s="57" t="s">
        <v>298</v>
      </c>
      <c r="B358" s="58" t="s">
        <v>6</v>
      </c>
      <c r="C358" s="58" t="s">
        <v>54</v>
      </c>
      <c r="D358" s="86"/>
      <c r="E358" s="86"/>
      <c r="F358" s="86"/>
      <c r="G358" s="61"/>
      <c r="H358" s="64"/>
      <c r="I358" s="64"/>
      <c r="J358" s="61"/>
      <c r="K358" s="63"/>
      <c r="L358" s="64">
        <v>34</v>
      </c>
      <c r="M358" s="61"/>
      <c r="N358" s="235"/>
      <c r="O358" s="235"/>
      <c r="P358" s="64"/>
      <c r="Q358" s="64"/>
      <c r="R358" s="64"/>
      <c r="S358" s="92"/>
      <c r="T358" s="64"/>
      <c r="U358" s="64"/>
      <c r="V358" s="251"/>
      <c r="W358" s="64"/>
      <c r="X358" s="101"/>
      <c r="Y358" s="86"/>
      <c r="Z358" s="86"/>
      <c r="AA358" s="75"/>
      <c r="AB358" s="67">
        <f t="shared" si="35"/>
        <v>1</v>
      </c>
      <c r="AC358" s="68">
        <f t="shared" si="36"/>
        <v>34</v>
      </c>
      <c r="AD358" s="68">
        <f t="array" ref="AD358">IF(AB358=0,0,IF(AB358&gt;9,AVERAGE(LARGE(D358:Z358,{1,2,3,4,5,6,7,8,9,10})),0))</f>
        <v>0</v>
      </c>
      <c r="AE358" s="68">
        <f t="array" ref="AE358">IF(AB358=0,0,IF(AB358&gt;9,SUM(LARGE(D358:Z358,{1,2,3,4,5,6,7,8,9,10})),0))</f>
        <v>0</v>
      </c>
    </row>
    <row r="359" spans="1:31" ht="16" x14ac:dyDescent="0.2">
      <c r="A359" s="57" t="s">
        <v>167</v>
      </c>
      <c r="B359" s="58" t="s">
        <v>6</v>
      </c>
      <c r="C359" s="58" t="s">
        <v>64</v>
      </c>
      <c r="D359" s="60"/>
      <c r="E359" s="60"/>
      <c r="F359" s="60"/>
      <c r="G359" s="61">
        <v>33</v>
      </c>
      <c r="H359" s="64"/>
      <c r="I359" s="64"/>
      <c r="J359" s="61"/>
      <c r="K359" s="63"/>
      <c r="L359" s="64"/>
      <c r="M359" s="65"/>
      <c r="N359" s="235"/>
      <c r="O359" s="235"/>
      <c r="P359" s="64"/>
      <c r="Q359" s="64"/>
      <c r="R359" s="64"/>
      <c r="S359" s="64"/>
      <c r="T359" s="89"/>
      <c r="U359" s="64"/>
      <c r="V359" s="251"/>
      <c r="W359" s="64"/>
      <c r="X359" s="60"/>
      <c r="Y359" s="60"/>
      <c r="Z359" s="60"/>
      <c r="AA359" s="75"/>
      <c r="AB359" s="67">
        <f t="shared" si="35"/>
        <v>1</v>
      </c>
      <c r="AC359" s="68">
        <f t="shared" si="36"/>
        <v>33</v>
      </c>
      <c r="AD359" s="68">
        <f t="array" ref="AD359">IF(AB359=0,0,IF(AB359&gt;9,AVERAGE(LARGE(D359:Z359,{1,2,3,4,5,6,7,8,9,10})),0))</f>
        <v>0</v>
      </c>
      <c r="AE359" s="68">
        <f t="array" ref="AE359">IF(AB359=0,0,IF(AB359&gt;9,SUM(LARGE(D359:Z359,{1,2,3,4,5,6,7,8,9,10})),0))</f>
        <v>0</v>
      </c>
    </row>
    <row r="360" spans="1:31" ht="16" x14ac:dyDescent="0.2">
      <c r="A360" s="57" t="s">
        <v>252</v>
      </c>
      <c r="B360" s="58" t="s">
        <v>6</v>
      </c>
      <c r="C360" s="93" t="s">
        <v>64</v>
      </c>
      <c r="D360" s="60">
        <v>30</v>
      </c>
      <c r="E360" s="60"/>
      <c r="F360" s="60"/>
      <c r="G360" s="61"/>
      <c r="H360" s="64"/>
      <c r="I360" s="64"/>
      <c r="J360" s="61"/>
      <c r="K360" s="63"/>
      <c r="L360" s="64"/>
      <c r="M360" s="65"/>
      <c r="N360" s="235"/>
      <c r="O360" s="235"/>
      <c r="P360" s="64"/>
      <c r="Q360" s="64"/>
      <c r="R360" s="64"/>
      <c r="S360" s="64"/>
      <c r="T360" s="64"/>
      <c r="U360" s="64"/>
      <c r="V360" s="251"/>
      <c r="W360" s="64"/>
      <c r="X360" s="60"/>
      <c r="Y360" s="60"/>
      <c r="Z360" s="60"/>
      <c r="AA360" s="75"/>
      <c r="AB360" s="67">
        <f t="shared" si="35"/>
        <v>1</v>
      </c>
      <c r="AC360" s="68">
        <f t="shared" si="36"/>
        <v>30</v>
      </c>
      <c r="AD360" s="68">
        <f t="array" ref="AD360">IF(AB360=0,0,IF(AB360&gt;9,AVERAGE(LARGE(D360:Z360,{1,2,3,4,5,6,7,8,9,10})),0))</f>
        <v>0</v>
      </c>
      <c r="AE360" s="68">
        <f t="array" ref="AE360">IF(AB360=0,0,IF(AB360&gt;9,SUM(LARGE(D360:Z360,{1,2,3,4,5,6,7,8,9,10})),0))</f>
        <v>0</v>
      </c>
    </row>
    <row r="361" spans="1:31" ht="16" x14ac:dyDescent="0.2">
      <c r="A361" s="57" t="s">
        <v>299</v>
      </c>
      <c r="B361" s="58" t="s">
        <v>6</v>
      </c>
      <c r="C361" s="58" t="s">
        <v>54</v>
      </c>
      <c r="D361" s="86"/>
      <c r="E361" s="86"/>
      <c r="F361" s="86"/>
      <c r="G361" s="61"/>
      <c r="H361" s="64"/>
      <c r="I361" s="64"/>
      <c r="J361" s="61"/>
      <c r="K361" s="63"/>
      <c r="L361" s="64">
        <v>28</v>
      </c>
      <c r="M361" s="61"/>
      <c r="N361" s="235"/>
      <c r="O361" s="235"/>
      <c r="P361" s="64"/>
      <c r="Q361" s="64"/>
      <c r="R361" s="64"/>
      <c r="S361" s="92"/>
      <c r="T361" s="64"/>
      <c r="U361" s="64"/>
      <c r="V361" s="251"/>
      <c r="W361" s="64"/>
      <c r="X361" s="101"/>
      <c r="Y361" s="86"/>
      <c r="Z361" s="86"/>
      <c r="AA361" s="75"/>
      <c r="AB361" s="67">
        <f t="shared" si="35"/>
        <v>1</v>
      </c>
      <c r="AC361" s="68">
        <f t="shared" si="36"/>
        <v>28</v>
      </c>
      <c r="AD361" s="68">
        <f t="array" ref="AD361">IF(AB361=0,0,IF(AB361&gt;9,AVERAGE(LARGE(D361:Z361,{1,2,3,4,5,6,7,8,9,10})),0))</f>
        <v>0</v>
      </c>
      <c r="AE361" s="68">
        <f t="array" ref="AE361">IF(AB361=0,0,IF(AB361&gt;9,SUM(LARGE(D361:Z361,{1,2,3,4,5,6,7,8,9,10})),0))</f>
        <v>0</v>
      </c>
    </row>
    <row r="362" spans="1:31" ht="16" x14ac:dyDescent="0.2">
      <c r="A362" s="69" t="s">
        <v>178</v>
      </c>
      <c r="B362" s="58" t="s">
        <v>6</v>
      </c>
      <c r="C362" s="58" t="s">
        <v>58</v>
      </c>
      <c r="D362" s="60"/>
      <c r="E362" s="60"/>
      <c r="F362" s="60"/>
      <c r="G362" s="61">
        <v>26</v>
      </c>
      <c r="H362" s="64"/>
      <c r="I362" s="64"/>
      <c r="J362" s="61"/>
      <c r="K362" s="63"/>
      <c r="L362" s="64"/>
      <c r="M362" s="65"/>
      <c r="N362" s="235"/>
      <c r="O362" s="235"/>
      <c r="P362" s="64"/>
      <c r="Q362" s="64"/>
      <c r="R362" s="64"/>
      <c r="S362" s="64"/>
      <c r="T362" s="64"/>
      <c r="U362" s="64"/>
      <c r="V362" s="251"/>
      <c r="W362" s="64"/>
      <c r="X362" s="60"/>
      <c r="Y362" s="60"/>
      <c r="Z362" s="60"/>
      <c r="AA362" s="75"/>
      <c r="AB362" s="67">
        <f t="shared" si="35"/>
        <v>1</v>
      </c>
      <c r="AC362" s="68">
        <f t="shared" si="36"/>
        <v>26</v>
      </c>
      <c r="AD362" s="68">
        <f t="array" ref="AD362">IF(AB362=0,0,IF(AB362&gt;9,AVERAGE(LARGE(D362:Z362,{1,2,3,4,5,6,7,8,9,10})),0))</f>
        <v>0</v>
      </c>
      <c r="AE362" s="68">
        <f t="array" ref="AE362">IF(AB362=0,0,IF(AB362&gt;9,SUM(LARGE(D362:Z362,{1,2,3,4,5,6,7,8,9,10})),0))</f>
        <v>0</v>
      </c>
    </row>
    <row r="363" spans="1:31" ht="16" x14ac:dyDescent="0.2">
      <c r="A363" s="85" t="s">
        <v>297</v>
      </c>
      <c r="B363" s="75" t="s">
        <v>6</v>
      </c>
      <c r="C363" s="58" t="s">
        <v>54</v>
      </c>
      <c r="D363" s="86"/>
      <c r="E363" s="86"/>
      <c r="F363" s="86"/>
      <c r="G363" s="61"/>
      <c r="H363" s="64"/>
      <c r="I363" s="64"/>
      <c r="J363" s="61"/>
      <c r="K363" s="63"/>
      <c r="L363" s="64">
        <v>24</v>
      </c>
      <c r="M363" s="61"/>
      <c r="N363" s="235"/>
      <c r="O363" s="235"/>
      <c r="P363" s="64"/>
      <c r="Q363" s="64"/>
      <c r="R363" s="64"/>
      <c r="S363" s="92"/>
      <c r="T363" s="64"/>
      <c r="U363" s="64"/>
      <c r="V363" s="251"/>
      <c r="W363" s="64"/>
      <c r="X363" s="101"/>
      <c r="Y363" s="58"/>
      <c r="Z363" s="58"/>
      <c r="AA363" s="75"/>
      <c r="AB363" s="67">
        <f t="shared" si="35"/>
        <v>1</v>
      </c>
      <c r="AC363" s="68">
        <f t="shared" si="36"/>
        <v>24</v>
      </c>
      <c r="AD363" s="68">
        <f t="array" ref="AD363">IF(AB363=0,0,IF(AB363&gt;9,AVERAGE(LARGE(D363:Z363,{1,2,3,4,5,6,7,8,9,10})),0))</f>
        <v>0</v>
      </c>
      <c r="AE363" s="68">
        <f t="array" ref="AE363">IF(AB363=0,0,IF(AB363&gt;9,SUM(LARGE(D363:Z363,{1,2,3,4,5,6,7,8,9,10})),0))</f>
        <v>0</v>
      </c>
    </row>
    <row r="364" spans="1:31" ht="16" x14ac:dyDescent="0.2">
      <c r="A364" s="273" t="s">
        <v>296</v>
      </c>
      <c r="B364" s="274" t="s">
        <v>6</v>
      </c>
      <c r="C364" s="274" t="s">
        <v>59</v>
      </c>
      <c r="D364" s="275"/>
      <c r="E364" s="275"/>
      <c r="F364" s="275"/>
      <c r="G364" s="294"/>
      <c r="H364" s="295"/>
      <c r="I364" s="295"/>
      <c r="J364" s="294"/>
      <c r="K364" s="118"/>
      <c r="L364" s="295">
        <v>11</v>
      </c>
      <c r="M364" s="294"/>
      <c r="N364" s="296"/>
      <c r="O364" s="296"/>
      <c r="P364" s="295"/>
      <c r="Q364" s="295"/>
      <c r="R364" s="295"/>
      <c r="S364" s="297"/>
      <c r="T364" s="295"/>
      <c r="U364" s="295"/>
      <c r="V364" s="298"/>
      <c r="W364" s="295"/>
      <c r="X364" s="276"/>
      <c r="Y364" s="275"/>
      <c r="Z364" s="275"/>
      <c r="AA364" s="277"/>
      <c r="AB364" s="278">
        <f t="shared" si="35"/>
        <v>1</v>
      </c>
      <c r="AC364" s="68">
        <f t="shared" si="36"/>
        <v>11</v>
      </c>
      <c r="AD364" s="68">
        <f t="array" ref="AD364">IF(AB364=0,0,IF(AB364&gt;9,AVERAGE(LARGE(D364:Z364,{1,2,3,4,5,6,7,8,9,10})),0))</f>
        <v>0</v>
      </c>
      <c r="AE364" s="68">
        <f t="array" ref="AE364">IF(AB364=0,0,IF(AB364&gt;9,SUM(LARGE(D364:Z364,{1,2,3,4,5,6,7,8,9,10})),0))</f>
        <v>0</v>
      </c>
    </row>
    <row r="365" spans="1:31" ht="16" x14ac:dyDescent="0.2">
      <c r="A365" s="69"/>
      <c r="B365" s="280"/>
      <c r="C365" s="280"/>
      <c r="D365" s="283"/>
      <c r="E365" s="283"/>
      <c r="F365" s="283"/>
      <c r="G365" s="282"/>
      <c r="H365" s="283"/>
      <c r="I365" s="283"/>
      <c r="J365" s="282"/>
      <c r="K365" s="284"/>
      <c r="L365" s="283"/>
      <c r="M365" s="282"/>
      <c r="N365" s="286"/>
      <c r="O365" s="286"/>
      <c r="P365" s="283"/>
      <c r="Q365" s="283"/>
      <c r="R365" s="283"/>
      <c r="S365" s="292"/>
      <c r="T365" s="283"/>
      <c r="U365" s="283"/>
      <c r="V365" s="287"/>
      <c r="W365" s="283"/>
      <c r="X365" s="293"/>
      <c r="Y365" s="283"/>
      <c r="Z365" s="283"/>
      <c r="AA365" s="288"/>
      <c r="AB365" s="289"/>
      <c r="AC365" s="290"/>
      <c r="AD365" s="290"/>
      <c r="AE365" s="290"/>
    </row>
    <row r="366" spans="1:31" ht="16" x14ac:dyDescent="0.2">
      <c r="A366" s="279"/>
      <c r="B366" s="280"/>
      <c r="C366" s="280"/>
      <c r="D366" s="281"/>
      <c r="E366" s="281"/>
      <c r="F366" s="281"/>
      <c r="G366" s="282"/>
      <c r="H366" s="283"/>
      <c r="I366" s="283"/>
      <c r="J366" s="282"/>
      <c r="K366" s="284"/>
      <c r="L366" s="283"/>
      <c r="M366" s="285"/>
      <c r="N366" s="286"/>
      <c r="O366" s="286"/>
      <c r="P366" s="283"/>
      <c r="Q366" s="283"/>
      <c r="R366" s="283"/>
      <c r="S366" s="283"/>
      <c r="T366" s="283"/>
      <c r="U366" s="283"/>
      <c r="V366" s="287"/>
      <c r="W366" s="283"/>
      <c r="X366" s="281"/>
      <c r="Y366" s="281"/>
      <c r="Z366" s="281"/>
      <c r="AA366" s="288"/>
      <c r="AB366" s="289"/>
      <c r="AC366" s="290"/>
      <c r="AD366" s="290"/>
      <c r="AE366" s="290"/>
    </row>
    <row r="367" spans="1:31" ht="16" x14ac:dyDescent="0.2">
      <c r="A367" s="69"/>
      <c r="B367" s="280"/>
      <c r="C367" s="280"/>
      <c r="D367" s="281"/>
      <c r="E367" s="281"/>
      <c r="F367" s="281"/>
      <c r="G367" s="282"/>
      <c r="H367" s="283"/>
      <c r="I367" s="283"/>
      <c r="J367" s="282"/>
      <c r="K367" s="284"/>
      <c r="L367" s="283"/>
      <c r="M367" s="285"/>
      <c r="N367" s="286"/>
      <c r="O367" s="286"/>
      <c r="P367" s="283"/>
      <c r="Q367" s="283"/>
      <c r="R367" s="283"/>
      <c r="S367" s="283"/>
      <c r="T367" s="283"/>
      <c r="U367" s="283"/>
      <c r="V367" s="287"/>
      <c r="W367" s="283"/>
      <c r="X367" s="281"/>
      <c r="Y367" s="281"/>
      <c r="Z367" s="281"/>
      <c r="AA367" s="288"/>
      <c r="AB367" s="289"/>
      <c r="AC367" s="290"/>
      <c r="AD367" s="290"/>
      <c r="AE367" s="290"/>
    </row>
    <row r="368" spans="1:31" ht="16" x14ac:dyDescent="0.2">
      <c r="A368" s="69"/>
      <c r="B368" s="280"/>
      <c r="C368" s="291"/>
      <c r="D368" s="281"/>
      <c r="E368" s="281"/>
      <c r="F368" s="281"/>
      <c r="G368" s="282"/>
      <c r="H368" s="283"/>
      <c r="I368" s="283"/>
      <c r="J368" s="282"/>
      <c r="K368" s="284"/>
      <c r="L368" s="283"/>
      <c r="M368" s="285"/>
      <c r="N368" s="286"/>
      <c r="O368" s="286"/>
      <c r="P368" s="283"/>
      <c r="Q368" s="283"/>
      <c r="R368" s="283"/>
      <c r="S368" s="283"/>
      <c r="T368" s="283"/>
      <c r="U368" s="283"/>
      <c r="V368" s="287"/>
      <c r="W368" s="283"/>
      <c r="X368" s="281"/>
      <c r="Y368" s="281"/>
      <c r="Z368" s="281"/>
      <c r="AA368" s="288"/>
      <c r="AB368" s="289"/>
      <c r="AC368" s="290"/>
      <c r="AD368" s="290"/>
      <c r="AE368" s="290"/>
    </row>
    <row r="369" spans="1:31" ht="16" x14ac:dyDescent="0.2">
      <c r="A369" s="69"/>
      <c r="B369" s="280"/>
      <c r="C369" s="280"/>
      <c r="D369" s="281"/>
      <c r="E369" s="281"/>
      <c r="F369" s="281"/>
      <c r="G369" s="282"/>
      <c r="H369" s="283"/>
      <c r="I369" s="283"/>
      <c r="J369" s="282"/>
      <c r="K369" s="284"/>
      <c r="L369" s="283"/>
      <c r="M369" s="285"/>
      <c r="N369" s="286"/>
      <c r="O369" s="286"/>
      <c r="P369" s="283"/>
      <c r="Q369" s="283"/>
      <c r="R369" s="283"/>
      <c r="S369" s="283"/>
      <c r="T369" s="283"/>
      <c r="U369" s="283"/>
      <c r="V369" s="287"/>
      <c r="W369" s="283"/>
      <c r="X369" s="281"/>
      <c r="Y369" s="281"/>
      <c r="Z369" s="281"/>
      <c r="AA369" s="288"/>
      <c r="AB369" s="289"/>
      <c r="AC369" s="290"/>
      <c r="AD369" s="290"/>
      <c r="AE369" s="290"/>
    </row>
    <row r="370" spans="1:31" ht="16" x14ac:dyDescent="0.2">
      <c r="A370" s="69"/>
      <c r="B370" s="280"/>
      <c r="C370" s="280"/>
      <c r="D370" s="283"/>
      <c r="E370" s="283"/>
      <c r="F370" s="283"/>
      <c r="G370" s="282"/>
      <c r="H370" s="283"/>
      <c r="I370" s="283"/>
      <c r="J370" s="282"/>
      <c r="K370" s="284"/>
      <c r="L370" s="283"/>
      <c r="M370" s="282"/>
      <c r="N370" s="286"/>
      <c r="O370" s="286"/>
      <c r="P370" s="283"/>
      <c r="Q370" s="283"/>
      <c r="R370" s="283"/>
      <c r="S370" s="292"/>
      <c r="T370" s="283"/>
      <c r="U370" s="283"/>
      <c r="V370" s="287"/>
      <c r="W370" s="283"/>
      <c r="X370" s="293"/>
      <c r="Y370" s="283"/>
      <c r="Z370" s="283"/>
      <c r="AA370" s="288"/>
      <c r="AB370" s="289"/>
      <c r="AC370" s="290"/>
      <c r="AD370" s="290"/>
      <c r="AE370" s="290"/>
    </row>
    <row r="371" spans="1:31" ht="16" x14ac:dyDescent="0.2">
      <c r="A371" s="69"/>
      <c r="B371" s="280"/>
      <c r="C371" s="280"/>
      <c r="D371" s="283"/>
      <c r="E371" s="283"/>
      <c r="F371" s="283"/>
      <c r="G371" s="282"/>
      <c r="H371" s="283"/>
      <c r="I371" s="283"/>
      <c r="J371" s="282"/>
      <c r="K371" s="284"/>
      <c r="L371" s="283"/>
      <c r="M371" s="282"/>
      <c r="N371" s="286"/>
      <c r="O371" s="286"/>
      <c r="P371" s="283"/>
      <c r="Q371" s="283"/>
      <c r="R371" s="283"/>
      <c r="S371" s="292"/>
      <c r="T371" s="283"/>
      <c r="U371" s="283"/>
      <c r="V371" s="283"/>
      <c r="W371" s="283"/>
      <c r="X371" s="293"/>
      <c r="Y371" s="283"/>
      <c r="Z371" s="283"/>
      <c r="AA371" s="288"/>
      <c r="AB371" s="289"/>
      <c r="AC371" s="290"/>
      <c r="AD371" s="290"/>
      <c r="AE371" s="290"/>
    </row>
  </sheetData>
  <sortState xmlns:xlrd2="http://schemas.microsoft.com/office/spreadsheetml/2017/richdata2" ref="A20:AE371">
    <sortCondition ref="B20:B371"/>
    <sortCondition descending="1" ref="AD20:AD371"/>
    <sortCondition descending="1" ref="AB20:AB371"/>
    <sortCondition descending="1" ref="AC20:AC371"/>
  </sortState>
  <mergeCells count="1">
    <mergeCell ref="B1:K1"/>
  </mergeCells>
  <conditionalFormatting sqref="AF15:AF19">
    <cfRule type="cellIs" dxfId="66" priority="351" operator="greaterThan">
      <formula>0</formula>
    </cfRule>
  </conditionalFormatting>
  <conditionalFormatting sqref="AB19">
    <cfRule type="cellIs" dxfId="65" priority="274" operator="greaterThan">
      <formula>0</formula>
    </cfRule>
  </conditionalFormatting>
  <conditionalFormatting sqref="AD17:AD19">
    <cfRule type="cellIs" dxfId="64" priority="275" operator="lessThan">
      <formula>1</formula>
    </cfRule>
  </conditionalFormatting>
  <conditionalFormatting sqref="AD19">
    <cfRule type="cellIs" dxfId="63" priority="276" operator="lessThan">
      <formula>1</formula>
    </cfRule>
  </conditionalFormatting>
  <conditionalFormatting sqref="D19:AA19">
    <cfRule type="cellIs" dxfId="62" priority="277" operator="greaterThan">
      <formula>50</formula>
    </cfRule>
  </conditionalFormatting>
  <conditionalFormatting sqref="AA371">
    <cfRule type="cellIs" dxfId="61" priority="35" operator="greaterThan">
      <formula>50</formula>
    </cfRule>
    <cfRule type="cellIs" dxfId="60" priority="36" operator="equal">
      <formula>50</formula>
    </cfRule>
    <cfRule type="cellIs" dxfId="59" priority="37" operator="equal">
      <formula>50</formula>
    </cfRule>
  </conditionalFormatting>
  <conditionalFormatting sqref="AB371">
    <cfRule type="cellIs" dxfId="58" priority="38" operator="greaterThan">
      <formula>0</formula>
    </cfRule>
  </conditionalFormatting>
  <conditionalFormatting sqref="AC371:AE371">
    <cfRule type="cellIs" dxfId="57" priority="39" operator="lessThan">
      <formula>1</formula>
    </cfRule>
  </conditionalFormatting>
  <conditionalFormatting sqref="AC371:AE371">
    <cfRule type="cellIs" dxfId="56" priority="40" operator="lessThan">
      <formula>1</formula>
    </cfRule>
  </conditionalFormatting>
  <conditionalFormatting sqref="D371:Z371">
    <cfRule type="cellIs" dxfId="55" priority="41" operator="greaterThan">
      <formula>50</formula>
    </cfRule>
  </conditionalFormatting>
  <conditionalFormatting sqref="AA370">
    <cfRule type="cellIs" dxfId="54" priority="1" operator="greaterThan">
      <formula>50</formula>
    </cfRule>
    <cfRule type="cellIs" dxfId="53" priority="2" operator="equal">
      <formula>50</formula>
    </cfRule>
    <cfRule type="cellIs" dxfId="52" priority="3" operator="equal">
      <formula>50</formula>
    </cfRule>
  </conditionalFormatting>
  <conditionalFormatting sqref="AB20:AB370">
    <cfRule type="cellIs" dxfId="51" priority="4" operator="greaterThan">
      <formula>0</formula>
    </cfRule>
  </conditionalFormatting>
  <conditionalFormatting sqref="AC20:AE370">
    <cfRule type="cellIs" dxfId="50" priority="5" operator="lessThan">
      <formula>1</formula>
    </cfRule>
  </conditionalFormatting>
  <conditionalFormatting sqref="AC20:AE370">
    <cfRule type="cellIs" dxfId="49" priority="6" operator="lessThan">
      <formula>1</formula>
    </cfRule>
  </conditionalFormatting>
  <conditionalFormatting sqref="D370:Z370 AA20:AA364 G20:W364">
    <cfRule type="cellIs" dxfId="48" priority="7" operator="greaterThan">
      <formula>50</formula>
    </cfRule>
  </conditionalFormatting>
  <conditionalFormatting sqref="D20:F364">
    <cfRule type="cellIs" dxfId="47" priority="8" operator="greaterThan">
      <formula>50</formula>
    </cfRule>
  </conditionalFormatting>
  <conditionalFormatting sqref="AA368:AA369">
    <cfRule type="cellIs" dxfId="46" priority="9" operator="greaterThan">
      <formula>50</formula>
    </cfRule>
    <cfRule type="cellIs" dxfId="45" priority="10" operator="equal">
      <formula>50</formula>
    </cfRule>
    <cfRule type="cellIs" dxfId="44" priority="11" operator="equal">
      <formula>50</formula>
    </cfRule>
  </conditionalFormatting>
  <conditionalFormatting sqref="D368:Z369">
    <cfRule type="cellIs" dxfId="43" priority="12" operator="greaterThan">
      <formula>50</formula>
    </cfRule>
  </conditionalFormatting>
  <conditionalFormatting sqref="X20:Z364">
    <cfRule type="cellIs" priority="13" operator="greaterThan">
      <formula>50</formula>
    </cfRule>
  </conditionalFormatting>
  <conditionalFormatting sqref="AA365:AA367">
    <cfRule type="cellIs" dxfId="42" priority="14" operator="greaterThan">
      <formula>50</formula>
    </cfRule>
    <cfRule type="cellIs" dxfId="41" priority="15" operator="equal">
      <formula>50</formula>
    </cfRule>
    <cfRule type="cellIs" dxfId="40" priority="16" operator="equal">
      <formula>50</formula>
    </cfRule>
  </conditionalFormatting>
  <conditionalFormatting sqref="D365:Z367">
    <cfRule type="cellIs" dxfId="39" priority="17" operator="greaterThan">
      <formula>50</formula>
    </cfRule>
  </conditionalFormatting>
  <pageMargins left="0" right="0" top="0" bottom="0" header="0.51180555555555496" footer="0.51180555555555496"/>
  <pageSetup scale="53" firstPageNumber="0" fitToHeight="0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B63E1E-3799-4647-BB3B-F4761E5B8598}">
  <sheetPr>
    <pageSetUpPr fitToPage="1"/>
  </sheetPr>
  <dimension ref="A1:AMJ374"/>
  <sheetViews>
    <sheetView zoomScale="92" zoomScaleNormal="92" workbookViewId="0">
      <pane ySplit="21" topLeftCell="A115" activePane="bottomLeft" state="frozen"/>
      <selection pane="bottomLeft" activeCell="C4" sqref="C4"/>
    </sheetView>
  </sheetViews>
  <sheetFormatPr baseColWidth="10" defaultColWidth="8.83203125" defaultRowHeight="15" x14ac:dyDescent="0.2"/>
  <cols>
    <col min="1" max="1" width="19.6640625" customWidth="1"/>
    <col min="2" max="2" width="10.83203125" customWidth="1"/>
    <col min="3" max="3" width="10" customWidth="1"/>
    <col min="4" max="4" width="8.6640625" customWidth="1"/>
    <col min="5" max="5" width="5.83203125" customWidth="1"/>
    <col min="6" max="6" width="6.83203125" customWidth="1"/>
    <col min="7" max="7" width="7.33203125" customWidth="1"/>
    <col min="8" max="8" width="9.33203125" customWidth="1"/>
    <col min="9" max="9" width="8" customWidth="1"/>
    <col min="10" max="18" width="7.6640625" customWidth="1"/>
    <col min="19" max="19" width="7.83203125" customWidth="1"/>
    <col min="20" max="23" width="7.6640625" customWidth="1"/>
    <col min="24" max="24" width="7" customWidth="1"/>
    <col min="25" max="26" width="7.1640625" customWidth="1"/>
    <col min="27" max="27" width="6.6640625" customWidth="1"/>
    <col min="28" max="28" width="7.6640625" customWidth="1"/>
    <col min="29" max="1025" width="8.6640625" customWidth="1"/>
  </cols>
  <sheetData>
    <row r="1" spans="1:1024" s="3" customFormat="1" ht="15" customHeight="1" x14ac:dyDescent="0.3">
      <c r="A1" s="7" t="s">
        <v>0</v>
      </c>
      <c r="B1" s="10"/>
      <c r="C1" s="9"/>
      <c r="D1" s="10"/>
      <c r="E1" s="10"/>
      <c r="F1" s="10"/>
      <c r="G1" s="10"/>
      <c r="H1" s="10"/>
      <c r="I1" s="10"/>
      <c r="J1" s="11"/>
      <c r="K1" s="10"/>
      <c r="L1" s="10"/>
      <c r="M1" s="11"/>
      <c r="N1" s="10"/>
      <c r="O1" s="10"/>
      <c r="P1" s="10"/>
      <c r="Q1" s="10"/>
      <c r="R1" s="10"/>
      <c r="S1" s="9"/>
      <c r="T1" s="10"/>
      <c r="U1" s="10"/>
      <c r="V1" s="10"/>
      <c r="W1" s="10"/>
      <c r="X1" s="13"/>
      <c r="Y1" s="10"/>
      <c r="Z1" s="10"/>
      <c r="AA1" s="14" t="s">
        <v>1</v>
      </c>
      <c r="AB1" s="15"/>
      <c r="AC1" s="15"/>
      <c r="AD1" s="16"/>
      <c r="AE1" s="17"/>
      <c r="AF1" s="17"/>
      <c r="AMD1"/>
      <c r="AME1"/>
      <c r="AMF1"/>
      <c r="AMG1"/>
      <c r="AMH1"/>
      <c r="AMI1"/>
      <c r="AMJ1"/>
    </row>
    <row r="2" spans="1:1024" s="3" customFormat="1" ht="15" customHeight="1" x14ac:dyDescent="0.3">
      <c r="A2" s="7"/>
      <c r="B2" s="10"/>
      <c r="C2" s="9"/>
      <c r="D2" s="10"/>
      <c r="E2" s="10"/>
      <c r="F2" s="10"/>
      <c r="G2" s="10"/>
      <c r="H2" s="10"/>
      <c r="I2" s="10"/>
      <c r="J2" s="11"/>
      <c r="K2" s="10"/>
      <c r="L2" s="10"/>
      <c r="M2" s="11"/>
      <c r="N2" s="10"/>
      <c r="O2" s="10"/>
      <c r="P2" s="10"/>
      <c r="Q2" s="10"/>
      <c r="R2" s="10"/>
      <c r="S2" s="9"/>
      <c r="T2" s="10"/>
      <c r="U2" s="10"/>
      <c r="V2" s="10"/>
      <c r="W2" s="10"/>
      <c r="X2" s="13"/>
      <c r="Y2" s="10"/>
      <c r="Z2" s="10"/>
      <c r="AA2" s="14"/>
      <c r="AB2" s="15"/>
      <c r="AC2" s="15"/>
      <c r="AD2" s="16"/>
      <c r="AE2" s="17"/>
      <c r="AF2" s="17"/>
      <c r="AMD2"/>
      <c r="AME2"/>
      <c r="AMF2"/>
      <c r="AMG2"/>
      <c r="AMH2"/>
      <c r="AMI2"/>
      <c r="AMJ2"/>
    </row>
    <row r="3" spans="1:1024" s="3" customFormat="1" ht="15" customHeight="1" thickBot="1" x14ac:dyDescent="0.35">
      <c r="A3" s="230" t="s">
        <v>32</v>
      </c>
      <c r="B3" s="10" t="s">
        <v>350</v>
      </c>
      <c r="C3" s="9" t="s">
        <v>386</v>
      </c>
      <c r="D3" s="10"/>
      <c r="E3" s="10"/>
      <c r="F3" s="10"/>
      <c r="G3" s="10"/>
      <c r="H3" s="10"/>
      <c r="I3" s="10"/>
      <c r="J3" s="11"/>
      <c r="K3" s="10"/>
      <c r="L3" s="10"/>
      <c r="M3" s="11"/>
      <c r="N3" s="10"/>
      <c r="O3" s="10"/>
      <c r="P3" s="10"/>
      <c r="Q3" s="10"/>
      <c r="R3" s="10"/>
      <c r="S3" s="9"/>
      <c r="T3" s="10"/>
      <c r="U3" s="10"/>
      <c r="V3" s="10"/>
      <c r="W3" s="10"/>
      <c r="X3" s="13"/>
      <c r="Y3" s="10"/>
      <c r="Z3" s="10"/>
      <c r="AA3" s="14"/>
      <c r="AB3" s="15"/>
      <c r="AC3" s="15"/>
      <c r="AD3" s="16"/>
      <c r="AE3" s="17"/>
      <c r="AF3" s="17"/>
      <c r="AMD3"/>
      <c r="AME3"/>
      <c r="AMF3"/>
      <c r="AMG3"/>
      <c r="AMH3"/>
      <c r="AMI3"/>
      <c r="AMJ3"/>
    </row>
    <row r="4" spans="1:1024" s="3" customFormat="1" ht="15" customHeight="1" x14ac:dyDescent="0.3">
      <c r="A4" s="231" t="s">
        <v>12</v>
      </c>
      <c r="B4" s="10">
        <v>213</v>
      </c>
      <c r="C4" s="9">
        <f>RANK(B4,$B$4:$B$13)</f>
        <v>1</v>
      </c>
      <c r="D4" s="10"/>
      <c r="E4" s="10"/>
      <c r="F4" s="10"/>
      <c r="G4" s="10"/>
      <c r="H4" s="10"/>
      <c r="I4" s="10"/>
      <c r="J4" s="11"/>
      <c r="K4" s="10"/>
      <c r="L4" s="10"/>
      <c r="M4" s="11"/>
      <c r="N4" s="10"/>
      <c r="O4" s="10"/>
      <c r="P4" s="10"/>
      <c r="Q4" s="10"/>
      <c r="R4" s="10"/>
      <c r="S4" s="9"/>
      <c r="T4" s="10"/>
      <c r="U4" s="10"/>
      <c r="V4" s="10"/>
      <c r="W4" s="10"/>
      <c r="X4" s="13"/>
      <c r="Y4" s="10"/>
      <c r="Z4" s="10"/>
      <c r="AA4" s="14"/>
      <c r="AB4" s="15"/>
      <c r="AC4" s="15"/>
      <c r="AD4" s="16"/>
      <c r="AE4" s="17"/>
      <c r="AF4" s="17"/>
      <c r="AMD4"/>
      <c r="AME4"/>
      <c r="AMF4"/>
      <c r="AMG4"/>
      <c r="AMH4"/>
      <c r="AMI4"/>
      <c r="AMJ4"/>
    </row>
    <row r="5" spans="1:1024" s="3" customFormat="1" ht="15" customHeight="1" x14ac:dyDescent="0.3">
      <c r="A5" s="232" t="s">
        <v>4</v>
      </c>
      <c r="B5" s="10">
        <v>212</v>
      </c>
      <c r="C5" s="9">
        <f>RANK(B5,$B$4:$B$13)</f>
        <v>2</v>
      </c>
      <c r="D5" s="10"/>
      <c r="E5" s="10"/>
      <c r="F5" s="10"/>
      <c r="G5" s="10"/>
      <c r="H5" s="10"/>
      <c r="I5" s="10"/>
      <c r="J5" s="11"/>
      <c r="K5" s="10"/>
      <c r="L5" s="10"/>
      <c r="M5" s="11"/>
      <c r="N5" s="10"/>
      <c r="O5" s="10"/>
      <c r="P5" s="10"/>
      <c r="Q5" s="10"/>
      <c r="R5" s="10"/>
      <c r="S5" s="9"/>
      <c r="T5" s="10"/>
      <c r="U5" s="10"/>
      <c r="V5" s="10"/>
      <c r="W5" s="10"/>
      <c r="X5" s="13"/>
      <c r="Y5" s="10"/>
      <c r="Z5" s="10"/>
      <c r="AA5" s="14"/>
      <c r="AB5" s="15"/>
      <c r="AC5" s="15"/>
      <c r="AD5" s="16"/>
      <c r="AE5" s="17"/>
      <c r="AF5" s="17"/>
      <c r="AMD5"/>
      <c r="AME5"/>
      <c r="AMF5"/>
      <c r="AMG5"/>
      <c r="AMH5"/>
      <c r="AMI5"/>
      <c r="AMJ5"/>
    </row>
    <row r="6" spans="1:1024" s="3" customFormat="1" ht="15" customHeight="1" x14ac:dyDescent="0.3">
      <c r="A6" s="232" t="s">
        <v>8</v>
      </c>
      <c r="B6" s="10">
        <v>211</v>
      </c>
      <c r="C6" s="9">
        <f>RANK(B6,$B$4:$B$13)</f>
        <v>3</v>
      </c>
      <c r="D6" s="10"/>
      <c r="E6" s="10"/>
      <c r="F6" s="10"/>
      <c r="G6" s="10"/>
      <c r="H6" s="10"/>
      <c r="I6" s="10"/>
      <c r="J6" s="11"/>
      <c r="K6" s="10"/>
      <c r="L6" s="10"/>
      <c r="M6" s="11"/>
      <c r="N6" s="10"/>
      <c r="O6" s="10"/>
      <c r="P6" s="10"/>
      <c r="Q6" s="10"/>
      <c r="R6" s="10"/>
      <c r="S6" s="9"/>
      <c r="T6" s="10"/>
      <c r="U6" s="10"/>
      <c r="V6" s="10"/>
      <c r="W6" s="10"/>
      <c r="X6" s="13"/>
      <c r="Y6" s="10"/>
      <c r="Z6" s="10"/>
      <c r="AA6" s="14"/>
      <c r="AB6" s="15"/>
      <c r="AC6" s="15"/>
      <c r="AD6" s="16"/>
      <c r="AE6" s="17"/>
      <c r="AF6" s="17"/>
      <c r="AMD6"/>
      <c r="AME6"/>
      <c r="AMF6"/>
      <c r="AMG6"/>
      <c r="AMH6"/>
      <c r="AMI6"/>
      <c r="AMJ6"/>
    </row>
    <row r="7" spans="1:1024" s="3" customFormat="1" ht="15" customHeight="1" x14ac:dyDescent="0.3">
      <c r="A7" s="232" t="s">
        <v>5</v>
      </c>
      <c r="B7" s="10">
        <v>196</v>
      </c>
      <c r="C7" s="9">
        <f>RANK(B7,$B$4:$B$13)</f>
        <v>4</v>
      </c>
      <c r="D7" s="10"/>
      <c r="E7" s="10"/>
      <c r="F7" s="10"/>
      <c r="G7" s="10"/>
      <c r="H7" s="10"/>
      <c r="I7" s="10"/>
      <c r="J7" s="11"/>
      <c r="K7" s="10"/>
      <c r="L7" s="10"/>
      <c r="M7" s="11"/>
      <c r="N7" s="10"/>
      <c r="O7" s="10"/>
      <c r="P7" s="10"/>
      <c r="Q7" s="10"/>
      <c r="R7" s="10"/>
      <c r="S7" s="9"/>
      <c r="T7" s="10"/>
      <c r="U7" s="10"/>
      <c r="V7" s="10"/>
      <c r="W7" s="10"/>
      <c r="X7" s="13"/>
      <c r="Y7" s="10"/>
      <c r="Z7" s="10"/>
      <c r="AA7" s="14"/>
      <c r="AB7" s="15"/>
      <c r="AC7" s="15"/>
      <c r="AD7" s="16"/>
      <c r="AE7" s="17"/>
      <c r="AF7" s="17"/>
      <c r="AMD7"/>
      <c r="AME7"/>
      <c r="AMF7"/>
      <c r="AMG7"/>
      <c r="AMH7"/>
      <c r="AMI7"/>
      <c r="AMJ7"/>
    </row>
    <row r="8" spans="1:1024" s="3" customFormat="1" ht="15" customHeight="1" x14ac:dyDescent="0.3">
      <c r="A8" s="232" t="s">
        <v>6</v>
      </c>
      <c r="B8" s="10">
        <v>196</v>
      </c>
      <c r="C8" s="9">
        <f>RANK(B8,$B$4:$B$13)</f>
        <v>4</v>
      </c>
      <c r="D8" s="10"/>
      <c r="E8" s="10"/>
      <c r="F8" s="10"/>
      <c r="G8" s="10"/>
      <c r="H8" s="10"/>
      <c r="I8" s="10"/>
      <c r="J8" s="11"/>
      <c r="K8" s="10"/>
      <c r="L8" s="10"/>
      <c r="M8" s="11"/>
      <c r="N8" s="10"/>
      <c r="O8" s="10"/>
      <c r="P8" s="10"/>
      <c r="Q8" s="10"/>
      <c r="R8" s="10"/>
      <c r="S8" s="9"/>
      <c r="T8" s="10"/>
      <c r="U8" s="10"/>
      <c r="V8" s="10"/>
      <c r="W8" s="10"/>
      <c r="X8" s="13"/>
      <c r="Y8" s="10"/>
      <c r="Z8" s="10"/>
      <c r="AA8" s="14"/>
      <c r="AB8" s="15"/>
      <c r="AC8" s="15"/>
      <c r="AD8" s="16"/>
      <c r="AE8" s="17"/>
      <c r="AF8" s="17"/>
      <c r="AMD8"/>
      <c r="AME8"/>
      <c r="AMF8"/>
      <c r="AMG8"/>
      <c r="AMH8"/>
      <c r="AMI8"/>
      <c r="AMJ8"/>
    </row>
    <row r="9" spans="1:1024" s="3" customFormat="1" ht="15" customHeight="1" x14ac:dyDescent="0.3">
      <c r="A9" s="232" t="s">
        <v>3</v>
      </c>
      <c r="B9" s="10">
        <v>190</v>
      </c>
      <c r="C9" s="9">
        <f>RANK(B9,$B$4:$B$13)</f>
        <v>6</v>
      </c>
      <c r="D9" s="10"/>
      <c r="E9" s="10"/>
      <c r="F9" s="10"/>
      <c r="G9" s="10"/>
      <c r="H9" s="10"/>
      <c r="I9" s="10"/>
      <c r="J9" s="11"/>
      <c r="K9" s="10"/>
      <c r="L9" s="10"/>
      <c r="M9" s="11"/>
      <c r="N9" s="10"/>
      <c r="O9" s="10"/>
      <c r="P9" s="10"/>
      <c r="Q9" s="10"/>
      <c r="R9" s="10"/>
      <c r="S9" s="9"/>
      <c r="T9" s="10"/>
      <c r="U9" s="10"/>
      <c r="V9" s="10"/>
      <c r="W9" s="10"/>
      <c r="X9" s="13"/>
      <c r="Y9" s="10"/>
      <c r="Z9" s="10"/>
      <c r="AA9" s="14"/>
      <c r="AB9" s="15"/>
      <c r="AC9" s="15"/>
      <c r="AD9" s="16"/>
      <c r="AE9" s="17"/>
      <c r="AF9" s="17"/>
      <c r="AMD9"/>
      <c r="AME9"/>
      <c r="AMF9"/>
      <c r="AMG9"/>
      <c r="AMH9"/>
      <c r="AMI9"/>
      <c r="AMJ9"/>
    </row>
    <row r="10" spans="1:1024" s="3" customFormat="1" ht="15" customHeight="1" x14ac:dyDescent="0.3">
      <c r="A10" s="232" t="s">
        <v>7</v>
      </c>
      <c r="B10" s="10">
        <v>188</v>
      </c>
      <c r="C10" s="9">
        <f>RANK(B10,$B$4:$B$13)</f>
        <v>7</v>
      </c>
      <c r="D10" s="10"/>
      <c r="E10" s="10"/>
      <c r="F10" s="10"/>
      <c r="G10" s="10"/>
      <c r="H10" s="10"/>
      <c r="I10" s="10"/>
      <c r="J10" s="11"/>
      <c r="K10" s="10"/>
      <c r="L10" s="10"/>
      <c r="M10" s="11"/>
      <c r="N10" s="10"/>
      <c r="O10" s="10"/>
      <c r="P10" s="10"/>
      <c r="Q10" s="10"/>
      <c r="R10" s="10"/>
      <c r="S10" s="9"/>
      <c r="T10" s="10"/>
      <c r="U10" s="10"/>
      <c r="V10" s="10"/>
      <c r="W10" s="10"/>
      <c r="X10" s="13"/>
      <c r="Y10" s="10"/>
      <c r="Z10" s="10"/>
      <c r="AA10" s="14"/>
      <c r="AB10" s="15"/>
      <c r="AC10" s="15"/>
      <c r="AD10" s="16"/>
      <c r="AE10" s="17"/>
      <c r="AF10" s="17"/>
      <c r="AMD10"/>
      <c r="AME10"/>
      <c r="AMF10"/>
      <c r="AMG10"/>
      <c r="AMH10"/>
      <c r="AMI10"/>
      <c r="AMJ10"/>
    </row>
    <row r="11" spans="1:1024" s="3" customFormat="1" ht="15" customHeight="1" x14ac:dyDescent="0.3">
      <c r="A11" s="232" t="s">
        <v>9</v>
      </c>
      <c r="B11" s="10">
        <v>186</v>
      </c>
      <c r="C11" s="9">
        <f>RANK(B11,$B$4:$B$13)</f>
        <v>8</v>
      </c>
      <c r="D11" s="10"/>
      <c r="E11" s="10"/>
      <c r="F11" s="10"/>
      <c r="G11" s="10"/>
      <c r="H11" s="10"/>
      <c r="I11" s="10"/>
      <c r="J11" s="11"/>
      <c r="K11" s="10"/>
      <c r="L11" s="10"/>
      <c r="M11" s="11"/>
      <c r="N11" s="10"/>
      <c r="O11" s="10"/>
      <c r="P11" s="10"/>
      <c r="Q11" s="10"/>
      <c r="R11" s="10"/>
      <c r="S11" s="9"/>
      <c r="T11" s="10"/>
      <c r="U11" s="10"/>
      <c r="V11" s="10"/>
      <c r="W11" s="10"/>
      <c r="X11" s="13"/>
      <c r="Y11" s="10"/>
      <c r="Z11" s="10"/>
      <c r="AA11" s="14"/>
      <c r="AB11" s="15"/>
      <c r="AC11" s="15"/>
      <c r="AD11" s="16"/>
      <c r="AE11" s="17"/>
      <c r="AF11" s="17"/>
      <c r="AMD11"/>
      <c r="AME11"/>
      <c r="AMF11"/>
      <c r="AMG11"/>
      <c r="AMH11"/>
      <c r="AMI11"/>
      <c r="AMJ11"/>
    </row>
    <row r="12" spans="1:1024" s="3" customFormat="1" ht="15" customHeight="1" x14ac:dyDescent="0.3">
      <c r="A12" s="232" t="s">
        <v>11</v>
      </c>
      <c r="B12" s="10">
        <v>179</v>
      </c>
      <c r="C12" s="9">
        <f>RANK(B12,$B$4:$B$13)</f>
        <v>9</v>
      </c>
      <c r="D12" s="10"/>
      <c r="E12" s="10"/>
      <c r="F12" s="10"/>
      <c r="G12" s="10"/>
      <c r="H12" s="10"/>
      <c r="I12" s="10"/>
      <c r="J12" s="11"/>
      <c r="K12" s="10"/>
      <c r="L12" s="10"/>
      <c r="M12" s="11"/>
      <c r="N12" s="10"/>
      <c r="O12" s="10"/>
      <c r="P12" s="10"/>
      <c r="Q12" s="10"/>
      <c r="R12" s="10"/>
      <c r="S12" s="9"/>
      <c r="T12" s="10"/>
      <c r="U12" s="10"/>
      <c r="V12" s="10"/>
      <c r="W12" s="10"/>
      <c r="X12" s="13"/>
      <c r="Y12" s="10"/>
      <c r="Z12" s="10"/>
      <c r="AA12" s="14"/>
      <c r="AB12" s="15"/>
      <c r="AC12" s="15"/>
      <c r="AD12" s="16"/>
      <c r="AE12" s="17"/>
      <c r="AF12" s="17"/>
      <c r="AMD12"/>
      <c r="AME12"/>
      <c r="AMF12"/>
      <c r="AMG12"/>
      <c r="AMH12"/>
      <c r="AMI12"/>
      <c r="AMJ12"/>
    </row>
    <row r="13" spans="1:1024" s="3" customFormat="1" ht="15" customHeight="1" x14ac:dyDescent="0.3">
      <c r="A13" s="314" t="s">
        <v>10</v>
      </c>
      <c r="B13" s="10">
        <v>116</v>
      </c>
      <c r="C13" s="9">
        <f>RANK(B13,$B$4:$B$13)</f>
        <v>10</v>
      </c>
      <c r="D13" s="10"/>
      <c r="E13" s="10"/>
      <c r="F13" s="10"/>
      <c r="G13" s="10"/>
      <c r="H13" s="10"/>
      <c r="I13" s="10"/>
      <c r="J13" s="11"/>
      <c r="K13" s="10"/>
      <c r="L13" s="10"/>
      <c r="M13" s="11"/>
      <c r="N13" s="10"/>
      <c r="O13" s="10"/>
      <c r="P13" s="10"/>
      <c r="Q13" s="10"/>
      <c r="R13" s="10"/>
      <c r="S13" s="9"/>
      <c r="T13" s="10"/>
      <c r="U13" s="10"/>
      <c r="V13" s="10"/>
      <c r="W13" s="10"/>
      <c r="X13" s="13"/>
      <c r="Y13" s="10"/>
      <c r="Z13" s="10"/>
      <c r="AA13" s="14"/>
      <c r="AB13" s="15"/>
      <c r="AC13" s="15"/>
      <c r="AD13" s="16"/>
      <c r="AE13" s="17"/>
      <c r="AF13" s="17"/>
      <c r="AMD13"/>
      <c r="AME13"/>
      <c r="AMF13"/>
      <c r="AMG13"/>
      <c r="AMH13"/>
      <c r="AMI13"/>
      <c r="AMJ13"/>
    </row>
    <row r="14" spans="1:1024" s="3" customFormat="1" ht="15" customHeight="1" x14ac:dyDescent="0.3">
      <c r="A14" s="7"/>
      <c r="B14" s="10"/>
      <c r="C14" s="9"/>
      <c r="D14" s="10"/>
      <c r="E14" s="10"/>
      <c r="F14" s="10"/>
      <c r="G14" s="10"/>
      <c r="H14" s="10"/>
      <c r="I14" s="10"/>
      <c r="J14" s="11"/>
      <c r="K14" s="10"/>
      <c r="L14" s="10"/>
      <c r="M14" s="11"/>
      <c r="N14" s="10"/>
      <c r="O14" s="10"/>
      <c r="P14" s="10"/>
      <c r="Q14" s="10"/>
      <c r="R14" s="10"/>
      <c r="S14" s="9"/>
      <c r="T14" s="10"/>
      <c r="U14" s="10"/>
      <c r="V14" s="10"/>
      <c r="W14" s="10"/>
      <c r="X14" s="13"/>
      <c r="Y14" s="10"/>
      <c r="Z14" s="10"/>
      <c r="AA14" s="14"/>
      <c r="AB14" s="15"/>
      <c r="AC14" s="15"/>
      <c r="AD14" s="16"/>
      <c r="AE14" s="17"/>
      <c r="AF14" s="17"/>
      <c r="AMD14"/>
      <c r="AME14"/>
      <c r="AMF14"/>
      <c r="AMG14"/>
      <c r="AMH14"/>
      <c r="AMI14"/>
      <c r="AMJ14"/>
    </row>
    <row r="15" spans="1:1024" s="3" customFormat="1" ht="15" customHeight="1" x14ac:dyDescent="0.3">
      <c r="A15" s="7"/>
      <c r="B15" s="10"/>
      <c r="C15" s="9"/>
      <c r="D15" s="10"/>
      <c r="E15" s="10"/>
      <c r="F15" s="10"/>
      <c r="G15" s="10"/>
      <c r="H15" s="10"/>
      <c r="I15" s="10"/>
      <c r="J15" s="11"/>
      <c r="K15" s="10"/>
      <c r="L15" s="10"/>
      <c r="M15" s="11"/>
      <c r="N15" s="10"/>
      <c r="O15" s="10"/>
      <c r="P15" s="10"/>
      <c r="Q15" s="10"/>
      <c r="R15" s="10"/>
      <c r="S15" s="9"/>
      <c r="T15" s="10"/>
      <c r="U15" s="10"/>
      <c r="V15" s="10"/>
      <c r="W15" s="10"/>
      <c r="X15" s="13"/>
      <c r="Y15" s="10"/>
      <c r="Z15" s="10"/>
      <c r="AA15" s="14"/>
      <c r="AB15" s="15"/>
      <c r="AC15" s="15"/>
      <c r="AD15" s="16"/>
      <c r="AE15" s="17"/>
      <c r="AF15" s="17"/>
      <c r="AMD15"/>
      <c r="AME15"/>
      <c r="AMF15"/>
      <c r="AMG15"/>
      <c r="AMH15"/>
      <c r="AMI15"/>
      <c r="AMJ15"/>
    </row>
    <row r="16" spans="1:1024" s="3" customFormat="1" ht="15" customHeight="1" x14ac:dyDescent="0.3">
      <c r="A16" s="7"/>
      <c r="B16" s="10"/>
      <c r="C16" s="9"/>
      <c r="D16" s="10"/>
      <c r="E16" s="10"/>
      <c r="F16" s="10"/>
      <c r="G16" s="10"/>
      <c r="H16" s="10"/>
      <c r="I16" s="10"/>
      <c r="J16" s="11"/>
      <c r="K16" s="10"/>
      <c r="L16" s="10"/>
      <c r="M16" s="11"/>
      <c r="N16" s="10"/>
      <c r="O16" s="10"/>
      <c r="P16" s="10"/>
      <c r="Q16" s="10"/>
      <c r="R16" s="10"/>
      <c r="S16" s="9"/>
      <c r="T16" s="10"/>
      <c r="U16" s="10"/>
      <c r="V16" s="10"/>
      <c r="W16" s="10"/>
      <c r="X16" s="13"/>
      <c r="Y16" s="10"/>
      <c r="Z16" s="10"/>
      <c r="AA16" s="14"/>
      <c r="AB16" s="15"/>
      <c r="AC16" s="15"/>
      <c r="AD16" s="16"/>
      <c r="AE16" s="17"/>
      <c r="AF16" s="17"/>
      <c r="AMD16"/>
      <c r="AME16"/>
      <c r="AMF16"/>
      <c r="AMG16"/>
      <c r="AMH16"/>
      <c r="AMI16"/>
      <c r="AMJ16"/>
    </row>
    <row r="17" spans="1:1024" s="3" customFormat="1" ht="15" customHeight="1" x14ac:dyDescent="0.3">
      <c r="A17" s="7"/>
      <c r="B17" s="10"/>
      <c r="C17" s="9"/>
      <c r="D17" s="10"/>
      <c r="E17" s="10"/>
      <c r="F17" s="10"/>
      <c r="G17" s="10"/>
      <c r="H17" s="10"/>
      <c r="I17" s="10"/>
      <c r="J17" s="11"/>
      <c r="K17" s="10"/>
      <c r="L17" s="10"/>
      <c r="M17" s="11"/>
      <c r="N17" s="10"/>
      <c r="O17" s="10"/>
      <c r="P17" s="10"/>
      <c r="Q17" s="10"/>
      <c r="R17" s="10"/>
      <c r="S17" s="9"/>
      <c r="T17" s="10"/>
      <c r="U17" s="10"/>
      <c r="V17" s="10"/>
      <c r="W17" s="10"/>
      <c r="X17" s="13"/>
      <c r="Y17" s="10"/>
      <c r="Z17" s="10"/>
      <c r="AA17" s="14"/>
      <c r="AB17" s="15"/>
      <c r="AC17" s="15"/>
      <c r="AD17" s="16"/>
      <c r="AE17" s="17"/>
      <c r="AF17" s="17"/>
      <c r="AMD17"/>
      <c r="AME17"/>
      <c r="AMF17"/>
      <c r="AMG17"/>
      <c r="AMH17"/>
      <c r="AMI17"/>
      <c r="AMJ17"/>
    </row>
    <row r="18" spans="1:1024" s="3" customFormat="1" ht="15" customHeight="1" x14ac:dyDescent="0.3">
      <c r="A18" s="18"/>
      <c r="B18" s="19"/>
      <c r="C18" s="19"/>
      <c r="D18" s="24"/>
      <c r="E18" s="22"/>
      <c r="F18" s="22"/>
      <c r="G18" s="24"/>
      <c r="H18" s="24"/>
      <c r="I18" s="24"/>
      <c r="J18" s="11"/>
      <c r="K18" s="24"/>
      <c r="L18" s="24"/>
      <c r="M18" s="11"/>
      <c r="N18" s="24"/>
      <c r="O18" s="24"/>
      <c r="P18" s="24"/>
      <c r="Q18" s="24"/>
      <c r="R18" s="24"/>
      <c r="S18" s="19"/>
      <c r="T18" s="24"/>
      <c r="U18" s="24"/>
      <c r="V18" s="24"/>
      <c r="W18" s="24"/>
      <c r="X18" s="25"/>
      <c r="Y18" s="24"/>
      <c r="Z18" s="24"/>
      <c r="AA18" s="26" t="s">
        <v>2</v>
      </c>
      <c r="AB18" s="27"/>
      <c r="AC18" s="27"/>
      <c r="AD18" s="16"/>
      <c r="AE18" s="17"/>
      <c r="AF18" s="17"/>
      <c r="AMD18"/>
      <c r="AME18"/>
      <c r="AMF18"/>
      <c r="AMG18"/>
      <c r="AMH18"/>
      <c r="AMI18"/>
      <c r="AMJ18"/>
    </row>
    <row r="19" spans="1:1024" s="3" customFormat="1" ht="15" customHeight="1" x14ac:dyDescent="0.3">
      <c r="A19" s="28"/>
      <c r="B19" s="29"/>
      <c r="C19" s="29"/>
      <c r="D19" s="35" t="s">
        <v>3</v>
      </c>
      <c r="E19" s="43" t="s">
        <v>4</v>
      </c>
      <c r="F19" s="35" t="s">
        <v>5</v>
      </c>
      <c r="G19" s="31" t="s">
        <v>6</v>
      </c>
      <c r="H19" s="32" t="s">
        <v>7</v>
      </c>
      <c r="I19" s="35" t="s">
        <v>8</v>
      </c>
      <c r="J19" s="33" t="s">
        <v>9</v>
      </c>
      <c r="K19" s="34" t="s">
        <v>10</v>
      </c>
      <c r="L19" s="35" t="s">
        <v>11</v>
      </c>
      <c r="M19" s="36" t="s">
        <v>12</v>
      </c>
      <c r="N19" s="35" t="s">
        <v>6</v>
      </c>
      <c r="O19" s="35" t="s">
        <v>4</v>
      </c>
      <c r="P19" s="32" t="s">
        <v>9</v>
      </c>
      <c r="Q19" s="35" t="s">
        <v>8</v>
      </c>
      <c r="R19" s="37" t="s">
        <v>5</v>
      </c>
      <c r="S19" s="35" t="s">
        <v>7</v>
      </c>
      <c r="T19" s="35" t="s">
        <v>12</v>
      </c>
      <c r="U19" s="35" t="s">
        <v>3</v>
      </c>
      <c r="V19" s="35" t="s">
        <v>10</v>
      </c>
      <c r="W19" s="35" t="s">
        <v>11</v>
      </c>
      <c r="X19" s="38" t="s">
        <v>13</v>
      </c>
      <c r="Y19" s="29" t="s">
        <v>14</v>
      </c>
      <c r="Z19" s="29" t="s">
        <v>15</v>
      </c>
      <c r="AA19" s="39" t="s">
        <v>3</v>
      </c>
      <c r="AB19" s="39" t="s">
        <v>16</v>
      </c>
      <c r="AC19" s="40"/>
      <c r="AD19" s="41" t="s">
        <v>17</v>
      </c>
      <c r="AE19" s="17"/>
      <c r="AF19" s="17"/>
      <c r="AMD19"/>
      <c r="AME19"/>
      <c r="AMF19"/>
      <c r="AMG19"/>
      <c r="AMH19"/>
      <c r="AMI19"/>
      <c r="AMJ19"/>
    </row>
    <row r="20" spans="1:1024" s="3" customFormat="1" ht="15" customHeight="1" x14ac:dyDescent="0.3">
      <c r="A20" s="28"/>
      <c r="B20" s="29"/>
      <c r="C20" s="42"/>
      <c r="D20" s="35" t="s">
        <v>18</v>
      </c>
      <c r="E20" s="43" t="s">
        <v>19</v>
      </c>
      <c r="F20" s="43" t="s">
        <v>19</v>
      </c>
      <c r="G20" s="31" t="s">
        <v>20</v>
      </c>
      <c r="H20" s="35" t="s">
        <v>20</v>
      </c>
      <c r="I20" s="35" t="s">
        <v>20</v>
      </c>
      <c r="J20" s="44" t="s">
        <v>21</v>
      </c>
      <c r="K20" s="34" t="s">
        <v>21</v>
      </c>
      <c r="L20" s="35" t="s">
        <v>22</v>
      </c>
      <c r="M20" s="36" t="s">
        <v>22</v>
      </c>
      <c r="N20" s="35" t="s">
        <v>23</v>
      </c>
      <c r="O20" s="35" t="s">
        <v>23</v>
      </c>
      <c r="P20" s="35" t="s">
        <v>24</v>
      </c>
      <c r="Q20" s="35" t="s">
        <v>25</v>
      </c>
      <c r="R20" s="35" t="s">
        <v>25</v>
      </c>
      <c r="S20" s="35" t="s">
        <v>26</v>
      </c>
      <c r="T20" s="35" t="s">
        <v>26</v>
      </c>
      <c r="U20" s="37" t="s">
        <v>26</v>
      </c>
      <c r="V20" s="37" t="s">
        <v>26</v>
      </c>
      <c r="W20" s="37" t="s">
        <v>27</v>
      </c>
      <c r="X20" s="45"/>
      <c r="Y20" s="35"/>
      <c r="Z20" s="35"/>
      <c r="AA20" s="35" t="s">
        <v>28</v>
      </c>
      <c r="AB20" s="39" t="s">
        <v>29</v>
      </c>
      <c r="AC20" s="40"/>
      <c r="AD20" s="41" t="s">
        <v>30</v>
      </c>
      <c r="AE20" s="9" t="s">
        <v>30</v>
      </c>
      <c r="AF20" s="17"/>
      <c r="AMD20"/>
      <c r="AME20"/>
      <c r="AMF20"/>
      <c r="AMG20"/>
      <c r="AMH20"/>
      <c r="AMI20"/>
      <c r="AMJ20"/>
    </row>
    <row r="21" spans="1:1024" s="3" customFormat="1" ht="24" x14ac:dyDescent="0.3">
      <c r="A21" s="46" t="s">
        <v>31</v>
      </c>
      <c r="B21" s="29" t="s">
        <v>32</v>
      </c>
      <c r="C21" s="47" t="s">
        <v>33</v>
      </c>
      <c r="D21" s="48" t="s">
        <v>34</v>
      </c>
      <c r="E21" s="48" t="s">
        <v>35</v>
      </c>
      <c r="F21" s="48" t="s">
        <v>36</v>
      </c>
      <c r="G21" s="49" t="s">
        <v>37</v>
      </c>
      <c r="H21" s="48" t="s">
        <v>38</v>
      </c>
      <c r="I21" s="48" t="s">
        <v>39</v>
      </c>
      <c r="J21" s="49" t="s">
        <v>40</v>
      </c>
      <c r="K21" s="50" t="s">
        <v>41</v>
      </c>
      <c r="L21" s="48" t="s">
        <v>42</v>
      </c>
      <c r="M21" s="49" t="s">
        <v>36</v>
      </c>
      <c r="N21" s="48" t="s">
        <v>43</v>
      </c>
      <c r="O21" s="48" t="s">
        <v>44</v>
      </c>
      <c r="P21" s="48" t="s">
        <v>45</v>
      </c>
      <c r="Q21" s="51" t="s">
        <v>46</v>
      </c>
      <c r="R21" s="48" t="s">
        <v>45</v>
      </c>
      <c r="S21" s="48" t="s">
        <v>37</v>
      </c>
      <c r="T21" s="48" t="s">
        <v>38</v>
      </c>
      <c r="U21" s="52" t="s">
        <v>39</v>
      </c>
      <c r="V21" s="52" t="s">
        <v>47</v>
      </c>
      <c r="W21" s="53" t="s">
        <v>48</v>
      </c>
      <c r="X21" s="54"/>
      <c r="Y21" s="53"/>
      <c r="Z21" s="53"/>
      <c r="AA21" s="55" t="s">
        <v>42</v>
      </c>
      <c r="AB21" s="39" t="s">
        <v>49</v>
      </c>
      <c r="AC21" s="40" t="s">
        <v>50</v>
      </c>
      <c r="AD21" s="41" t="s">
        <v>51</v>
      </c>
      <c r="AE21" s="9" t="s">
        <v>52</v>
      </c>
      <c r="AF21" s="17"/>
      <c r="AMD21"/>
      <c r="AME21"/>
      <c r="AMF21"/>
      <c r="AMG21"/>
      <c r="AMH21"/>
      <c r="AMI21"/>
      <c r="AMJ21"/>
    </row>
    <row r="22" spans="1:1024" ht="16" x14ac:dyDescent="0.2">
      <c r="A22" s="57" t="s">
        <v>138</v>
      </c>
      <c r="B22" s="58" t="s">
        <v>5</v>
      </c>
      <c r="C22" s="58" t="s">
        <v>54</v>
      </c>
      <c r="D22" s="60">
        <v>44</v>
      </c>
      <c r="E22" s="60"/>
      <c r="F22" s="60">
        <v>42</v>
      </c>
      <c r="G22" s="61">
        <v>41</v>
      </c>
      <c r="H22" s="64">
        <v>44</v>
      </c>
      <c r="I22" s="64"/>
      <c r="J22" s="61">
        <v>33</v>
      </c>
      <c r="K22" s="63">
        <v>42</v>
      </c>
      <c r="L22" s="64"/>
      <c r="M22" s="65">
        <v>45</v>
      </c>
      <c r="N22" s="235">
        <v>43</v>
      </c>
      <c r="O22" s="235"/>
      <c r="P22" s="64">
        <v>36</v>
      </c>
      <c r="Q22" s="64"/>
      <c r="R22" s="64"/>
      <c r="S22" s="64">
        <v>38</v>
      </c>
      <c r="T22" s="64">
        <v>43</v>
      </c>
      <c r="U22" s="64">
        <v>44</v>
      </c>
      <c r="V22" s="251">
        <v>39</v>
      </c>
      <c r="W22" s="64"/>
      <c r="X22" s="60">
        <v>43</v>
      </c>
      <c r="Y22" s="60">
        <v>39</v>
      </c>
      <c r="Z22" s="60">
        <v>39</v>
      </c>
      <c r="AA22" s="300">
        <v>45</v>
      </c>
      <c r="AB22" s="67">
        <f t="shared" ref="AB22:AB32" si="0">COUNT(D22:Z22)</f>
        <v>16</v>
      </c>
      <c r="AC22" s="68">
        <f t="shared" ref="AC22:AC32" si="1">IF(AB22=0,0,AVERAGE(D22:Z22))</f>
        <v>40.9375</v>
      </c>
      <c r="AD22" s="68">
        <f t="array" ref="AD22">IF(AB22=0,0,IF(AB22&gt;9,AVERAGE(LARGE(D22:Z22,{1,2,3,4,5,6,7,8,9,10})),0))</f>
        <v>43.1</v>
      </c>
      <c r="AE22" s="68">
        <f t="array" ref="AE22">IF(AB22=0,0,IF(AB22&gt;9,SUM(LARGE(D22:Z22,{1,2,3,4,5,6,7,8,9,10})),0))</f>
        <v>431</v>
      </c>
    </row>
    <row r="23" spans="1:1024" ht="16" x14ac:dyDescent="0.2">
      <c r="A23" s="57" t="s">
        <v>70</v>
      </c>
      <c r="B23" s="58" t="s">
        <v>5</v>
      </c>
      <c r="C23" s="58" t="s">
        <v>55</v>
      </c>
      <c r="D23" s="60"/>
      <c r="E23" s="60">
        <v>45</v>
      </c>
      <c r="F23" s="60">
        <v>45</v>
      </c>
      <c r="G23" s="61"/>
      <c r="H23" s="64"/>
      <c r="I23" s="64"/>
      <c r="J23" s="61"/>
      <c r="K23" s="63"/>
      <c r="L23" s="64">
        <v>36</v>
      </c>
      <c r="M23" s="65">
        <v>44</v>
      </c>
      <c r="N23" s="235"/>
      <c r="O23" s="235"/>
      <c r="P23" s="64"/>
      <c r="Q23" s="64">
        <v>34</v>
      </c>
      <c r="R23" s="64">
        <v>38</v>
      </c>
      <c r="S23" s="64"/>
      <c r="T23" s="64">
        <v>43</v>
      </c>
      <c r="U23" s="64">
        <v>42</v>
      </c>
      <c r="V23" s="251">
        <v>35</v>
      </c>
      <c r="W23" s="64">
        <v>39</v>
      </c>
      <c r="X23" s="60">
        <v>44</v>
      </c>
      <c r="Y23" s="60">
        <v>46</v>
      </c>
      <c r="Z23" s="60">
        <v>40</v>
      </c>
      <c r="AA23" s="300">
        <v>43</v>
      </c>
      <c r="AB23" s="67">
        <f t="shared" si="0"/>
        <v>13</v>
      </c>
      <c r="AC23" s="68">
        <f t="shared" si="1"/>
        <v>40.846153846153847</v>
      </c>
      <c r="AD23" s="68">
        <f t="array" ref="AD23">IF(AB23=0,0,IF(AB23&gt;9,AVERAGE(LARGE(D23:Z23,{1,2,3,4,5,6,7,8,9,10})),0))</f>
        <v>42.6</v>
      </c>
      <c r="AE23" s="68">
        <f t="array" ref="AE23">IF(AB23=0,0,IF(AB23&gt;9,SUM(LARGE(D23:Z23,{1,2,3,4,5,6,7,8,9,10})),0))</f>
        <v>426</v>
      </c>
    </row>
    <row r="24" spans="1:1024" ht="16" x14ac:dyDescent="0.2">
      <c r="A24" s="57" t="s">
        <v>208</v>
      </c>
      <c r="B24" s="58" t="s">
        <v>5</v>
      </c>
      <c r="C24" s="58" t="s">
        <v>54</v>
      </c>
      <c r="D24" s="60">
        <v>41</v>
      </c>
      <c r="E24" s="60">
        <v>46</v>
      </c>
      <c r="F24" s="60">
        <v>46</v>
      </c>
      <c r="G24" s="61"/>
      <c r="H24" s="64"/>
      <c r="I24" s="64"/>
      <c r="J24" s="61"/>
      <c r="K24" s="63">
        <v>36</v>
      </c>
      <c r="L24" s="64">
        <v>30</v>
      </c>
      <c r="M24" s="65">
        <v>44</v>
      </c>
      <c r="N24" s="235"/>
      <c r="O24" s="235"/>
      <c r="P24" s="64">
        <v>30</v>
      </c>
      <c r="Q24" s="64"/>
      <c r="R24" s="64">
        <v>41</v>
      </c>
      <c r="S24" s="64"/>
      <c r="T24" s="64"/>
      <c r="U24" s="64"/>
      <c r="V24" s="251">
        <v>37</v>
      </c>
      <c r="W24" s="64"/>
      <c r="X24" s="60">
        <v>43</v>
      </c>
      <c r="Y24" s="60">
        <v>34</v>
      </c>
      <c r="Z24" s="60"/>
      <c r="AA24" s="300">
        <v>34</v>
      </c>
      <c r="AB24" s="67">
        <f t="shared" si="0"/>
        <v>11</v>
      </c>
      <c r="AC24" s="68">
        <f t="shared" si="1"/>
        <v>38.909090909090907</v>
      </c>
      <c r="AD24" s="68">
        <f t="array" ref="AD24">IF(AB24=0,0,IF(AB24&gt;9,AVERAGE(LARGE(D24:Z24,{1,2,3,4,5,6,7,8,9,10})),0))</f>
        <v>39.799999999999997</v>
      </c>
      <c r="AE24" s="68">
        <f t="array" ref="AE24">IF(AB24=0,0,IF(AB24&gt;9,SUM(LARGE(D24:Z24,{1,2,3,4,5,6,7,8,9,10})),0))</f>
        <v>398</v>
      </c>
    </row>
    <row r="25" spans="1:1024" ht="16" x14ac:dyDescent="0.2">
      <c r="A25" s="85" t="s">
        <v>160</v>
      </c>
      <c r="B25" s="75" t="s">
        <v>5</v>
      </c>
      <c r="C25" s="74" t="s">
        <v>55</v>
      </c>
      <c r="D25" s="60">
        <v>38</v>
      </c>
      <c r="E25" s="60">
        <v>39</v>
      </c>
      <c r="F25" s="60">
        <v>35</v>
      </c>
      <c r="G25" s="61"/>
      <c r="H25" s="64"/>
      <c r="I25" s="64"/>
      <c r="J25" s="61"/>
      <c r="K25" s="63"/>
      <c r="L25" s="64">
        <v>34</v>
      </c>
      <c r="M25" s="65">
        <v>39</v>
      </c>
      <c r="N25" s="235"/>
      <c r="O25" s="235"/>
      <c r="P25" s="64"/>
      <c r="Q25" s="64">
        <v>35</v>
      </c>
      <c r="R25" s="64">
        <v>37</v>
      </c>
      <c r="S25" s="64"/>
      <c r="T25" s="64">
        <v>39</v>
      </c>
      <c r="U25" s="64">
        <v>41</v>
      </c>
      <c r="V25" s="251">
        <v>31</v>
      </c>
      <c r="W25" s="64">
        <v>40</v>
      </c>
      <c r="X25" s="60">
        <v>38</v>
      </c>
      <c r="Y25" s="60">
        <v>34</v>
      </c>
      <c r="Z25" s="60"/>
      <c r="AA25" s="300">
        <v>41</v>
      </c>
      <c r="AB25" s="67">
        <f t="shared" si="0"/>
        <v>13</v>
      </c>
      <c r="AC25" s="68">
        <f t="shared" si="1"/>
        <v>36.92307692307692</v>
      </c>
      <c r="AD25" s="68">
        <f t="array" ref="AD25">IF(AB25=0,0,IF(AB25&gt;9,AVERAGE(LARGE(D25:Z25,{1,2,3,4,5,6,7,8,9,10})),0))</f>
        <v>38.1</v>
      </c>
      <c r="AE25" s="68">
        <f t="array" ref="AE25">IF(AB25=0,0,IF(AB25&gt;9,SUM(LARGE(D25:Z25,{1,2,3,4,5,6,7,8,9,10})),0))</f>
        <v>381</v>
      </c>
    </row>
    <row r="26" spans="1:1024" ht="16" x14ac:dyDescent="0.2">
      <c r="A26" s="70" t="s">
        <v>53</v>
      </c>
      <c r="B26" s="86" t="s">
        <v>5</v>
      </c>
      <c r="C26" s="86" t="s">
        <v>55</v>
      </c>
      <c r="D26" s="60">
        <v>40</v>
      </c>
      <c r="E26" s="60"/>
      <c r="F26" s="60">
        <v>43</v>
      </c>
      <c r="G26" s="61">
        <v>35</v>
      </c>
      <c r="H26" s="64">
        <v>36</v>
      </c>
      <c r="I26" s="64">
        <v>36</v>
      </c>
      <c r="J26" s="61">
        <v>35</v>
      </c>
      <c r="K26" s="63">
        <v>40</v>
      </c>
      <c r="L26" s="64">
        <v>31</v>
      </c>
      <c r="M26" s="65">
        <v>35</v>
      </c>
      <c r="N26" s="235">
        <v>33</v>
      </c>
      <c r="O26" s="235"/>
      <c r="P26" s="64"/>
      <c r="Q26" s="64"/>
      <c r="R26" s="64">
        <v>19</v>
      </c>
      <c r="S26" s="64"/>
      <c r="T26" s="64">
        <v>34</v>
      </c>
      <c r="U26" s="64">
        <v>41</v>
      </c>
      <c r="V26" s="251"/>
      <c r="W26" s="64"/>
      <c r="X26" s="60"/>
      <c r="Y26" s="60"/>
      <c r="Z26" s="60"/>
      <c r="AA26" s="300">
        <v>33</v>
      </c>
      <c r="AB26" s="67">
        <f t="shared" si="0"/>
        <v>13</v>
      </c>
      <c r="AC26" s="68">
        <f t="shared" si="1"/>
        <v>35.230769230769234</v>
      </c>
      <c r="AD26" s="68">
        <f t="array" ref="AD26">IF(AB26=0,0,IF(AB26&gt;9,AVERAGE(LARGE(D26:Z26,{1,2,3,4,5,6,7,8,9,10})),0))</f>
        <v>37.5</v>
      </c>
      <c r="AE26" s="68">
        <f t="array" ref="AE26">IF(AB26=0,0,IF(AB26&gt;9,SUM(LARGE(D26:Z26,{1,2,3,4,5,6,7,8,9,10})),0))</f>
        <v>375</v>
      </c>
      <c r="AF26">
        <f>SUM(AA22:AA26)</f>
        <v>196</v>
      </c>
    </row>
    <row r="27" spans="1:1024" ht="16" x14ac:dyDescent="0.2">
      <c r="A27" s="57" t="s">
        <v>193</v>
      </c>
      <c r="B27" s="58" t="s">
        <v>5</v>
      </c>
      <c r="C27" s="58" t="s">
        <v>54</v>
      </c>
      <c r="D27" s="60">
        <v>30</v>
      </c>
      <c r="E27" s="60"/>
      <c r="F27" s="60">
        <v>19</v>
      </c>
      <c r="G27" s="61">
        <v>15</v>
      </c>
      <c r="H27" s="64">
        <v>38</v>
      </c>
      <c r="I27" s="64"/>
      <c r="J27" s="61">
        <v>30</v>
      </c>
      <c r="K27" s="63">
        <v>35</v>
      </c>
      <c r="L27" s="64"/>
      <c r="M27" s="65">
        <v>34</v>
      </c>
      <c r="N27" s="235">
        <v>30</v>
      </c>
      <c r="O27" s="235"/>
      <c r="P27" s="64">
        <v>27</v>
      </c>
      <c r="Q27" s="64"/>
      <c r="R27" s="64"/>
      <c r="S27" s="64">
        <v>41</v>
      </c>
      <c r="T27" s="64">
        <v>36</v>
      </c>
      <c r="U27" s="64">
        <v>41</v>
      </c>
      <c r="V27" s="251">
        <v>41</v>
      </c>
      <c r="W27" s="64"/>
      <c r="X27" s="60">
        <v>33</v>
      </c>
      <c r="Y27" s="60">
        <v>29</v>
      </c>
      <c r="Z27" s="60">
        <v>42</v>
      </c>
      <c r="AA27" s="75">
        <v>44</v>
      </c>
      <c r="AB27" s="67">
        <f t="shared" si="0"/>
        <v>16</v>
      </c>
      <c r="AC27" s="68">
        <f t="shared" si="1"/>
        <v>32.5625</v>
      </c>
      <c r="AD27" s="68">
        <f t="array" ref="AD27">IF(AB27=0,0,IF(AB27&gt;9,AVERAGE(LARGE(D27:Z27,{1,2,3,4,5,6,7,8,9,10})),0))</f>
        <v>37.1</v>
      </c>
      <c r="AE27" s="68">
        <f t="array" ref="AE27">IF(AB27=0,0,IF(AB27&gt;9,SUM(LARGE(D27:Z27,{1,2,3,4,5,6,7,8,9,10})),0))</f>
        <v>371</v>
      </c>
    </row>
    <row r="28" spans="1:1024" ht="16" x14ac:dyDescent="0.2">
      <c r="A28" s="57" t="s">
        <v>53</v>
      </c>
      <c r="B28" s="58" t="s">
        <v>5</v>
      </c>
      <c r="C28" s="58" t="s">
        <v>54</v>
      </c>
      <c r="D28" s="60">
        <v>31</v>
      </c>
      <c r="E28" s="60"/>
      <c r="F28" s="60">
        <v>39</v>
      </c>
      <c r="G28" s="61">
        <v>36</v>
      </c>
      <c r="H28" s="64">
        <v>33</v>
      </c>
      <c r="I28" s="64">
        <v>37</v>
      </c>
      <c r="J28" s="61">
        <v>34</v>
      </c>
      <c r="K28" s="63">
        <v>36</v>
      </c>
      <c r="L28" s="64">
        <v>30</v>
      </c>
      <c r="M28" s="65">
        <v>26</v>
      </c>
      <c r="N28" s="235">
        <v>29</v>
      </c>
      <c r="O28" s="235">
        <v>23</v>
      </c>
      <c r="P28" s="64"/>
      <c r="Q28" s="64"/>
      <c r="R28" s="64">
        <v>30</v>
      </c>
      <c r="S28" s="64"/>
      <c r="T28" s="64">
        <v>37</v>
      </c>
      <c r="U28" s="64">
        <v>39</v>
      </c>
      <c r="V28" s="251"/>
      <c r="W28" s="64"/>
      <c r="X28" s="60">
        <v>28</v>
      </c>
      <c r="Y28" s="60"/>
      <c r="Z28" s="60"/>
      <c r="AA28" s="75">
        <v>44</v>
      </c>
      <c r="AB28" s="67">
        <f t="shared" si="0"/>
        <v>15</v>
      </c>
      <c r="AC28" s="68">
        <f t="shared" si="1"/>
        <v>32.533333333333331</v>
      </c>
      <c r="AD28" s="68">
        <f t="array" ref="AD28">IF(AB28=0,0,IF(AB28&gt;9,AVERAGE(LARGE(D28:Z28,{1,2,3,4,5,6,7,8,9,10})),0))</f>
        <v>35.200000000000003</v>
      </c>
      <c r="AE28" s="68">
        <f t="array" ref="AE28">IF(AB28=0,0,IF(AB28&gt;9,SUM(LARGE(D28:Z28,{1,2,3,4,5,6,7,8,9,10})),0))</f>
        <v>352</v>
      </c>
    </row>
    <row r="29" spans="1:1024" ht="16" x14ac:dyDescent="0.2">
      <c r="A29" s="57" t="s">
        <v>73</v>
      </c>
      <c r="B29" s="58" t="s">
        <v>5</v>
      </c>
      <c r="C29" s="58" t="s">
        <v>64</v>
      </c>
      <c r="D29" s="60">
        <v>37</v>
      </c>
      <c r="E29" s="60">
        <v>44</v>
      </c>
      <c r="F29" s="60"/>
      <c r="G29" s="61">
        <v>28</v>
      </c>
      <c r="H29" s="64">
        <v>34</v>
      </c>
      <c r="I29" s="64"/>
      <c r="J29" s="61"/>
      <c r="K29" s="63"/>
      <c r="L29" s="64">
        <v>31</v>
      </c>
      <c r="M29" s="65"/>
      <c r="N29" s="235"/>
      <c r="O29" s="235"/>
      <c r="P29" s="64">
        <v>28</v>
      </c>
      <c r="Q29" s="64">
        <v>32</v>
      </c>
      <c r="R29" s="64">
        <v>22</v>
      </c>
      <c r="S29" s="64"/>
      <c r="T29" s="64">
        <v>32</v>
      </c>
      <c r="U29" s="64">
        <v>31</v>
      </c>
      <c r="V29" s="251">
        <v>31</v>
      </c>
      <c r="W29" s="64"/>
      <c r="X29" s="60">
        <v>28</v>
      </c>
      <c r="Y29" s="60"/>
      <c r="Z29" s="60"/>
      <c r="AA29" s="75">
        <v>32</v>
      </c>
      <c r="AB29" s="67">
        <f t="shared" si="0"/>
        <v>12</v>
      </c>
      <c r="AC29" s="68">
        <f t="shared" si="1"/>
        <v>31.5</v>
      </c>
      <c r="AD29" s="68">
        <f t="array" ref="AD29">IF(AB29=0,0,IF(AB29&gt;9,AVERAGE(LARGE(D29:Z29,{1,2,3,4,5,6,7,8,9,10})),0))</f>
        <v>32.799999999999997</v>
      </c>
      <c r="AE29" s="68">
        <f t="array" ref="AE29">IF(AB29=0,0,IF(AB29&gt;9,SUM(LARGE(D29:Z29,{1,2,3,4,5,6,7,8,9,10})),0))</f>
        <v>328</v>
      </c>
    </row>
    <row r="30" spans="1:1024" ht="16" x14ac:dyDescent="0.2">
      <c r="A30" s="82" t="s">
        <v>110</v>
      </c>
      <c r="B30" s="83" t="s">
        <v>5</v>
      </c>
      <c r="C30" s="83" t="s">
        <v>58</v>
      </c>
      <c r="D30" s="60"/>
      <c r="E30" s="60"/>
      <c r="F30" s="60">
        <v>39</v>
      </c>
      <c r="G30" s="61">
        <v>37</v>
      </c>
      <c r="H30" s="64"/>
      <c r="I30" s="64">
        <v>35</v>
      </c>
      <c r="J30" s="61"/>
      <c r="K30" s="63">
        <v>32</v>
      </c>
      <c r="L30" s="64">
        <v>29</v>
      </c>
      <c r="M30" s="65"/>
      <c r="N30" s="235"/>
      <c r="O30" s="235"/>
      <c r="P30" s="64"/>
      <c r="Q30" s="64"/>
      <c r="R30" s="64">
        <v>25</v>
      </c>
      <c r="S30" s="64">
        <v>27</v>
      </c>
      <c r="T30" s="64">
        <v>32</v>
      </c>
      <c r="U30" s="64">
        <v>36</v>
      </c>
      <c r="V30" s="251">
        <v>32</v>
      </c>
      <c r="W30" s="64"/>
      <c r="X30" s="60"/>
      <c r="Y30" s="60"/>
      <c r="Z30" s="60"/>
      <c r="AA30" s="75">
        <v>30</v>
      </c>
      <c r="AB30" s="67">
        <f t="shared" si="0"/>
        <v>10</v>
      </c>
      <c r="AC30" s="68">
        <f t="shared" si="1"/>
        <v>32.4</v>
      </c>
      <c r="AD30" s="68">
        <f t="array" ref="AD30">IF(AB30=0,0,IF(AB30&gt;9,AVERAGE(LARGE(D30:Z30,{1,2,3,4,5,6,7,8,9,10})),0))</f>
        <v>32.4</v>
      </c>
      <c r="AE30" s="68">
        <f t="array" ref="AE30">IF(AB30=0,0,IF(AB30&gt;9,SUM(LARGE(D30:Z30,{1,2,3,4,5,6,7,8,9,10})),0))</f>
        <v>324</v>
      </c>
    </row>
    <row r="31" spans="1:1024" ht="16" x14ac:dyDescent="0.2">
      <c r="A31" s="57" t="s">
        <v>208</v>
      </c>
      <c r="B31" s="58" t="s">
        <v>5</v>
      </c>
      <c r="C31" s="58" t="s">
        <v>92</v>
      </c>
      <c r="D31" s="60">
        <v>36</v>
      </c>
      <c r="E31" s="60">
        <v>34</v>
      </c>
      <c r="F31" s="60"/>
      <c r="G31" s="61"/>
      <c r="H31" s="64"/>
      <c r="I31" s="64"/>
      <c r="J31" s="61"/>
      <c r="K31" s="63">
        <v>31</v>
      </c>
      <c r="L31" s="64">
        <v>34</v>
      </c>
      <c r="M31" s="65">
        <v>27</v>
      </c>
      <c r="N31" s="235"/>
      <c r="O31" s="235"/>
      <c r="P31" s="64">
        <v>27</v>
      </c>
      <c r="Q31" s="64"/>
      <c r="R31" s="64">
        <v>33</v>
      </c>
      <c r="S31" s="64"/>
      <c r="T31" s="64"/>
      <c r="U31" s="64"/>
      <c r="V31" s="251">
        <v>35</v>
      </c>
      <c r="W31" s="64"/>
      <c r="X31" s="60">
        <v>30</v>
      </c>
      <c r="Y31" s="60">
        <v>37</v>
      </c>
      <c r="Z31" s="60"/>
      <c r="AA31" s="75">
        <v>25</v>
      </c>
      <c r="AB31" s="67">
        <f t="shared" si="0"/>
        <v>10</v>
      </c>
      <c r="AC31" s="68">
        <f t="shared" si="1"/>
        <v>32.4</v>
      </c>
      <c r="AD31" s="68">
        <f t="array" ref="AD31">IF(AB31=0,0,IF(AB31&gt;9,AVERAGE(LARGE(D31:Z31,{1,2,3,4,5,6,7,8,9,10})),0))</f>
        <v>32.4</v>
      </c>
      <c r="AE31" s="68">
        <f t="array" ref="AE31">IF(AB31=0,0,IF(AB31&gt;9,SUM(LARGE(D31:Z31,{1,2,3,4,5,6,7,8,9,10})),0))</f>
        <v>324</v>
      </c>
    </row>
    <row r="32" spans="1:1024" ht="16" x14ac:dyDescent="0.2">
      <c r="A32" s="82" t="s">
        <v>110</v>
      </c>
      <c r="B32" s="83" t="s">
        <v>5</v>
      </c>
      <c r="C32" s="83" t="s">
        <v>54</v>
      </c>
      <c r="D32" s="60"/>
      <c r="E32" s="60"/>
      <c r="F32" s="60">
        <v>33</v>
      </c>
      <c r="G32" s="61">
        <v>34</v>
      </c>
      <c r="H32" s="64"/>
      <c r="I32" s="64">
        <v>34</v>
      </c>
      <c r="J32" s="61"/>
      <c r="K32" s="63">
        <v>30</v>
      </c>
      <c r="L32" s="64">
        <v>30</v>
      </c>
      <c r="M32" s="65"/>
      <c r="N32" s="235"/>
      <c r="O32" s="235"/>
      <c r="P32" s="64"/>
      <c r="Q32" s="64">
        <v>28</v>
      </c>
      <c r="R32" s="64"/>
      <c r="S32" s="64">
        <v>28</v>
      </c>
      <c r="T32" s="64">
        <v>34</v>
      </c>
      <c r="U32" s="64">
        <v>29</v>
      </c>
      <c r="V32" s="251">
        <v>35</v>
      </c>
      <c r="W32" s="64"/>
      <c r="X32" s="60"/>
      <c r="Y32" s="60"/>
      <c r="Z32" s="60"/>
      <c r="AA32" s="75">
        <v>32</v>
      </c>
      <c r="AB32" s="67">
        <f t="shared" si="0"/>
        <v>10</v>
      </c>
      <c r="AC32" s="68">
        <f t="shared" si="1"/>
        <v>31.5</v>
      </c>
      <c r="AD32" s="68">
        <f t="array" ref="AD32">IF(AB32=0,0,IF(AB32&gt;9,AVERAGE(LARGE(D32:Z32,{1,2,3,4,5,6,7,8,9,10})),0))</f>
        <v>31.5</v>
      </c>
      <c r="AE32" s="68">
        <f t="array" ref="AE32">IF(AB32=0,0,IF(AB32&gt;9,SUM(LARGE(D32:Z32,{1,2,3,4,5,6,7,8,9,10})),0))</f>
        <v>315</v>
      </c>
    </row>
    <row r="33" spans="1:32" ht="16" x14ac:dyDescent="0.2">
      <c r="A33" s="82"/>
      <c r="B33" s="83"/>
      <c r="C33" s="83"/>
      <c r="D33" s="60"/>
      <c r="E33" s="60"/>
      <c r="F33" s="60"/>
      <c r="G33" s="61"/>
      <c r="H33" s="64"/>
      <c r="I33" s="64"/>
      <c r="J33" s="61"/>
      <c r="K33" s="63"/>
      <c r="L33" s="64"/>
      <c r="M33" s="65"/>
      <c r="N33" s="235"/>
      <c r="O33" s="235"/>
      <c r="P33" s="64"/>
      <c r="Q33" s="64"/>
      <c r="R33" s="64"/>
      <c r="S33" s="64"/>
      <c r="T33" s="64"/>
      <c r="U33" s="64"/>
      <c r="V33" s="251"/>
      <c r="W33" s="64"/>
      <c r="X33" s="60"/>
      <c r="Y33" s="60"/>
      <c r="Z33" s="60"/>
      <c r="AA33" s="75"/>
      <c r="AB33" s="67"/>
      <c r="AC33" s="68"/>
      <c r="AD33" s="68"/>
      <c r="AE33" s="68"/>
    </row>
    <row r="34" spans="1:32" ht="16" x14ac:dyDescent="0.2">
      <c r="A34" s="57" t="s">
        <v>227</v>
      </c>
      <c r="B34" s="58" t="s">
        <v>3</v>
      </c>
      <c r="C34" s="93" t="s">
        <v>58</v>
      </c>
      <c r="D34" s="60">
        <v>38</v>
      </c>
      <c r="E34" s="60">
        <v>44</v>
      </c>
      <c r="F34" s="60">
        <v>45</v>
      </c>
      <c r="G34" s="61">
        <v>45</v>
      </c>
      <c r="H34" s="64">
        <v>41</v>
      </c>
      <c r="I34" s="64">
        <v>40</v>
      </c>
      <c r="J34" s="61">
        <v>37</v>
      </c>
      <c r="K34" s="63"/>
      <c r="L34" s="64">
        <v>41</v>
      </c>
      <c r="M34" s="65">
        <v>44</v>
      </c>
      <c r="N34" s="235">
        <v>37</v>
      </c>
      <c r="O34" s="235"/>
      <c r="P34" s="64">
        <v>36</v>
      </c>
      <c r="Q34" s="64">
        <v>41</v>
      </c>
      <c r="R34" s="64">
        <v>41</v>
      </c>
      <c r="S34" s="64">
        <v>43</v>
      </c>
      <c r="T34" s="64">
        <v>41</v>
      </c>
      <c r="U34" s="64">
        <v>41</v>
      </c>
      <c r="V34" s="251">
        <v>37</v>
      </c>
      <c r="W34" s="64">
        <v>41</v>
      </c>
      <c r="X34" s="60">
        <v>46</v>
      </c>
      <c r="Y34" s="60">
        <v>39</v>
      </c>
      <c r="Z34" s="60">
        <v>39</v>
      </c>
      <c r="AA34" s="300">
        <v>44</v>
      </c>
      <c r="AB34" s="67">
        <f t="shared" ref="AB34:AB44" si="2">COUNT(D34:Z34)</f>
        <v>21</v>
      </c>
      <c r="AC34" s="68">
        <f t="shared" ref="AC34:AC44" si="3">IF(AB34=0,0,AVERAGE(D34:Z34))</f>
        <v>40.80952380952381</v>
      </c>
      <c r="AD34" s="68">
        <f t="array" ref="AD34">IF(AB34=0,0,IF(AB34&gt;9,AVERAGE(LARGE(D34:Z34,{1,2,3,4,5,6,7,8,9,10})),0))</f>
        <v>43.1</v>
      </c>
      <c r="AE34" s="68">
        <f t="array" ref="AE34">IF(AB34=0,0,IF(AB34&gt;9,SUM(LARGE(D34:Z34,{1,2,3,4,5,6,7,8,9,10})),0))</f>
        <v>431</v>
      </c>
    </row>
    <row r="35" spans="1:32" ht="16" x14ac:dyDescent="0.2">
      <c r="A35" s="98" t="s">
        <v>155</v>
      </c>
      <c r="B35" s="86" t="s">
        <v>3</v>
      </c>
      <c r="C35" s="86" t="s">
        <v>54</v>
      </c>
      <c r="D35" s="60">
        <v>40</v>
      </c>
      <c r="E35" s="60">
        <v>42</v>
      </c>
      <c r="F35" s="60">
        <v>39</v>
      </c>
      <c r="G35" s="61">
        <v>42</v>
      </c>
      <c r="H35" s="64">
        <v>41</v>
      </c>
      <c r="I35" s="64">
        <v>37</v>
      </c>
      <c r="J35" s="61">
        <v>39</v>
      </c>
      <c r="K35" s="63">
        <v>37</v>
      </c>
      <c r="L35" s="64">
        <v>41</v>
      </c>
      <c r="M35" s="65">
        <v>36</v>
      </c>
      <c r="N35" s="235">
        <v>30</v>
      </c>
      <c r="O35" s="235">
        <v>32</v>
      </c>
      <c r="P35" s="64">
        <v>33</v>
      </c>
      <c r="Q35" s="64">
        <v>43</v>
      </c>
      <c r="R35" s="64">
        <v>40</v>
      </c>
      <c r="S35" s="64">
        <v>39</v>
      </c>
      <c r="T35" s="64">
        <v>27</v>
      </c>
      <c r="U35" s="64">
        <v>33</v>
      </c>
      <c r="V35" s="251">
        <v>38</v>
      </c>
      <c r="W35" s="64">
        <v>44</v>
      </c>
      <c r="X35" s="60">
        <v>40</v>
      </c>
      <c r="Y35" s="60">
        <v>43</v>
      </c>
      <c r="Z35" s="60">
        <v>41</v>
      </c>
      <c r="AA35" s="301">
        <v>40</v>
      </c>
      <c r="AB35" s="67">
        <f t="shared" si="2"/>
        <v>23</v>
      </c>
      <c r="AC35" s="68">
        <f t="shared" si="3"/>
        <v>38.130434782608695</v>
      </c>
      <c r="AD35" s="68">
        <f t="array" ref="AD35">IF(AB35=0,0,IF(AB35&gt;9,AVERAGE(LARGE(D35:Z35,{1,2,3,4,5,6,7,8,9,10})),0))</f>
        <v>41.7</v>
      </c>
      <c r="AE35" s="68">
        <f t="array" ref="AE35">IF(AB35=0,0,IF(AB35&gt;9,SUM(LARGE(D35:Z35,{1,2,3,4,5,6,7,8,9,10})),0))</f>
        <v>417</v>
      </c>
    </row>
    <row r="36" spans="1:32" ht="16" x14ac:dyDescent="0.2">
      <c r="A36" s="57" t="s">
        <v>82</v>
      </c>
      <c r="B36" s="58" t="s">
        <v>3</v>
      </c>
      <c r="C36" s="58" t="s">
        <v>54</v>
      </c>
      <c r="D36" s="60">
        <v>32</v>
      </c>
      <c r="E36" s="60">
        <v>43</v>
      </c>
      <c r="F36" s="60">
        <v>45</v>
      </c>
      <c r="G36" s="61">
        <v>36</v>
      </c>
      <c r="H36" s="64">
        <v>42</v>
      </c>
      <c r="I36" s="64">
        <v>27</v>
      </c>
      <c r="J36" s="61">
        <v>32</v>
      </c>
      <c r="K36" s="63">
        <v>35</v>
      </c>
      <c r="L36" s="64">
        <v>35</v>
      </c>
      <c r="M36" s="65">
        <v>38</v>
      </c>
      <c r="N36" s="235">
        <v>24</v>
      </c>
      <c r="O36" s="235">
        <v>24</v>
      </c>
      <c r="P36" s="64">
        <v>38</v>
      </c>
      <c r="Q36" s="64"/>
      <c r="R36" s="64">
        <v>28</v>
      </c>
      <c r="S36" s="64"/>
      <c r="T36" s="64">
        <v>35</v>
      </c>
      <c r="U36" s="64">
        <v>34</v>
      </c>
      <c r="V36" s="251">
        <v>37</v>
      </c>
      <c r="W36" s="64"/>
      <c r="X36" s="60">
        <v>40</v>
      </c>
      <c r="Y36" s="60">
        <v>42</v>
      </c>
      <c r="Z36" s="60">
        <v>41</v>
      </c>
      <c r="AA36" s="301">
        <v>38</v>
      </c>
      <c r="AB36" s="67">
        <f t="shared" si="2"/>
        <v>20</v>
      </c>
      <c r="AC36" s="68">
        <f t="shared" si="3"/>
        <v>35.4</v>
      </c>
      <c r="AD36" s="68">
        <f t="array" ref="AD36">IF(AB36=0,0,IF(AB36&gt;9,AVERAGE(LARGE(D36:Z36,{1,2,3,4,5,6,7,8,9,10})),0))</f>
        <v>40.200000000000003</v>
      </c>
      <c r="AE36" s="68">
        <f t="array" ref="AE36">IF(AB36=0,0,IF(AB36&gt;9,SUM(LARGE(D36:Z36,{1,2,3,4,5,6,7,8,9,10})),0))</f>
        <v>402</v>
      </c>
    </row>
    <row r="37" spans="1:32" ht="16" x14ac:dyDescent="0.2">
      <c r="A37" s="57" t="s">
        <v>81</v>
      </c>
      <c r="B37" s="58" t="s">
        <v>3</v>
      </c>
      <c r="C37" s="58" t="s">
        <v>66</v>
      </c>
      <c r="D37" s="60">
        <v>41</v>
      </c>
      <c r="E37" s="60">
        <v>41</v>
      </c>
      <c r="F37" s="60">
        <v>41</v>
      </c>
      <c r="G37" s="61">
        <v>35</v>
      </c>
      <c r="H37" s="64">
        <v>41</v>
      </c>
      <c r="I37" s="64">
        <v>36</v>
      </c>
      <c r="J37" s="61">
        <v>29</v>
      </c>
      <c r="K37" s="63">
        <v>34</v>
      </c>
      <c r="L37" s="64">
        <v>34</v>
      </c>
      <c r="M37" s="65">
        <v>39</v>
      </c>
      <c r="N37" s="235">
        <v>34</v>
      </c>
      <c r="O37" s="235">
        <v>33</v>
      </c>
      <c r="P37" s="64">
        <v>30</v>
      </c>
      <c r="Q37" s="64"/>
      <c r="R37" s="64">
        <v>29</v>
      </c>
      <c r="S37" s="64"/>
      <c r="T37" s="64">
        <v>25</v>
      </c>
      <c r="U37" s="64">
        <v>33</v>
      </c>
      <c r="V37" s="251">
        <v>36</v>
      </c>
      <c r="W37" s="64"/>
      <c r="X37" s="60">
        <v>36</v>
      </c>
      <c r="Y37" s="60">
        <v>35</v>
      </c>
      <c r="Z37" s="60">
        <v>33</v>
      </c>
      <c r="AA37" s="300">
        <v>29</v>
      </c>
      <c r="AB37" s="67">
        <f t="shared" si="2"/>
        <v>20</v>
      </c>
      <c r="AC37" s="68">
        <f t="shared" si="3"/>
        <v>34.75</v>
      </c>
      <c r="AD37" s="68">
        <f t="array" ref="AD37">IF(AB37=0,0,IF(AB37&gt;9,AVERAGE(LARGE(D37:Z37,{1,2,3,4,5,6,7,8,9,10})),0))</f>
        <v>38.1</v>
      </c>
      <c r="AE37" s="68">
        <f t="array" ref="AE37">IF(AB37=0,0,IF(AB37&gt;9,SUM(LARGE(D37:Z37,{1,2,3,4,5,6,7,8,9,10})),0))</f>
        <v>381</v>
      </c>
    </row>
    <row r="38" spans="1:32" ht="16" x14ac:dyDescent="0.2">
      <c r="A38" s="57" t="s">
        <v>150</v>
      </c>
      <c r="B38" s="58" t="s">
        <v>3</v>
      </c>
      <c r="C38" s="58" t="s">
        <v>54</v>
      </c>
      <c r="D38" s="60">
        <v>37</v>
      </c>
      <c r="E38" s="60"/>
      <c r="F38" s="60"/>
      <c r="G38" s="61"/>
      <c r="H38" s="64">
        <v>29</v>
      </c>
      <c r="I38" s="64">
        <v>41</v>
      </c>
      <c r="J38" s="61">
        <v>29</v>
      </c>
      <c r="K38" s="63"/>
      <c r="L38" s="64"/>
      <c r="M38" s="65">
        <v>28</v>
      </c>
      <c r="N38" s="235"/>
      <c r="O38" s="235">
        <v>38</v>
      </c>
      <c r="P38" s="64">
        <v>35</v>
      </c>
      <c r="Q38" s="64"/>
      <c r="R38" s="64">
        <v>27</v>
      </c>
      <c r="S38" s="64">
        <v>38</v>
      </c>
      <c r="T38" s="64"/>
      <c r="U38" s="64">
        <v>41</v>
      </c>
      <c r="V38" s="251"/>
      <c r="W38" s="64"/>
      <c r="X38" s="60">
        <v>32</v>
      </c>
      <c r="Y38" s="60">
        <v>28</v>
      </c>
      <c r="Z38" s="60">
        <v>36</v>
      </c>
      <c r="AA38" s="300">
        <v>39</v>
      </c>
      <c r="AB38" s="67">
        <f t="shared" si="2"/>
        <v>13</v>
      </c>
      <c r="AC38" s="68">
        <f t="shared" si="3"/>
        <v>33.769230769230766</v>
      </c>
      <c r="AD38" s="68">
        <f t="array" ref="AD38">IF(AB38=0,0,IF(AB38&gt;9,AVERAGE(LARGE(D38:Z38,{1,2,3,4,5,6,7,8,9,10})),0))</f>
        <v>35.6</v>
      </c>
      <c r="AE38" s="68">
        <f t="array" ref="AE38">IF(AB38=0,0,IF(AB38&gt;9,SUM(LARGE(D38:Z38,{1,2,3,4,5,6,7,8,9,10})),0))</f>
        <v>356</v>
      </c>
      <c r="AF38">
        <f>SUM(AA34:AA38)</f>
        <v>190</v>
      </c>
    </row>
    <row r="39" spans="1:32" ht="16" x14ac:dyDescent="0.2">
      <c r="A39" s="57" t="s">
        <v>203</v>
      </c>
      <c r="B39" s="58" t="s">
        <v>3</v>
      </c>
      <c r="C39" s="58" t="s">
        <v>54</v>
      </c>
      <c r="D39" s="75">
        <v>37</v>
      </c>
      <c r="E39" s="75">
        <v>31</v>
      </c>
      <c r="F39" s="75"/>
      <c r="G39" s="76">
        <v>33</v>
      </c>
      <c r="H39" s="77">
        <v>35</v>
      </c>
      <c r="I39" s="77">
        <v>26</v>
      </c>
      <c r="J39" s="76">
        <v>30</v>
      </c>
      <c r="K39" s="63"/>
      <c r="L39" s="77">
        <v>29</v>
      </c>
      <c r="M39" s="78">
        <v>35</v>
      </c>
      <c r="N39" s="236">
        <v>31</v>
      </c>
      <c r="O39" s="236">
        <v>27</v>
      </c>
      <c r="P39" s="77">
        <v>25</v>
      </c>
      <c r="Q39" s="77">
        <v>28</v>
      </c>
      <c r="R39" s="77">
        <v>32</v>
      </c>
      <c r="S39" s="77"/>
      <c r="T39" s="77">
        <v>34</v>
      </c>
      <c r="U39" s="77">
        <v>35</v>
      </c>
      <c r="V39" s="252">
        <v>30</v>
      </c>
      <c r="W39" s="77">
        <v>34</v>
      </c>
      <c r="X39" s="79">
        <v>40</v>
      </c>
      <c r="Y39" s="75">
        <v>34</v>
      </c>
      <c r="Z39" s="75"/>
      <c r="AA39" s="80">
        <v>27</v>
      </c>
      <c r="AB39" s="67">
        <f t="shared" si="2"/>
        <v>19</v>
      </c>
      <c r="AC39" s="68">
        <f t="shared" si="3"/>
        <v>31.894736842105264</v>
      </c>
      <c r="AD39" s="68">
        <f t="array" ref="AD39">IF(AB39=0,0,IF(AB39&gt;9,AVERAGE(LARGE(D39:Z39,{1,2,3,4,5,6,7,8,9,10})),0))</f>
        <v>34.9</v>
      </c>
      <c r="AE39" s="68">
        <f t="array" ref="AE39">IF(AB39=0,0,IF(AB39&gt;9,SUM(LARGE(D39:Z39,{1,2,3,4,5,6,7,8,9,10})),0))</f>
        <v>349</v>
      </c>
    </row>
    <row r="40" spans="1:32" ht="16" x14ac:dyDescent="0.2">
      <c r="A40" s="57" t="s">
        <v>259</v>
      </c>
      <c r="B40" s="58" t="s">
        <v>3</v>
      </c>
      <c r="C40" s="58" t="s">
        <v>54</v>
      </c>
      <c r="D40" s="86">
        <v>36</v>
      </c>
      <c r="E40" s="86"/>
      <c r="F40" s="86">
        <v>35</v>
      </c>
      <c r="G40" s="61">
        <v>28</v>
      </c>
      <c r="H40" s="64"/>
      <c r="I40" s="64">
        <v>32</v>
      </c>
      <c r="J40" s="61"/>
      <c r="K40" s="63">
        <v>29</v>
      </c>
      <c r="L40" s="64">
        <v>28</v>
      </c>
      <c r="M40" s="61"/>
      <c r="N40" s="235">
        <v>28</v>
      </c>
      <c r="O40" s="235"/>
      <c r="P40" s="64"/>
      <c r="Q40" s="64">
        <v>31</v>
      </c>
      <c r="R40" s="64">
        <v>37</v>
      </c>
      <c r="S40" s="64"/>
      <c r="T40" s="64"/>
      <c r="U40" s="64">
        <v>36</v>
      </c>
      <c r="V40" s="251">
        <v>31</v>
      </c>
      <c r="W40" s="64"/>
      <c r="X40" s="101">
        <v>26</v>
      </c>
      <c r="Y40" s="86">
        <v>36</v>
      </c>
      <c r="Z40" s="86">
        <v>30</v>
      </c>
      <c r="AA40" s="75">
        <v>28</v>
      </c>
      <c r="AB40" s="67">
        <f t="shared" si="2"/>
        <v>14</v>
      </c>
      <c r="AC40" s="68">
        <f t="shared" si="3"/>
        <v>31.642857142857142</v>
      </c>
      <c r="AD40" s="68">
        <f t="array" ref="AD40">IF(AB40=0,0,IF(AB40&gt;9,AVERAGE(LARGE(D40:Z40,{1,2,3,4,5,6,7,8,9,10})),0))</f>
        <v>33.299999999999997</v>
      </c>
      <c r="AE40" s="68">
        <f t="array" ref="AE40">IF(AB40=0,0,IF(AB40&gt;9,SUM(LARGE(D40:Z40,{1,2,3,4,5,6,7,8,9,10})),0))</f>
        <v>333</v>
      </c>
    </row>
    <row r="41" spans="1:32" ht="16" x14ac:dyDescent="0.2">
      <c r="A41" s="85" t="s">
        <v>126</v>
      </c>
      <c r="B41" s="75" t="s">
        <v>3</v>
      </c>
      <c r="C41" s="58" t="s">
        <v>54</v>
      </c>
      <c r="D41" s="86">
        <v>39</v>
      </c>
      <c r="E41" s="86">
        <v>29</v>
      </c>
      <c r="F41" s="86"/>
      <c r="G41" s="61"/>
      <c r="H41" s="64"/>
      <c r="I41" s="64">
        <v>24</v>
      </c>
      <c r="J41" s="61">
        <v>28</v>
      </c>
      <c r="K41" s="63"/>
      <c r="L41" s="64"/>
      <c r="M41" s="65"/>
      <c r="N41" s="235"/>
      <c r="O41" s="235"/>
      <c r="P41" s="64">
        <v>23</v>
      </c>
      <c r="Q41" s="64">
        <v>13</v>
      </c>
      <c r="R41" s="64">
        <v>24</v>
      </c>
      <c r="S41" s="64"/>
      <c r="T41" s="64">
        <v>29</v>
      </c>
      <c r="U41" s="64">
        <v>21</v>
      </c>
      <c r="V41" s="251"/>
      <c r="W41" s="64">
        <v>30</v>
      </c>
      <c r="X41" s="101">
        <v>29</v>
      </c>
      <c r="Y41" s="86">
        <v>24</v>
      </c>
      <c r="Z41" s="86">
        <v>27</v>
      </c>
      <c r="AA41" s="75">
        <v>33</v>
      </c>
      <c r="AB41" s="67">
        <f t="shared" si="2"/>
        <v>13</v>
      </c>
      <c r="AC41" s="68">
        <f t="shared" si="3"/>
        <v>26.153846153846153</v>
      </c>
      <c r="AD41" s="68">
        <f t="array" ref="AD41">IF(AB41=0,0,IF(AB41&gt;9,AVERAGE(LARGE(D41:Z41,{1,2,3,4,5,6,7,8,9,10})),0))</f>
        <v>28.3</v>
      </c>
      <c r="AE41" s="68">
        <f t="array" ref="AE41">IF(AB41=0,0,IF(AB41&gt;9,SUM(LARGE(D41:Z41,{1,2,3,4,5,6,7,8,9,10})),0))</f>
        <v>283</v>
      </c>
    </row>
    <row r="42" spans="1:32" ht="16" x14ac:dyDescent="0.2">
      <c r="A42" s="57" t="s">
        <v>255</v>
      </c>
      <c r="B42" s="58" t="s">
        <v>3</v>
      </c>
      <c r="C42" s="58" t="s">
        <v>66</v>
      </c>
      <c r="D42" s="86">
        <v>30</v>
      </c>
      <c r="E42" s="86">
        <v>21</v>
      </c>
      <c r="F42" s="86">
        <v>19</v>
      </c>
      <c r="G42" s="61"/>
      <c r="H42" s="64"/>
      <c r="I42" s="64">
        <v>24</v>
      </c>
      <c r="J42" s="61">
        <v>28</v>
      </c>
      <c r="K42" s="63"/>
      <c r="L42" s="64">
        <v>27</v>
      </c>
      <c r="M42" s="65"/>
      <c r="N42" s="235"/>
      <c r="O42" s="235">
        <v>21</v>
      </c>
      <c r="P42" s="64">
        <v>11</v>
      </c>
      <c r="Q42" s="64"/>
      <c r="R42" s="64">
        <v>16</v>
      </c>
      <c r="S42" s="64"/>
      <c r="T42" s="64"/>
      <c r="U42" s="64"/>
      <c r="V42" s="251">
        <v>23</v>
      </c>
      <c r="W42" s="64"/>
      <c r="X42" s="101">
        <v>18</v>
      </c>
      <c r="Y42" s="86">
        <v>30</v>
      </c>
      <c r="Z42" s="86"/>
      <c r="AA42" s="75">
        <v>16</v>
      </c>
      <c r="AB42" s="67">
        <f t="shared" si="2"/>
        <v>12</v>
      </c>
      <c r="AC42" s="68">
        <f t="shared" si="3"/>
        <v>22.333333333333332</v>
      </c>
      <c r="AD42" s="68">
        <f t="array" ref="AD42">IF(AB42=0,0,IF(AB42&gt;9,AVERAGE(LARGE(D42:Z42,{1,2,3,4,5,6,7,8,9,10})),0))</f>
        <v>24.1</v>
      </c>
      <c r="AE42" s="68">
        <f t="array" ref="AE42">IF(AB42=0,0,IF(AB42&gt;9,SUM(LARGE(D42:Z42,{1,2,3,4,5,6,7,8,9,10})),0))</f>
        <v>241</v>
      </c>
    </row>
    <row r="43" spans="1:32" ht="16" x14ac:dyDescent="0.2">
      <c r="A43" s="57" t="s">
        <v>125</v>
      </c>
      <c r="B43" s="58" t="s">
        <v>3</v>
      </c>
      <c r="C43" s="58" t="s">
        <v>54</v>
      </c>
      <c r="D43" s="60">
        <v>19</v>
      </c>
      <c r="E43" s="60">
        <v>24</v>
      </c>
      <c r="F43" s="60"/>
      <c r="G43" s="61"/>
      <c r="H43" s="64"/>
      <c r="I43" s="64">
        <v>19</v>
      </c>
      <c r="J43" s="61">
        <v>22</v>
      </c>
      <c r="K43" s="63"/>
      <c r="L43" s="64"/>
      <c r="M43" s="65">
        <v>21</v>
      </c>
      <c r="N43" s="235">
        <v>11</v>
      </c>
      <c r="O43" s="235">
        <v>11</v>
      </c>
      <c r="P43" s="64">
        <v>9</v>
      </c>
      <c r="Q43" s="64">
        <v>9</v>
      </c>
      <c r="R43" s="64">
        <v>14</v>
      </c>
      <c r="S43" s="64"/>
      <c r="T43" s="64">
        <v>17</v>
      </c>
      <c r="U43" s="64">
        <v>25</v>
      </c>
      <c r="V43" s="251"/>
      <c r="W43" s="64">
        <v>15</v>
      </c>
      <c r="X43" s="60">
        <v>16</v>
      </c>
      <c r="Y43" s="60">
        <v>28</v>
      </c>
      <c r="Z43" s="60"/>
      <c r="AA43" s="75">
        <v>22</v>
      </c>
      <c r="AB43" s="67">
        <f t="shared" si="2"/>
        <v>15</v>
      </c>
      <c r="AC43" s="68">
        <f t="shared" si="3"/>
        <v>17.333333333333332</v>
      </c>
      <c r="AD43" s="68">
        <f t="array" ref="AD43">IF(AB43=0,0,IF(AB43&gt;9,AVERAGE(LARGE(D43:Z43,{1,2,3,4,5,6,7,8,9,10})),0))</f>
        <v>20.6</v>
      </c>
      <c r="AE43" s="68">
        <f t="array" ref="AE43">IF(AB43=0,0,IF(AB43&gt;9,SUM(LARGE(D43:Z43,{1,2,3,4,5,6,7,8,9,10})),0))</f>
        <v>206</v>
      </c>
    </row>
    <row r="44" spans="1:32" ht="16" x14ac:dyDescent="0.2">
      <c r="A44" s="82" t="s">
        <v>369</v>
      </c>
      <c r="B44" s="83" t="s">
        <v>3</v>
      </c>
      <c r="C44" s="83" t="s">
        <v>54</v>
      </c>
      <c r="D44" s="60"/>
      <c r="E44" s="60"/>
      <c r="F44" s="60"/>
      <c r="G44" s="61"/>
      <c r="H44" s="64"/>
      <c r="I44" s="64"/>
      <c r="J44" s="61"/>
      <c r="K44" s="63"/>
      <c r="L44" s="64"/>
      <c r="M44" s="65"/>
      <c r="N44" s="235"/>
      <c r="O44" s="235"/>
      <c r="P44" s="64"/>
      <c r="Q44" s="64"/>
      <c r="R44" s="64"/>
      <c r="S44" s="64"/>
      <c r="T44" s="64">
        <v>41</v>
      </c>
      <c r="U44" s="64">
        <v>36</v>
      </c>
      <c r="V44" s="251"/>
      <c r="W44" s="64"/>
      <c r="X44" s="60">
        <v>42</v>
      </c>
      <c r="Y44" s="60">
        <v>37</v>
      </c>
      <c r="Z44" s="60">
        <v>39</v>
      </c>
      <c r="AA44" s="75">
        <v>39</v>
      </c>
      <c r="AB44" s="67">
        <f t="shared" si="2"/>
        <v>5</v>
      </c>
      <c r="AC44" s="68">
        <f t="shared" si="3"/>
        <v>39</v>
      </c>
      <c r="AD44" s="68">
        <f t="array" ref="AD44">IF(AB44=0,0,IF(AB44&gt;9,AVERAGE(LARGE(D44:Z44,{1,2,3,4,5,6,7,8,9,10})),0))</f>
        <v>0</v>
      </c>
      <c r="AE44" s="68">
        <f t="array" ref="AE44">IF(AB44=0,0,IF(AB44&gt;9,SUM(LARGE(D44:Z44,{1,2,3,4,5,6,7,8,9,10})),0))</f>
        <v>0</v>
      </c>
    </row>
    <row r="45" spans="1:32" ht="16" x14ac:dyDescent="0.2">
      <c r="A45" s="82"/>
      <c r="B45" s="83"/>
      <c r="C45" s="83"/>
      <c r="D45" s="60"/>
      <c r="E45" s="60"/>
      <c r="F45" s="60"/>
      <c r="G45" s="61"/>
      <c r="H45" s="64"/>
      <c r="I45" s="64"/>
      <c r="J45" s="61"/>
      <c r="K45" s="63"/>
      <c r="L45" s="64"/>
      <c r="M45" s="65"/>
      <c r="N45" s="235"/>
      <c r="O45" s="235"/>
      <c r="P45" s="64"/>
      <c r="Q45" s="64"/>
      <c r="R45" s="64"/>
      <c r="S45" s="64"/>
      <c r="T45" s="64"/>
      <c r="U45" s="64"/>
      <c r="V45" s="251"/>
      <c r="W45" s="64"/>
      <c r="X45" s="60"/>
      <c r="Y45" s="60"/>
      <c r="Z45" s="60"/>
      <c r="AA45" s="75"/>
      <c r="AB45" s="67"/>
      <c r="AC45" s="68"/>
      <c r="AD45" s="68"/>
      <c r="AE45" s="68"/>
    </row>
    <row r="46" spans="1:32" ht="16" x14ac:dyDescent="0.2">
      <c r="A46" s="57" t="s">
        <v>234</v>
      </c>
      <c r="B46" s="58" t="s">
        <v>8</v>
      </c>
      <c r="C46" s="58" t="s">
        <v>54</v>
      </c>
      <c r="D46" s="60">
        <v>47</v>
      </c>
      <c r="E46" s="60">
        <v>36</v>
      </c>
      <c r="F46" s="60">
        <v>42</v>
      </c>
      <c r="G46" s="61">
        <v>38</v>
      </c>
      <c r="H46" s="64"/>
      <c r="I46" s="64">
        <v>34</v>
      </c>
      <c r="J46" s="61"/>
      <c r="K46" s="63"/>
      <c r="L46" s="64">
        <v>42</v>
      </c>
      <c r="M46" s="65">
        <v>45</v>
      </c>
      <c r="N46" s="235"/>
      <c r="O46" s="235"/>
      <c r="P46" s="64"/>
      <c r="Q46" s="64">
        <v>30</v>
      </c>
      <c r="R46" s="64">
        <v>44</v>
      </c>
      <c r="S46" s="64">
        <v>43</v>
      </c>
      <c r="T46" s="64">
        <v>44</v>
      </c>
      <c r="U46" s="64">
        <v>45</v>
      </c>
      <c r="V46" s="251"/>
      <c r="W46" s="64">
        <v>40</v>
      </c>
      <c r="X46" s="60">
        <v>47</v>
      </c>
      <c r="Y46" s="60">
        <v>41</v>
      </c>
      <c r="Z46" s="60">
        <v>46</v>
      </c>
      <c r="AA46" s="300">
        <v>43</v>
      </c>
      <c r="AB46" s="67">
        <f t="shared" ref="AB46:AB55" si="4">COUNT(D46:Z46)</f>
        <v>16</v>
      </c>
      <c r="AC46" s="68">
        <f t="shared" ref="AC46:AC55" si="5">IF(AB46=0,0,AVERAGE(D46:Z46))</f>
        <v>41.5</v>
      </c>
      <c r="AD46" s="68">
        <f t="array" ref="AD46">IF(AB46=0,0,IF(AB46&gt;9,AVERAGE(LARGE(D46:Z46,{1,2,3,4,5,6,7,8,9,10})),0))</f>
        <v>44.5</v>
      </c>
      <c r="AE46" s="68">
        <f t="array" ref="AE46">IF(AB46=0,0,IF(AB46&gt;9,SUM(LARGE(D46:Z46,{1,2,3,4,5,6,7,8,9,10})),0))</f>
        <v>445</v>
      </c>
    </row>
    <row r="47" spans="1:32" ht="16" x14ac:dyDescent="0.2">
      <c r="A47" s="57" t="s">
        <v>107</v>
      </c>
      <c r="B47" s="58" t="s">
        <v>8</v>
      </c>
      <c r="C47" s="58" t="s">
        <v>58</v>
      </c>
      <c r="D47" s="60">
        <v>41</v>
      </c>
      <c r="E47" s="60">
        <v>41</v>
      </c>
      <c r="F47" s="60">
        <v>42</v>
      </c>
      <c r="G47" s="61">
        <v>43</v>
      </c>
      <c r="H47" s="64">
        <v>45</v>
      </c>
      <c r="I47" s="64">
        <v>39</v>
      </c>
      <c r="J47" s="61">
        <v>42</v>
      </c>
      <c r="K47" s="63"/>
      <c r="L47" s="64">
        <v>46</v>
      </c>
      <c r="M47" s="65">
        <v>37</v>
      </c>
      <c r="N47" s="235">
        <v>34</v>
      </c>
      <c r="O47" s="235"/>
      <c r="P47" s="64"/>
      <c r="Q47" s="64">
        <v>42</v>
      </c>
      <c r="R47" s="64">
        <v>42</v>
      </c>
      <c r="S47" s="64">
        <v>40</v>
      </c>
      <c r="T47" s="64">
        <v>40</v>
      </c>
      <c r="U47" s="64">
        <v>45</v>
      </c>
      <c r="V47" s="251">
        <v>37</v>
      </c>
      <c r="W47" s="64">
        <v>34</v>
      </c>
      <c r="X47" s="60">
        <v>39</v>
      </c>
      <c r="Y47" s="60">
        <v>48</v>
      </c>
      <c r="Z47" s="60">
        <v>39</v>
      </c>
      <c r="AA47" s="300">
        <v>45</v>
      </c>
      <c r="AB47" s="67">
        <f t="shared" si="4"/>
        <v>20</v>
      </c>
      <c r="AC47" s="68">
        <f t="shared" si="5"/>
        <v>40.799999999999997</v>
      </c>
      <c r="AD47" s="68">
        <f t="array" ref="AD47">IF(AB47=0,0,IF(AB47&gt;9,AVERAGE(LARGE(D47:Z47,{1,2,3,4,5,6,7,8,9,10})),0))</f>
        <v>43.6</v>
      </c>
      <c r="AE47" s="68">
        <f t="array" ref="AE47">IF(AB47=0,0,IF(AB47&gt;9,SUM(LARGE(D47:Z47,{1,2,3,4,5,6,7,8,9,10})),0))</f>
        <v>436</v>
      </c>
    </row>
    <row r="48" spans="1:32" ht="16" x14ac:dyDescent="0.2">
      <c r="A48" s="57" t="s">
        <v>149</v>
      </c>
      <c r="B48" s="58" t="s">
        <v>8</v>
      </c>
      <c r="C48" s="58" t="s">
        <v>58</v>
      </c>
      <c r="D48" s="60">
        <v>39</v>
      </c>
      <c r="E48" s="60">
        <v>46</v>
      </c>
      <c r="F48" s="60">
        <v>43</v>
      </c>
      <c r="G48" s="61"/>
      <c r="H48" s="64"/>
      <c r="I48" s="64"/>
      <c r="J48" s="61"/>
      <c r="K48" s="63"/>
      <c r="L48" s="64">
        <v>38</v>
      </c>
      <c r="M48" s="65">
        <v>45</v>
      </c>
      <c r="N48" s="235">
        <v>42</v>
      </c>
      <c r="O48" s="235">
        <v>44</v>
      </c>
      <c r="P48" s="64">
        <v>41</v>
      </c>
      <c r="Q48" s="64">
        <v>42</v>
      </c>
      <c r="R48" s="64">
        <v>44</v>
      </c>
      <c r="S48" s="64">
        <v>42</v>
      </c>
      <c r="T48" s="64">
        <v>37</v>
      </c>
      <c r="U48" s="64">
        <v>39</v>
      </c>
      <c r="V48" s="251">
        <v>44</v>
      </c>
      <c r="W48" s="64"/>
      <c r="X48" s="60"/>
      <c r="Y48" s="60"/>
      <c r="Z48" s="60"/>
      <c r="AA48" s="300">
        <v>43</v>
      </c>
      <c r="AB48" s="67">
        <f t="shared" si="4"/>
        <v>14</v>
      </c>
      <c r="AC48" s="68">
        <f t="shared" si="5"/>
        <v>41.857142857142854</v>
      </c>
      <c r="AD48" s="68">
        <f t="array" ref="AD48">IF(AB48=0,0,IF(AB48&gt;9,AVERAGE(LARGE(D48:Z48,{1,2,3,4,5,6,7,8,9,10})),0))</f>
        <v>43.3</v>
      </c>
      <c r="AE48" s="68">
        <f t="array" ref="AE48">IF(AB48=0,0,IF(AB48&gt;9,SUM(LARGE(D48:Z48,{1,2,3,4,5,6,7,8,9,10})),0))</f>
        <v>433</v>
      </c>
    </row>
    <row r="49" spans="1:32" ht="16" x14ac:dyDescent="0.2">
      <c r="A49" s="57" t="s">
        <v>117</v>
      </c>
      <c r="B49" s="58" t="s">
        <v>8</v>
      </c>
      <c r="C49" s="93" t="s">
        <v>64</v>
      </c>
      <c r="D49" s="60"/>
      <c r="E49" s="60"/>
      <c r="F49" s="60">
        <v>43</v>
      </c>
      <c r="G49" s="61">
        <v>46</v>
      </c>
      <c r="H49" s="64">
        <v>48</v>
      </c>
      <c r="I49" s="64">
        <v>45</v>
      </c>
      <c r="J49" s="61">
        <v>46</v>
      </c>
      <c r="K49" s="63">
        <v>40</v>
      </c>
      <c r="L49" s="64">
        <v>38</v>
      </c>
      <c r="M49" s="65"/>
      <c r="N49" s="235">
        <v>39</v>
      </c>
      <c r="O49" s="235">
        <v>41</v>
      </c>
      <c r="P49" s="64">
        <v>34</v>
      </c>
      <c r="Q49" s="64">
        <v>41</v>
      </c>
      <c r="R49" s="64"/>
      <c r="S49" s="64">
        <v>42</v>
      </c>
      <c r="T49" s="64">
        <v>40</v>
      </c>
      <c r="U49" s="64">
        <v>37</v>
      </c>
      <c r="V49" s="251">
        <v>36</v>
      </c>
      <c r="W49" s="64"/>
      <c r="X49" s="60"/>
      <c r="Y49" s="60"/>
      <c r="Z49" s="60"/>
      <c r="AA49" s="300">
        <v>43</v>
      </c>
      <c r="AB49" s="67">
        <f t="shared" si="4"/>
        <v>15</v>
      </c>
      <c r="AC49" s="68">
        <f t="shared" si="5"/>
        <v>41.06666666666667</v>
      </c>
      <c r="AD49" s="68">
        <f t="array" ref="AD49">IF(AB49=0,0,IF(AB49&gt;9,AVERAGE(LARGE(D49:Z49,{1,2,3,4,5,6,7,8,9,10})),0))</f>
        <v>43.2</v>
      </c>
      <c r="AE49" s="68">
        <f t="array" ref="AE49">IF(AB49=0,0,IF(AB49&gt;9,SUM(LARGE(D49:Z49,{1,2,3,4,5,6,7,8,9,10})),0))</f>
        <v>432</v>
      </c>
    </row>
    <row r="50" spans="1:32" ht="16" x14ac:dyDescent="0.2">
      <c r="A50" s="57" t="s">
        <v>240</v>
      </c>
      <c r="B50" s="58" t="s">
        <v>8</v>
      </c>
      <c r="C50" s="58" t="s">
        <v>55</v>
      </c>
      <c r="D50" s="60"/>
      <c r="E50" s="60"/>
      <c r="F50" s="60">
        <v>40</v>
      </c>
      <c r="G50" s="61">
        <v>42</v>
      </c>
      <c r="H50" s="64">
        <v>41</v>
      </c>
      <c r="I50" s="64">
        <v>43</v>
      </c>
      <c r="J50" s="61">
        <v>36</v>
      </c>
      <c r="K50" s="63"/>
      <c r="L50" s="64">
        <v>37</v>
      </c>
      <c r="M50" s="65">
        <v>39</v>
      </c>
      <c r="N50" s="235"/>
      <c r="O50" s="235"/>
      <c r="P50" s="64"/>
      <c r="Q50" s="64">
        <v>35</v>
      </c>
      <c r="R50" s="64"/>
      <c r="S50" s="64">
        <v>36</v>
      </c>
      <c r="T50" s="64">
        <v>47</v>
      </c>
      <c r="U50" s="64">
        <v>40</v>
      </c>
      <c r="V50" s="251">
        <v>37</v>
      </c>
      <c r="W50" s="64"/>
      <c r="X50" s="60">
        <v>36</v>
      </c>
      <c r="Y50" s="60">
        <v>42</v>
      </c>
      <c r="Z50" s="60">
        <v>45</v>
      </c>
      <c r="AA50" s="300">
        <v>37</v>
      </c>
      <c r="AB50" s="67">
        <f t="shared" si="4"/>
        <v>15</v>
      </c>
      <c r="AC50" s="68">
        <f t="shared" si="5"/>
        <v>39.733333333333334</v>
      </c>
      <c r="AD50" s="68">
        <f t="array" ref="AD50">IF(AB50=0,0,IF(AB50&gt;9,AVERAGE(LARGE(D50:Z50,{1,2,3,4,5,6,7,8,9,10})),0))</f>
        <v>41.6</v>
      </c>
      <c r="AE50" s="68">
        <f t="array" ref="AE50">IF(AB50=0,0,IF(AB50&gt;9,SUM(LARGE(D50:Z50,{1,2,3,4,5,6,7,8,9,10})),0))</f>
        <v>416</v>
      </c>
      <c r="AF50">
        <f>SUM(AA46:AA50)</f>
        <v>211</v>
      </c>
    </row>
    <row r="51" spans="1:32" ht="16" x14ac:dyDescent="0.2">
      <c r="A51" s="57" t="s">
        <v>180</v>
      </c>
      <c r="B51" s="58" t="s">
        <v>8</v>
      </c>
      <c r="C51" s="58" t="s">
        <v>54</v>
      </c>
      <c r="D51" s="86"/>
      <c r="E51" s="86"/>
      <c r="F51" s="86">
        <v>34</v>
      </c>
      <c r="G51" s="61">
        <v>23</v>
      </c>
      <c r="H51" s="64"/>
      <c r="I51" s="64">
        <v>39</v>
      </c>
      <c r="J51" s="61"/>
      <c r="K51" s="63">
        <v>42</v>
      </c>
      <c r="L51" s="64">
        <v>38</v>
      </c>
      <c r="M51" s="65">
        <v>38</v>
      </c>
      <c r="N51" s="235">
        <v>38</v>
      </c>
      <c r="O51" s="235">
        <v>41</v>
      </c>
      <c r="P51" s="64">
        <v>32</v>
      </c>
      <c r="Q51" s="64">
        <v>32</v>
      </c>
      <c r="R51" s="64">
        <v>38</v>
      </c>
      <c r="S51" s="64">
        <v>41</v>
      </c>
      <c r="T51" s="64">
        <v>36</v>
      </c>
      <c r="U51" s="64">
        <v>42</v>
      </c>
      <c r="V51" s="251"/>
      <c r="W51" s="64">
        <v>41</v>
      </c>
      <c r="X51" s="101"/>
      <c r="Y51" s="86"/>
      <c r="Z51" s="86"/>
      <c r="AA51" s="75">
        <v>37</v>
      </c>
      <c r="AB51" s="67">
        <f t="shared" si="4"/>
        <v>15</v>
      </c>
      <c r="AC51" s="68">
        <f t="shared" si="5"/>
        <v>37</v>
      </c>
      <c r="AD51" s="68">
        <f t="array" ref="AD51">IF(AB51=0,0,IF(AB51&gt;9,AVERAGE(LARGE(D51:Z51,{1,2,3,4,5,6,7,8,9,10})),0))</f>
        <v>39.799999999999997</v>
      </c>
      <c r="AE51" s="68">
        <f t="array" ref="AE51">IF(AB51=0,0,IF(AB51&gt;9,SUM(LARGE(D51:Z51,{1,2,3,4,5,6,7,8,9,10})),0))</f>
        <v>398</v>
      </c>
    </row>
    <row r="52" spans="1:32" ht="16" x14ac:dyDescent="0.2">
      <c r="A52" s="57" t="s">
        <v>284</v>
      </c>
      <c r="B52" s="58" t="s">
        <v>8</v>
      </c>
      <c r="C52" s="58" t="s">
        <v>58</v>
      </c>
      <c r="D52" s="60">
        <v>39</v>
      </c>
      <c r="E52" s="60">
        <v>38</v>
      </c>
      <c r="F52" s="60">
        <v>49</v>
      </c>
      <c r="G52" s="61"/>
      <c r="H52" s="64"/>
      <c r="I52" s="64">
        <v>36</v>
      </c>
      <c r="J52" s="61"/>
      <c r="K52" s="63"/>
      <c r="L52" s="64">
        <v>39</v>
      </c>
      <c r="M52" s="65">
        <v>39</v>
      </c>
      <c r="N52" s="235">
        <v>37</v>
      </c>
      <c r="O52" s="235"/>
      <c r="P52" s="64"/>
      <c r="Q52" s="64">
        <v>38</v>
      </c>
      <c r="R52" s="64"/>
      <c r="S52" s="64">
        <v>35</v>
      </c>
      <c r="T52" s="64">
        <v>34</v>
      </c>
      <c r="U52" s="64"/>
      <c r="V52" s="251"/>
      <c r="W52" s="64"/>
      <c r="X52" s="60">
        <v>37</v>
      </c>
      <c r="Y52" s="60">
        <v>40</v>
      </c>
      <c r="Z52" s="60"/>
      <c r="AA52" s="75">
        <v>38</v>
      </c>
      <c r="AB52" s="67">
        <f t="shared" si="4"/>
        <v>12</v>
      </c>
      <c r="AC52" s="68">
        <f t="shared" si="5"/>
        <v>38.416666666666664</v>
      </c>
      <c r="AD52" s="68">
        <f t="array" ref="AD52">IF(AB52=0,0,IF(AB52&gt;9,AVERAGE(LARGE(D52:Z52,{1,2,3,4,5,6,7,8,9,10})),0))</f>
        <v>39.200000000000003</v>
      </c>
      <c r="AE52" s="68">
        <f t="array" ref="AE52">IF(AB52=0,0,IF(AB52&gt;9,SUM(LARGE(D52:Z52,{1,2,3,4,5,6,7,8,9,10})),0))</f>
        <v>392</v>
      </c>
    </row>
    <row r="53" spans="1:32" ht="16" x14ac:dyDescent="0.2">
      <c r="A53" s="57" t="s">
        <v>215</v>
      </c>
      <c r="B53" s="58" t="s">
        <v>8</v>
      </c>
      <c r="C53" s="58" t="s">
        <v>54</v>
      </c>
      <c r="D53" s="60"/>
      <c r="E53" s="60">
        <v>34</v>
      </c>
      <c r="F53" s="60">
        <v>37</v>
      </c>
      <c r="G53" s="61">
        <v>25</v>
      </c>
      <c r="H53" s="64">
        <v>36</v>
      </c>
      <c r="I53" s="64">
        <v>34</v>
      </c>
      <c r="J53" s="61">
        <v>30</v>
      </c>
      <c r="K53" s="63"/>
      <c r="L53" s="64">
        <v>39</v>
      </c>
      <c r="M53" s="65">
        <v>28</v>
      </c>
      <c r="N53" s="235"/>
      <c r="O53" s="235"/>
      <c r="P53" s="64"/>
      <c r="Q53" s="64"/>
      <c r="R53" s="64">
        <v>28</v>
      </c>
      <c r="S53" s="64">
        <v>29</v>
      </c>
      <c r="T53" s="64">
        <v>34</v>
      </c>
      <c r="U53" s="64">
        <v>38</v>
      </c>
      <c r="V53" s="251">
        <v>41</v>
      </c>
      <c r="W53" s="64">
        <v>32</v>
      </c>
      <c r="X53" s="60">
        <v>17</v>
      </c>
      <c r="Y53" s="60">
        <v>34</v>
      </c>
      <c r="Z53" s="60"/>
      <c r="AA53" s="75">
        <v>35</v>
      </c>
      <c r="AB53" s="67">
        <f t="shared" si="4"/>
        <v>16</v>
      </c>
      <c r="AC53" s="68">
        <f t="shared" si="5"/>
        <v>32.25</v>
      </c>
      <c r="AD53" s="68">
        <f t="array" ref="AD53">IF(AB53=0,0,IF(AB53&gt;9,AVERAGE(LARGE(D53:Z53,{1,2,3,4,5,6,7,8,9,10})),0))</f>
        <v>35.9</v>
      </c>
      <c r="AE53" s="68">
        <f t="array" ref="AE53">IF(AB53=0,0,IF(AB53&gt;9,SUM(LARGE(D53:Z53,{1,2,3,4,5,6,7,8,9,10})),0))</f>
        <v>359</v>
      </c>
    </row>
    <row r="54" spans="1:32" ht="16" x14ac:dyDescent="0.2">
      <c r="A54" s="57" t="s">
        <v>173</v>
      </c>
      <c r="B54" s="58" t="s">
        <v>8</v>
      </c>
      <c r="C54" s="58" t="s">
        <v>64</v>
      </c>
      <c r="D54" s="60">
        <v>33</v>
      </c>
      <c r="E54" s="60">
        <v>37</v>
      </c>
      <c r="F54" s="60"/>
      <c r="G54" s="61">
        <v>27</v>
      </c>
      <c r="H54" s="64">
        <v>34</v>
      </c>
      <c r="I54" s="64"/>
      <c r="J54" s="61"/>
      <c r="K54" s="63"/>
      <c r="L54" s="64">
        <v>35</v>
      </c>
      <c r="M54" s="65"/>
      <c r="N54" s="235">
        <v>28</v>
      </c>
      <c r="O54" s="235">
        <v>38</v>
      </c>
      <c r="P54" s="64">
        <v>31</v>
      </c>
      <c r="Q54" s="64">
        <v>24</v>
      </c>
      <c r="R54" s="64">
        <v>28</v>
      </c>
      <c r="S54" s="64">
        <v>31</v>
      </c>
      <c r="T54" s="64"/>
      <c r="U54" s="64"/>
      <c r="V54" s="251">
        <v>28</v>
      </c>
      <c r="W54" s="64"/>
      <c r="X54" s="60"/>
      <c r="Y54" s="60"/>
      <c r="Z54" s="60"/>
      <c r="AA54" s="75">
        <v>25</v>
      </c>
      <c r="AB54" s="67">
        <f t="shared" si="4"/>
        <v>12</v>
      </c>
      <c r="AC54" s="68">
        <f t="shared" si="5"/>
        <v>31.166666666666668</v>
      </c>
      <c r="AD54" s="68">
        <f t="array" ref="AD54">IF(AB54=0,0,IF(AB54&gt;9,AVERAGE(LARGE(D54:Z54,{1,2,3,4,5,6,7,8,9,10})),0))</f>
        <v>32.299999999999997</v>
      </c>
      <c r="AE54" s="68">
        <f t="array" ref="AE54">IF(AB54=0,0,IF(AB54&gt;9,SUM(LARGE(D54:Z54,{1,2,3,4,5,6,7,8,9,10})),0))</f>
        <v>323</v>
      </c>
    </row>
    <row r="55" spans="1:32" ht="16" x14ac:dyDescent="0.2">
      <c r="A55" s="57" t="s">
        <v>173</v>
      </c>
      <c r="B55" s="83" t="s">
        <v>8</v>
      </c>
      <c r="C55" s="83" t="s">
        <v>54</v>
      </c>
      <c r="D55" s="60">
        <v>34</v>
      </c>
      <c r="E55" s="60">
        <v>29</v>
      </c>
      <c r="F55" s="60"/>
      <c r="G55" s="61">
        <v>39</v>
      </c>
      <c r="H55" s="64">
        <v>35</v>
      </c>
      <c r="I55" s="64"/>
      <c r="J55" s="61"/>
      <c r="K55" s="63"/>
      <c r="L55" s="64">
        <v>40</v>
      </c>
      <c r="M55" s="65"/>
      <c r="N55" s="235">
        <v>30</v>
      </c>
      <c r="O55" s="235">
        <v>28</v>
      </c>
      <c r="P55" s="64"/>
      <c r="Q55" s="64"/>
      <c r="R55" s="64"/>
      <c r="S55" s="64"/>
      <c r="T55" s="64"/>
      <c r="U55" s="64">
        <v>30</v>
      </c>
      <c r="V55" s="251">
        <v>17</v>
      </c>
      <c r="W55" s="64"/>
      <c r="X55" s="60">
        <v>35</v>
      </c>
      <c r="Y55" s="60"/>
      <c r="Z55" s="60"/>
      <c r="AA55" s="75">
        <v>32</v>
      </c>
      <c r="AB55" s="67">
        <f t="shared" si="4"/>
        <v>10</v>
      </c>
      <c r="AC55" s="68">
        <f t="shared" si="5"/>
        <v>31.7</v>
      </c>
      <c r="AD55" s="68">
        <f t="array" ref="AD55">IF(AB55=0,0,IF(AB55&gt;9,AVERAGE(LARGE(D55:Z55,{1,2,3,4,5,6,7,8,9,10})),0))</f>
        <v>31.7</v>
      </c>
      <c r="AE55" s="68">
        <f t="array" ref="AE55">IF(AB55=0,0,IF(AB55&gt;9,SUM(LARGE(D55:Z55,{1,2,3,4,5,6,7,8,9,10})),0))</f>
        <v>317</v>
      </c>
    </row>
    <row r="56" spans="1:32" ht="16" x14ac:dyDescent="0.2">
      <c r="A56" s="57"/>
      <c r="B56" s="83"/>
      <c r="C56" s="83"/>
      <c r="D56" s="60"/>
      <c r="E56" s="60"/>
      <c r="F56" s="60"/>
      <c r="G56" s="61"/>
      <c r="H56" s="64"/>
      <c r="I56" s="64"/>
      <c r="J56" s="61"/>
      <c r="K56" s="63"/>
      <c r="L56" s="64"/>
      <c r="M56" s="65"/>
      <c r="N56" s="235"/>
      <c r="O56" s="235"/>
      <c r="P56" s="64"/>
      <c r="Q56" s="64"/>
      <c r="R56" s="64"/>
      <c r="S56" s="64"/>
      <c r="T56" s="64"/>
      <c r="U56" s="64"/>
      <c r="V56" s="251"/>
      <c r="W56" s="64"/>
      <c r="X56" s="60"/>
      <c r="Y56" s="60"/>
      <c r="Z56" s="60"/>
      <c r="AA56" s="75"/>
      <c r="AB56" s="67"/>
      <c r="AC56" s="68"/>
      <c r="AD56" s="68"/>
      <c r="AE56" s="68"/>
    </row>
    <row r="57" spans="1:32" ht="16" x14ac:dyDescent="0.2">
      <c r="A57" s="57" t="s">
        <v>256</v>
      </c>
      <c r="B57" s="58" t="s">
        <v>7</v>
      </c>
      <c r="C57" s="58" t="s">
        <v>54</v>
      </c>
      <c r="D57" s="60">
        <v>44</v>
      </c>
      <c r="E57" s="60">
        <v>45</v>
      </c>
      <c r="F57" s="60">
        <v>47</v>
      </c>
      <c r="G57" s="61">
        <v>44</v>
      </c>
      <c r="H57" s="64"/>
      <c r="I57" s="64">
        <v>40</v>
      </c>
      <c r="J57" s="61">
        <v>42</v>
      </c>
      <c r="K57" s="63">
        <v>43</v>
      </c>
      <c r="L57" s="64">
        <v>40</v>
      </c>
      <c r="M57" s="65">
        <v>39</v>
      </c>
      <c r="N57" s="235">
        <v>39</v>
      </c>
      <c r="O57" s="235">
        <v>38</v>
      </c>
      <c r="P57" s="64">
        <v>30</v>
      </c>
      <c r="Q57" s="64">
        <v>37</v>
      </c>
      <c r="R57" s="64">
        <v>43</v>
      </c>
      <c r="S57" s="64">
        <v>46</v>
      </c>
      <c r="T57" s="64">
        <v>45</v>
      </c>
      <c r="U57" s="64"/>
      <c r="V57" s="251"/>
      <c r="W57" s="64"/>
      <c r="X57" s="60">
        <v>41</v>
      </c>
      <c r="Y57" s="60"/>
      <c r="Z57" s="60"/>
      <c r="AA57" s="300">
        <v>47</v>
      </c>
      <c r="AB57" s="67">
        <f t="shared" ref="AB57:AB71" si="6">COUNT(D57:Z57)</f>
        <v>17</v>
      </c>
      <c r="AC57" s="68">
        <f t="shared" ref="AC57:AC71" si="7">IF(AB57=0,0,AVERAGE(D57:Z57))</f>
        <v>41.352941176470587</v>
      </c>
      <c r="AD57" s="68">
        <f t="array" ref="AD57">IF(AB57=0,0,IF(AB57&gt;9,AVERAGE(LARGE(D57:Z57,{1,2,3,4,5,6,7,8,9,10})),0))</f>
        <v>44</v>
      </c>
      <c r="AE57" s="68">
        <f t="array" ref="AE57">IF(AB57=0,0,IF(AB57&gt;9,SUM(LARGE(D57:Z57,{1,2,3,4,5,6,7,8,9,10})),0))</f>
        <v>440</v>
      </c>
    </row>
    <row r="58" spans="1:32" ht="16" x14ac:dyDescent="0.2">
      <c r="A58" s="70" t="s">
        <v>100</v>
      </c>
      <c r="B58" s="86" t="s">
        <v>7</v>
      </c>
      <c r="C58" s="86" t="s">
        <v>64</v>
      </c>
      <c r="D58" s="60"/>
      <c r="E58" s="60">
        <v>39</v>
      </c>
      <c r="F58" s="60"/>
      <c r="G58" s="61">
        <v>35</v>
      </c>
      <c r="H58" s="64">
        <v>43</v>
      </c>
      <c r="I58" s="64">
        <v>42</v>
      </c>
      <c r="J58" s="61">
        <v>38</v>
      </c>
      <c r="K58" s="63"/>
      <c r="L58" s="64">
        <v>43</v>
      </c>
      <c r="M58" s="65">
        <v>39</v>
      </c>
      <c r="N58" s="235">
        <v>33</v>
      </c>
      <c r="O58" s="235">
        <v>38</v>
      </c>
      <c r="P58" s="64"/>
      <c r="Q58" s="64"/>
      <c r="R58" s="64"/>
      <c r="S58" s="64">
        <v>38</v>
      </c>
      <c r="T58" s="64">
        <v>43</v>
      </c>
      <c r="U58" s="64"/>
      <c r="V58" s="251"/>
      <c r="W58" s="64">
        <v>45</v>
      </c>
      <c r="X58" s="60">
        <v>31</v>
      </c>
      <c r="Y58" s="60">
        <v>44</v>
      </c>
      <c r="Z58" s="60">
        <v>42</v>
      </c>
      <c r="AA58" s="300">
        <v>39</v>
      </c>
      <c r="AB58" s="67">
        <f t="shared" si="6"/>
        <v>15</v>
      </c>
      <c r="AC58" s="68">
        <f t="shared" si="7"/>
        <v>39.533333333333331</v>
      </c>
      <c r="AD58" s="68">
        <f t="array" ref="AD58">IF(AB58=0,0,IF(AB58&gt;9,AVERAGE(LARGE(D58:Z58,{1,2,3,4,5,6,7,8,9,10})),0))</f>
        <v>41.8</v>
      </c>
      <c r="AE58" s="68">
        <f t="array" ref="AE58">IF(AB58=0,0,IF(AB58&gt;9,SUM(LARGE(D58:Z58,{1,2,3,4,5,6,7,8,9,10})),0))</f>
        <v>418</v>
      </c>
    </row>
    <row r="59" spans="1:32" ht="16" x14ac:dyDescent="0.2">
      <c r="A59" s="57" t="s">
        <v>131</v>
      </c>
      <c r="B59" s="58" t="s">
        <v>7</v>
      </c>
      <c r="C59" s="58" t="s">
        <v>92</v>
      </c>
      <c r="D59" s="60"/>
      <c r="E59" s="60">
        <v>35</v>
      </c>
      <c r="F59" s="60"/>
      <c r="G59" s="61">
        <v>42</v>
      </c>
      <c r="H59" s="64">
        <v>40</v>
      </c>
      <c r="I59" s="64">
        <v>31</v>
      </c>
      <c r="J59" s="61"/>
      <c r="K59" s="63"/>
      <c r="L59" s="64"/>
      <c r="M59" s="65"/>
      <c r="N59" s="235"/>
      <c r="O59" s="235"/>
      <c r="P59" s="64"/>
      <c r="Q59" s="64"/>
      <c r="R59" s="64"/>
      <c r="S59" s="64">
        <v>36</v>
      </c>
      <c r="T59" s="64">
        <v>41</v>
      </c>
      <c r="U59" s="64">
        <v>42</v>
      </c>
      <c r="V59" s="251"/>
      <c r="W59" s="64"/>
      <c r="X59" s="60">
        <v>41</v>
      </c>
      <c r="Y59" s="60">
        <v>38</v>
      </c>
      <c r="Z59" s="60">
        <v>37</v>
      </c>
      <c r="AA59" s="300">
        <v>39</v>
      </c>
      <c r="AB59" s="67">
        <f t="shared" si="6"/>
        <v>10</v>
      </c>
      <c r="AC59" s="68">
        <f t="shared" si="7"/>
        <v>38.299999999999997</v>
      </c>
      <c r="AD59" s="68">
        <f t="array" ref="AD59">IF(AB59=0,0,IF(AB59&gt;9,AVERAGE(LARGE(D59:Z59,{1,2,3,4,5,6,7,8,9,10})),0))</f>
        <v>38.299999999999997</v>
      </c>
      <c r="AE59" s="68">
        <f t="array" ref="AE59">IF(AB59=0,0,IF(AB59&gt;9,SUM(LARGE(D59:Z59,{1,2,3,4,5,6,7,8,9,10})),0))</f>
        <v>383</v>
      </c>
    </row>
    <row r="60" spans="1:32" ht="16" x14ac:dyDescent="0.2">
      <c r="A60" s="57" t="s">
        <v>111</v>
      </c>
      <c r="B60" s="58" t="s">
        <v>7</v>
      </c>
      <c r="C60" s="58" t="s">
        <v>64</v>
      </c>
      <c r="D60" s="86"/>
      <c r="E60" s="86"/>
      <c r="F60" s="86"/>
      <c r="G60" s="61">
        <v>35</v>
      </c>
      <c r="H60" s="64">
        <v>37</v>
      </c>
      <c r="I60" s="64">
        <v>35</v>
      </c>
      <c r="J60" s="61"/>
      <c r="K60" s="63"/>
      <c r="L60" s="64"/>
      <c r="M60" s="65"/>
      <c r="N60" s="235"/>
      <c r="O60" s="235"/>
      <c r="P60" s="64">
        <v>31</v>
      </c>
      <c r="Q60" s="64"/>
      <c r="R60" s="64">
        <v>28</v>
      </c>
      <c r="S60" s="64">
        <v>35</v>
      </c>
      <c r="T60" s="64">
        <v>43</v>
      </c>
      <c r="U60" s="64">
        <v>41</v>
      </c>
      <c r="V60" s="251"/>
      <c r="W60" s="64"/>
      <c r="X60" s="101">
        <v>37</v>
      </c>
      <c r="Y60" s="86">
        <v>38</v>
      </c>
      <c r="Z60" s="86">
        <v>42</v>
      </c>
      <c r="AA60" s="300">
        <v>36</v>
      </c>
      <c r="AB60" s="67">
        <f t="shared" si="6"/>
        <v>11</v>
      </c>
      <c r="AC60" s="68">
        <f t="shared" si="7"/>
        <v>36.545454545454547</v>
      </c>
      <c r="AD60" s="68">
        <f t="array" ref="AD60">IF(AB60=0,0,IF(AB60&gt;9,AVERAGE(LARGE(D60:Z60,{1,2,3,4,5,6,7,8,9,10})),0))</f>
        <v>37.4</v>
      </c>
      <c r="AE60" s="68">
        <f t="array" ref="AE60">IF(AB60=0,0,IF(AB60&gt;9,SUM(LARGE(D60:Z60,{1,2,3,4,5,6,7,8,9,10})),0))</f>
        <v>374</v>
      </c>
    </row>
    <row r="61" spans="1:32" ht="16" x14ac:dyDescent="0.2">
      <c r="A61" s="57" t="s">
        <v>217</v>
      </c>
      <c r="B61" s="58" t="s">
        <v>7</v>
      </c>
      <c r="C61" s="58" t="s">
        <v>64</v>
      </c>
      <c r="D61" s="60">
        <v>24</v>
      </c>
      <c r="E61" s="60">
        <v>32</v>
      </c>
      <c r="F61" s="60">
        <v>35</v>
      </c>
      <c r="G61" s="61">
        <v>36</v>
      </c>
      <c r="H61" s="64">
        <v>37</v>
      </c>
      <c r="I61" s="64">
        <v>30</v>
      </c>
      <c r="J61" s="61">
        <v>35</v>
      </c>
      <c r="K61" s="63">
        <v>31</v>
      </c>
      <c r="L61" s="64"/>
      <c r="M61" s="65"/>
      <c r="N61" s="235">
        <v>25</v>
      </c>
      <c r="O61" s="235">
        <v>21</v>
      </c>
      <c r="P61" s="64">
        <v>26</v>
      </c>
      <c r="Q61" s="64">
        <v>32</v>
      </c>
      <c r="R61" s="64">
        <v>24</v>
      </c>
      <c r="S61" s="64">
        <v>38</v>
      </c>
      <c r="T61" s="64">
        <v>38</v>
      </c>
      <c r="U61" s="64"/>
      <c r="V61" s="251"/>
      <c r="W61" s="64"/>
      <c r="X61" s="60"/>
      <c r="Y61" s="60"/>
      <c r="Z61" s="60"/>
      <c r="AA61" s="300">
        <v>27</v>
      </c>
      <c r="AB61" s="67">
        <f t="shared" si="6"/>
        <v>15</v>
      </c>
      <c r="AC61" s="68">
        <f t="shared" si="7"/>
        <v>30.933333333333334</v>
      </c>
      <c r="AD61" s="68">
        <f t="array" ref="AD61">IF(AB61=0,0,IF(AB61&gt;9,AVERAGE(LARGE(D61:Z61,{1,2,3,4,5,6,7,8,9,10})),0))</f>
        <v>34.4</v>
      </c>
      <c r="AE61" s="68">
        <f t="array" ref="AE61">IF(AB61=0,0,IF(AB61&gt;9,SUM(LARGE(D61:Z61,{1,2,3,4,5,6,7,8,9,10})),0))</f>
        <v>344</v>
      </c>
      <c r="AF61">
        <f>SUM(AA57:AA61)</f>
        <v>188</v>
      </c>
    </row>
    <row r="62" spans="1:32" ht="16" x14ac:dyDescent="0.2">
      <c r="A62" s="57" t="s">
        <v>256</v>
      </c>
      <c r="B62" s="58" t="s">
        <v>7</v>
      </c>
      <c r="C62" s="58" t="s">
        <v>64</v>
      </c>
      <c r="D62" s="60"/>
      <c r="E62" s="60"/>
      <c r="F62" s="60"/>
      <c r="G62" s="61">
        <v>37</v>
      </c>
      <c r="H62" s="64"/>
      <c r="I62" s="64">
        <v>33</v>
      </c>
      <c r="J62" s="61"/>
      <c r="K62" s="63">
        <v>45</v>
      </c>
      <c r="L62" s="64"/>
      <c r="M62" s="65">
        <v>38</v>
      </c>
      <c r="N62" s="235">
        <v>30</v>
      </c>
      <c r="O62" s="235">
        <v>32</v>
      </c>
      <c r="P62" s="64">
        <v>26</v>
      </c>
      <c r="Q62" s="64">
        <v>36</v>
      </c>
      <c r="R62" s="64">
        <v>28</v>
      </c>
      <c r="S62" s="64">
        <v>36</v>
      </c>
      <c r="T62" s="64"/>
      <c r="U62" s="64"/>
      <c r="V62" s="251"/>
      <c r="W62" s="64"/>
      <c r="X62" s="60"/>
      <c r="Y62" s="60"/>
      <c r="Z62" s="60"/>
      <c r="AA62" s="75">
        <v>36</v>
      </c>
      <c r="AB62" s="67">
        <f t="shared" si="6"/>
        <v>10</v>
      </c>
      <c r="AC62" s="68">
        <f t="shared" si="7"/>
        <v>34.1</v>
      </c>
      <c r="AD62" s="68">
        <f t="array" ref="AD62">IF(AB62=0,0,IF(AB62&gt;9,AVERAGE(LARGE(D62:Z62,{1,2,3,4,5,6,7,8,9,10})),0))</f>
        <v>34.1</v>
      </c>
      <c r="AE62" s="68">
        <f t="array" ref="AE62">IF(AB62=0,0,IF(AB62&gt;9,SUM(LARGE(D62:Z62,{1,2,3,4,5,6,7,8,9,10})),0))</f>
        <v>341</v>
      </c>
    </row>
    <row r="63" spans="1:32" ht="16" x14ac:dyDescent="0.2">
      <c r="A63" s="57" t="s">
        <v>63</v>
      </c>
      <c r="B63" s="58" t="s">
        <v>7</v>
      </c>
      <c r="C63" s="58" t="s">
        <v>54</v>
      </c>
      <c r="D63" s="60">
        <v>37</v>
      </c>
      <c r="E63" s="60"/>
      <c r="F63" s="60"/>
      <c r="G63" s="61"/>
      <c r="H63" s="64">
        <v>33</v>
      </c>
      <c r="I63" s="64">
        <v>18</v>
      </c>
      <c r="J63" s="61"/>
      <c r="K63" s="63"/>
      <c r="L63" s="64"/>
      <c r="M63" s="65">
        <v>31</v>
      </c>
      <c r="N63" s="235"/>
      <c r="O63" s="235">
        <v>28</v>
      </c>
      <c r="P63" s="64">
        <v>38</v>
      </c>
      <c r="Q63" s="64">
        <v>35</v>
      </c>
      <c r="R63" s="64">
        <v>33</v>
      </c>
      <c r="S63" s="64">
        <v>39</v>
      </c>
      <c r="T63" s="64">
        <v>36</v>
      </c>
      <c r="U63" s="64">
        <v>30</v>
      </c>
      <c r="V63" s="251"/>
      <c r="W63" s="64"/>
      <c r="X63" s="60"/>
      <c r="Y63" s="60"/>
      <c r="Z63" s="60"/>
      <c r="AA63" s="75">
        <v>38</v>
      </c>
      <c r="AB63" s="67">
        <f t="shared" si="6"/>
        <v>11</v>
      </c>
      <c r="AC63" s="68">
        <f t="shared" si="7"/>
        <v>32.545454545454547</v>
      </c>
      <c r="AD63" s="68">
        <f t="array" ref="AD63">IF(AB63=0,0,IF(AB63&gt;9,AVERAGE(LARGE(D63:Z63,{1,2,3,4,5,6,7,8,9,10})),0))</f>
        <v>34</v>
      </c>
      <c r="AE63" s="68">
        <f t="array" ref="AE63">IF(AB63=0,0,IF(AB63&gt;9,SUM(LARGE(D63:Z63,{1,2,3,4,5,6,7,8,9,10})),0))</f>
        <v>340</v>
      </c>
    </row>
    <row r="64" spans="1:32" ht="16" x14ac:dyDescent="0.2">
      <c r="A64" s="57" t="s">
        <v>183</v>
      </c>
      <c r="B64" s="58" t="s">
        <v>7</v>
      </c>
      <c r="C64" s="58" t="s">
        <v>92</v>
      </c>
      <c r="D64" s="60"/>
      <c r="E64" s="60">
        <v>40</v>
      </c>
      <c r="F64" s="60">
        <v>30</v>
      </c>
      <c r="G64" s="61">
        <v>32</v>
      </c>
      <c r="H64" s="64">
        <v>33</v>
      </c>
      <c r="I64" s="64">
        <v>28</v>
      </c>
      <c r="J64" s="61">
        <v>30</v>
      </c>
      <c r="K64" s="63"/>
      <c r="L64" s="64"/>
      <c r="M64" s="65"/>
      <c r="N64" s="235"/>
      <c r="O64" s="235"/>
      <c r="P64" s="64"/>
      <c r="Q64" s="64"/>
      <c r="R64" s="64"/>
      <c r="S64" s="64">
        <v>34</v>
      </c>
      <c r="T64" s="64">
        <v>34</v>
      </c>
      <c r="U64" s="64"/>
      <c r="V64" s="251"/>
      <c r="W64" s="64"/>
      <c r="X64" s="60">
        <v>43</v>
      </c>
      <c r="Y64" s="60">
        <v>32</v>
      </c>
      <c r="Z64" s="60"/>
      <c r="AA64" s="80">
        <v>31</v>
      </c>
      <c r="AB64" s="67">
        <f t="shared" si="6"/>
        <v>10</v>
      </c>
      <c r="AC64" s="68">
        <f t="shared" si="7"/>
        <v>33.6</v>
      </c>
      <c r="AD64" s="68">
        <f t="array" ref="AD64">IF(AB64=0,0,IF(AB64&gt;9,AVERAGE(LARGE(D64:Z64,{1,2,3,4,5,6,7,8,9,10})),0))</f>
        <v>33.6</v>
      </c>
      <c r="AE64" s="68">
        <f t="array" ref="AE64">IF(AB64=0,0,IF(AB64&gt;9,SUM(LARGE(D64:Z64,{1,2,3,4,5,6,7,8,9,10})),0))</f>
        <v>336</v>
      </c>
    </row>
    <row r="65" spans="1:32" ht="16" x14ac:dyDescent="0.2">
      <c r="A65" s="57" t="s">
        <v>115</v>
      </c>
      <c r="B65" s="58" t="s">
        <v>7</v>
      </c>
      <c r="C65" s="58" t="s">
        <v>54</v>
      </c>
      <c r="D65" s="86"/>
      <c r="E65" s="86"/>
      <c r="F65" s="86"/>
      <c r="G65" s="61"/>
      <c r="H65" s="64"/>
      <c r="I65" s="64">
        <v>29</v>
      </c>
      <c r="J65" s="61">
        <v>25</v>
      </c>
      <c r="K65" s="63"/>
      <c r="L65" s="64">
        <v>24</v>
      </c>
      <c r="M65" s="61">
        <v>33</v>
      </c>
      <c r="N65" s="235">
        <v>28</v>
      </c>
      <c r="O65" s="235"/>
      <c r="P65" s="64"/>
      <c r="Q65" s="64"/>
      <c r="R65" s="64"/>
      <c r="S65" s="92">
        <v>39</v>
      </c>
      <c r="T65" s="64">
        <v>43</v>
      </c>
      <c r="U65" s="64"/>
      <c r="V65" s="251"/>
      <c r="W65" s="64">
        <v>31</v>
      </c>
      <c r="X65" s="86">
        <v>25</v>
      </c>
      <c r="Y65" s="86">
        <v>39</v>
      </c>
      <c r="Z65" s="86">
        <v>40</v>
      </c>
      <c r="AA65" s="75">
        <v>38</v>
      </c>
      <c r="AB65" s="67">
        <f t="shared" si="6"/>
        <v>11</v>
      </c>
      <c r="AC65" s="68">
        <f t="shared" si="7"/>
        <v>32.363636363636367</v>
      </c>
      <c r="AD65" s="68">
        <f t="array" ref="AD65">IF(AB65=0,0,IF(AB65&gt;9,AVERAGE(LARGE(D65:Z65,{1,2,3,4,5,6,7,8,9,10})),0))</f>
        <v>33.200000000000003</v>
      </c>
      <c r="AE65" s="68">
        <f t="array" ref="AE65">IF(AB65=0,0,IF(AB65&gt;9,SUM(LARGE(D65:Z65,{1,2,3,4,5,6,7,8,9,10})),0))</f>
        <v>332</v>
      </c>
    </row>
    <row r="66" spans="1:32" ht="16" x14ac:dyDescent="0.2">
      <c r="A66" s="57" t="s">
        <v>62</v>
      </c>
      <c r="B66" s="58" t="s">
        <v>7</v>
      </c>
      <c r="C66" s="58" t="s">
        <v>54</v>
      </c>
      <c r="D66" s="60">
        <v>34</v>
      </c>
      <c r="E66" s="60"/>
      <c r="F66" s="60"/>
      <c r="G66" s="61"/>
      <c r="H66" s="64">
        <v>34</v>
      </c>
      <c r="I66" s="64">
        <v>31</v>
      </c>
      <c r="J66" s="61"/>
      <c r="K66" s="63"/>
      <c r="L66" s="64"/>
      <c r="M66" s="65">
        <v>38</v>
      </c>
      <c r="N66" s="235"/>
      <c r="O66" s="235">
        <v>35</v>
      </c>
      <c r="P66" s="64">
        <v>28</v>
      </c>
      <c r="Q66" s="64">
        <v>25</v>
      </c>
      <c r="R66" s="64">
        <v>30</v>
      </c>
      <c r="S66" s="64">
        <v>33</v>
      </c>
      <c r="T66" s="64">
        <v>32</v>
      </c>
      <c r="U66" s="64">
        <v>36</v>
      </c>
      <c r="V66" s="251"/>
      <c r="W66" s="64"/>
      <c r="X66" s="60"/>
      <c r="Y66" s="60"/>
      <c r="Z66" s="60"/>
      <c r="AA66" s="75">
        <v>36</v>
      </c>
      <c r="AB66" s="67">
        <f t="shared" si="6"/>
        <v>11</v>
      </c>
      <c r="AC66" s="68">
        <f t="shared" si="7"/>
        <v>32.363636363636367</v>
      </c>
      <c r="AD66" s="68">
        <f t="array" ref="AD66">IF(AB66=0,0,IF(AB66&gt;9,AVERAGE(LARGE(D66:Z66,{1,2,3,4,5,6,7,8,9,10})),0))</f>
        <v>33.1</v>
      </c>
      <c r="AE66" s="68">
        <f t="array" ref="AE66">IF(AB66=0,0,IF(AB66&gt;9,SUM(LARGE(D66:Z66,{1,2,3,4,5,6,7,8,9,10})),0))</f>
        <v>331</v>
      </c>
    </row>
    <row r="67" spans="1:32" ht="16" x14ac:dyDescent="0.2">
      <c r="A67" s="57" t="s">
        <v>186</v>
      </c>
      <c r="B67" s="58" t="s">
        <v>7</v>
      </c>
      <c r="C67" s="58" t="s">
        <v>64</v>
      </c>
      <c r="D67" s="60"/>
      <c r="E67" s="60">
        <v>28</v>
      </c>
      <c r="F67" s="60"/>
      <c r="G67" s="61">
        <v>15</v>
      </c>
      <c r="H67" s="64"/>
      <c r="I67" s="64"/>
      <c r="J67" s="61">
        <v>31</v>
      </c>
      <c r="K67" s="63"/>
      <c r="L67" s="64">
        <v>29</v>
      </c>
      <c r="M67" s="65">
        <v>34</v>
      </c>
      <c r="N67" s="235"/>
      <c r="O67" s="235">
        <v>28</v>
      </c>
      <c r="P67" s="64">
        <v>24</v>
      </c>
      <c r="Q67" s="64">
        <v>32</v>
      </c>
      <c r="R67" s="64"/>
      <c r="S67" s="64">
        <v>38</v>
      </c>
      <c r="T67" s="64"/>
      <c r="U67" s="64"/>
      <c r="V67" s="251"/>
      <c r="W67" s="64"/>
      <c r="X67" s="60">
        <v>39</v>
      </c>
      <c r="Y67" s="60">
        <v>41</v>
      </c>
      <c r="Z67" s="60"/>
      <c r="AA67" s="75">
        <v>32</v>
      </c>
      <c r="AB67" s="67">
        <f t="shared" si="6"/>
        <v>11</v>
      </c>
      <c r="AC67" s="68">
        <f t="shared" si="7"/>
        <v>30.818181818181817</v>
      </c>
      <c r="AD67" s="68">
        <f t="array" ref="AD67">IF(AB67=0,0,IF(AB67&gt;9,AVERAGE(LARGE(D67:Z67,{1,2,3,4,5,6,7,8,9,10})),0))</f>
        <v>32.4</v>
      </c>
      <c r="AE67" s="68">
        <f t="array" ref="AE67">IF(AB67=0,0,IF(AB67&gt;9,SUM(LARGE(D67:Z67,{1,2,3,4,5,6,7,8,9,10})),0))</f>
        <v>324</v>
      </c>
    </row>
    <row r="68" spans="1:32" ht="16" x14ac:dyDescent="0.2">
      <c r="A68" s="99" t="s">
        <v>62</v>
      </c>
      <c r="B68" s="58" t="s">
        <v>7</v>
      </c>
      <c r="C68" s="58" t="s">
        <v>58</v>
      </c>
      <c r="D68" s="60">
        <v>38</v>
      </c>
      <c r="E68" s="60"/>
      <c r="F68" s="60"/>
      <c r="G68" s="61"/>
      <c r="H68" s="64">
        <v>31</v>
      </c>
      <c r="I68" s="64">
        <v>34</v>
      </c>
      <c r="J68" s="61"/>
      <c r="K68" s="63"/>
      <c r="L68" s="64"/>
      <c r="M68" s="65">
        <v>30</v>
      </c>
      <c r="N68" s="235"/>
      <c r="O68" s="235">
        <v>30</v>
      </c>
      <c r="P68" s="64">
        <v>19</v>
      </c>
      <c r="Q68" s="64">
        <v>24</v>
      </c>
      <c r="R68" s="64">
        <v>28</v>
      </c>
      <c r="S68" s="64">
        <v>33</v>
      </c>
      <c r="T68" s="64">
        <v>25</v>
      </c>
      <c r="U68" s="64">
        <v>36</v>
      </c>
      <c r="V68" s="251"/>
      <c r="W68" s="64"/>
      <c r="X68" s="60"/>
      <c r="Y68" s="60"/>
      <c r="Z68" s="60"/>
      <c r="AA68" s="75">
        <v>40</v>
      </c>
      <c r="AB68" s="67">
        <f t="shared" si="6"/>
        <v>11</v>
      </c>
      <c r="AC68" s="68">
        <f t="shared" si="7"/>
        <v>29.818181818181817</v>
      </c>
      <c r="AD68" s="68">
        <f t="array" ref="AD68">IF(AB68=0,0,IF(AB68&gt;9,AVERAGE(LARGE(D68:Z68,{1,2,3,4,5,6,7,8,9,10})),0))</f>
        <v>30.9</v>
      </c>
      <c r="AE68" s="68">
        <f t="array" ref="AE68">IF(AB68=0,0,IF(AB68&gt;9,SUM(LARGE(D68:Z68,{1,2,3,4,5,6,7,8,9,10})),0))</f>
        <v>309</v>
      </c>
    </row>
    <row r="69" spans="1:32" ht="16" x14ac:dyDescent="0.2">
      <c r="A69" s="57" t="s">
        <v>63</v>
      </c>
      <c r="B69" s="58" t="s">
        <v>7</v>
      </c>
      <c r="C69" s="58" t="s">
        <v>58</v>
      </c>
      <c r="D69" s="60">
        <v>31</v>
      </c>
      <c r="E69" s="60"/>
      <c r="F69" s="60"/>
      <c r="G69" s="61"/>
      <c r="H69" s="64">
        <v>35</v>
      </c>
      <c r="I69" s="64">
        <v>22</v>
      </c>
      <c r="J69" s="61"/>
      <c r="K69" s="63"/>
      <c r="L69" s="64"/>
      <c r="M69" s="65">
        <v>31</v>
      </c>
      <c r="N69" s="235"/>
      <c r="O69" s="235">
        <v>34</v>
      </c>
      <c r="P69" s="64">
        <v>33</v>
      </c>
      <c r="Q69" s="64">
        <v>29</v>
      </c>
      <c r="R69" s="64">
        <v>25</v>
      </c>
      <c r="S69" s="64">
        <v>36</v>
      </c>
      <c r="T69" s="64">
        <v>22</v>
      </c>
      <c r="U69" s="64">
        <v>31</v>
      </c>
      <c r="V69" s="251"/>
      <c r="W69" s="64"/>
      <c r="X69" s="60"/>
      <c r="Y69" s="60"/>
      <c r="Z69" s="60"/>
      <c r="AA69" s="75">
        <v>25</v>
      </c>
      <c r="AB69" s="67">
        <f t="shared" si="6"/>
        <v>11</v>
      </c>
      <c r="AC69" s="68">
        <f t="shared" si="7"/>
        <v>29.90909090909091</v>
      </c>
      <c r="AD69" s="68">
        <f t="array" ref="AD69">IF(AB69=0,0,IF(AB69&gt;9,AVERAGE(LARGE(D69:Z69,{1,2,3,4,5,6,7,8,9,10})),0))</f>
        <v>30.7</v>
      </c>
      <c r="AE69" s="68">
        <f t="array" ref="AE69">IF(AB69=0,0,IF(AB69&gt;9,SUM(LARGE(D69:Z69,{1,2,3,4,5,6,7,8,9,10})),0))</f>
        <v>307</v>
      </c>
    </row>
    <row r="70" spans="1:32" ht="16" x14ac:dyDescent="0.2">
      <c r="A70" s="57" t="s">
        <v>217</v>
      </c>
      <c r="B70" s="58" t="s">
        <v>7</v>
      </c>
      <c r="C70" s="93" t="s">
        <v>92</v>
      </c>
      <c r="D70" s="60"/>
      <c r="E70" s="60"/>
      <c r="F70" s="60"/>
      <c r="G70" s="61">
        <v>23</v>
      </c>
      <c r="H70" s="64">
        <v>27</v>
      </c>
      <c r="I70" s="64">
        <v>32</v>
      </c>
      <c r="J70" s="61">
        <v>30</v>
      </c>
      <c r="K70" s="63">
        <v>21</v>
      </c>
      <c r="L70" s="64"/>
      <c r="M70" s="65"/>
      <c r="N70" s="235"/>
      <c r="O70" s="235">
        <v>19</v>
      </c>
      <c r="P70" s="64">
        <v>16</v>
      </c>
      <c r="Q70" s="64">
        <v>22</v>
      </c>
      <c r="R70" s="64">
        <v>23</v>
      </c>
      <c r="S70" s="64">
        <v>27</v>
      </c>
      <c r="T70" s="64">
        <v>34</v>
      </c>
      <c r="U70" s="64"/>
      <c r="V70" s="251"/>
      <c r="W70" s="64"/>
      <c r="X70" s="60"/>
      <c r="Y70" s="60"/>
      <c r="Z70" s="60"/>
      <c r="AA70" s="75">
        <v>24</v>
      </c>
      <c r="AB70" s="67">
        <f t="shared" si="6"/>
        <v>11</v>
      </c>
      <c r="AC70" s="68">
        <f t="shared" si="7"/>
        <v>24.90909090909091</v>
      </c>
      <c r="AD70" s="68">
        <f t="array" ref="AD70">IF(AB70=0,0,IF(AB70&gt;9,AVERAGE(LARGE(D70:Z70,{1,2,3,4,5,6,7,8,9,10})),0))</f>
        <v>25.8</v>
      </c>
      <c r="AE70" s="68">
        <f t="array" ref="AE70">IF(AB70=0,0,IF(AB70&gt;9,SUM(LARGE(D70:Z70,{1,2,3,4,5,6,7,8,9,10})),0))</f>
        <v>258</v>
      </c>
    </row>
    <row r="71" spans="1:32" ht="16" x14ac:dyDescent="0.2">
      <c r="A71" s="57" t="s">
        <v>183</v>
      </c>
      <c r="B71" s="58" t="s">
        <v>7</v>
      </c>
      <c r="C71" s="58" t="s">
        <v>58</v>
      </c>
      <c r="D71" s="60"/>
      <c r="E71" s="60"/>
      <c r="F71" s="60"/>
      <c r="G71" s="61">
        <v>38</v>
      </c>
      <c r="H71" s="64"/>
      <c r="I71" s="64"/>
      <c r="J71" s="61"/>
      <c r="K71" s="63"/>
      <c r="L71" s="64"/>
      <c r="M71" s="65">
        <v>46</v>
      </c>
      <c r="N71" s="235">
        <v>38</v>
      </c>
      <c r="O71" s="235"/>
      <c r="P71" s="64">
        <v>27</v>
      </c>
      <c r="Q71" s="64"/>
      <c r="R71" s="64">
        <v>37</v>
      </c>
      <c r="S71" s="64">
        <v>36</v>
      </c>
      <c r="T71" s="64"/>
      <c r="U71" s="64"/>
      <c r="V71" s="251"/>
      <c r="W71" s="64"/>
      <c r="X71" s="60"/>
      <c r="Y71" s="60"/>
      <c r="Z71" s="60"/>
      <c r="AA71" s="75">
        <v>41</v>
      </c>
      <c r="AB71" s="67">
        <f t="shared" si="6"/>
        <v>6</v>
      </c>
      <c r="AC71" s="68">
        <f t="shared" si="7"/>
        <v>37</v>
      </c>
      <c r="AD71" s="68">
        <f t="array" ref="AD71">IF(AB71=0,0,IF(AB71&gt;9,AVERAGE(LARGE(D71:Z71,{1,2,3,4,5,6,7,8,9,10})),0))</f>
        <v>0</v>
      </c>
      <c r="AE71" s="68">
        <f t="array" ref="AE71">IF(AB71=0,0,IF(AB71&gt;9,SUM(LARGE(D71:Z71,{1,2,3,4,5,6,7,8,9,10})),0))</f>
        <v>0</v>
      </c>
    </row>
    <row r="72" spans="1:32" ht="16" x14ac:dyDescent="0.2">
      <c r="A72" s="57"/>
      <c r="B72" s="58"/>
      <c r="C72" s="58"/>
      <c r="D72" s="60"/>
      <c r="E72" s="60"/>
      <c r="F72" s="60"/>
      <c r="G72" s="61"/>
      <c r="H72" s="64"/>
      <c r="I72" s="64"/>
      <c r="J72" s="61"/>
      <c r="K72" s="63"/>
      <c r="L72" s="64"/>
      <c r="M72" s="65"/>
      <c r="N72" s="235"/>
      <c r="O72" s="235"/>
      <c r="P72" s="64"/>
      <c r="Q72" s="64"/>
      <c r="R72" s="64"/>
      <c r="S72" s="64"/>
      <c r="T72" s="64"/>
      <c r="U72" s="64"/>
      <c r="V72" s="251"/>
      <c r="W72" s="64"/>
      <c r="X72" s="60"/>
      <c r="Y72" s="60"/>
      <c r="Z72" s="60"/>
      <c r="AA72" s="75"/>
      <c r="AB72" s="67"/>
      <c r="AC72" s="68"/>
      <c r="AD72" s="68"/>
      <c r="AE72" s="68"/>
    </row>
    <row r="73" spans="1:32" ht="16" x14ac:dyDescent="0.2">
      <c r="A73" s="57" t="s">
        <v>87</v>
      </c>
      <c r="B73" s="58" t="s">
        <v>10</v>
      </c>
      <c r="C73" s="58" t="s">
        <v>54</v>
      </c>
      <c r="D73" s="60"/>
      <c r="E73" s="60"/>
      <c r="F73" s="60">
        <v>43</v>
      </c>
      <c r="G73" s="61">
        <v>38</v>
      </c>
      <c r="H73" s="64"/>
      <c r="I73" s="64"/>
      <c r="J73" s="61">
        <v>37</v>
      </c>
      <c r="K73" s="63">
        <v>38</v>
      </c>
      <c r="L73" s="64">
        <v>44</v>
      </c>
      <c r="M73" s="65"/>
      <c r="N73" s="235"/>
      <c r="O73" s="235"/>
      <c r="P73" s="64"/>
      <c r="Q73" s="64">
        <v>37</v>
      </c>
      <c r="R73" s="64">
        <v>32</v>
      </c>
      <c r="S73" s="64">
        <v>40</v>
      </c>
      <c r="T73" s="89">
        <v>37</v>
      </c>
      <c r="U73" s="64"/>
      <c r="V73" s="251">
        <v>45</v>
      </c>
      <c r="W73" s="64"/>
      <c r="X73" s="60">
        <v>40</v>
      </c>
      <c r="Y73" s="60">
        <v>44</v>
      </c>
      <c r="Z73" s="60"/>
      <c r="AA73" s="300">
        <v>45</v>
      </c>
      <c r="AB73" s="67">
        <f>COUNT(D73:Z73)</f>
        <v>12</v>
      </c>
      <c r="AC73" s="68">
        <f>IF(AB73=0,0,AVERAGE(D73:Z73))</f>
        <v>39.583333333333336</v>
      </c>
      <c r="AD73" s="68">
        <f t="array" ref="AD73">IF(AB73=0,0,IF(AB73&gt;9,AVERAGE(LARGE(D73:Z73,{1,2,3,4,5,6,7,8,9,10})),0))</f>
        <v>40.6</v>
      </c>
      <c r="AE73" s="68">
        <f t="array" ref="AE73">IF(AB73=0,0,IF(AB73&gt;9,SUM(LARGE(D73:Z73,{1,2,3,4,5,6,7,8,9,10})),0))</f>
        <v>406</v>
      </c>
    </row>
    <row r="74" spans="1:32" ht="16" x14ac:dyDescent="0.2">
      <c r="A74" s="99" t="s">
        <v>74</v>
      </c>
      <c r="B74" s="58" t="s">
        <v>10</v>
      </c>
      <c r="C74" s="58" t="s">
        <v>54</v>
      </c>
      <c r="D74" s="60"/>
      <c r="E74" s="60"/>
      <c r="F74" s="60">
        <v>41</v>
      </c>
      <c r="G74" s="61">
        <v>36</v>
      </c>
      <c r="H74" s="64"/>
      <c r="I74" s="64">
        <v>41</v>
      </c>
      <c r="J74" s="61">
        <v>37</v>
      </c>
      <c r="K74" s="63">
        <v>46</v>
      </c>
      <c r="L74" s="64">
        <v>36</v>
      </c>
      <c r="M74" s="65">
        <v>36</v>
      </c>
      <c r="N74" s="235">
        <v>34</v>
      </c>
      <c r="O74" s="235"/>
      <c r="P74" s="64"/>
      <c r="Q74" s="64">
        <v>35</v>
      </c>
      <c r="R74" s="64">
        <v>33</v>
      </c>
      <c r="S74" s="64"/>
      <c r="T74" s="64">
        <v>37</v>
      </c>
      <c r="U74" s="64"/>
      <c r="V74" s="251"/>
      <c r="W74" s="64">
        <v>37</v>
      </c>
      <c r="X74" s="60">
        <v>36</v>
      </c>
      <c r="Y74" s="60">
        <v>45</v>
      </c>
      <c r="Z74" s="60">
        <v>38</v>
      </c>
      <c r="AA74" s="300">
        <v>36</v>
      </c>
      <c r="AB74" s="67">
        <f>COUNT(D74:Z74)</f>
        <v>15</v>
      </c>
      <c r="AC74" s="68">
        <f>IF(AB74=0,0,AVERAGE(D74:Z74))</f>
        <v>37.866666666666667</v>
      </c>
      <c r="AD74" s="68">
        <f t="array" ref="AD74">IF(AB74=0,0,IF(AB74&gt;9,AVERAGE(LARGE(D74:Z74,{1,2,3,4,5,6,7,8,9,10})),0))</f>
        <v>39.4</v>
      </c>
      <c r="AE74" s="68">
        <f t="array" ref="AE74">IF(AB74=0,0,IF(AB74&gt;9,SUM(LARGE(D74:Z74,{1,2,3,4,5,6,7,8,9,10})),0))</f>
        <v>394</v>
      </c>
    </row>
    <row r="75" spans="1:32" ht="16" x14ac:dyDescent="0.2">
      <c r="A75" s="57" t="s">
        <v>89</v>
      </c>
      <c r="B75" s="58" t="s">
        <v>10</v>
      </c>
      <c r="C75" s="58" t="s">
        <v>54</v>
      </c>
      <c r="D75" s="60"/>
      <c r="E75" s="60"/>
      <c r="F75" s="60">
        <v>41</v>
      </c>
      <c r="G75" s="61">
        <v>35</v>
      </c>
      <c r="H75" s="64"/>
      <c r="I75" s="64">
        <v>33</v>
      </c>
      <c r="J75" s="61">
        <v>40</v>
      </c>
      <c r="K75" s="63">
        <v>33</v>
      </c>
      <c r="L75" s="64">
        <v>30</v>
      </c>
      <c r="M75" s="65"/>
      <c r="N75" s="235"/>
      <c r="O75" s="235"/>
      <c r="P75" s="64"/>
      <c r="Q75" s="64">
        <v>32</v>
      </c>
      <c r="R75" s="64">
        <v>17</v>
      </c>
      <c r="S75" s="64">
        <v>40</v>
      </c>
      <c r="T75" s="64">
        <v>36</v>
      </c>
      <c r="U75" s="64"/>
      <c r="V75" s="251">
        <v>38</v>
      </c>
      <c r="W75" s="64"/>
      <c r="X75" s="60">
        <v>37</v>
      </c>
      <c r="Y75" s="60">
        <v>33</v>
      </c>
      <c r="Z75" s="60">
        <v>32</v>
      </c>
      <c r="AA75" s="300">
        <v>35</v>
      </c>
      <c r="AB75" s="67">
        <f>COUNT(D75:Z75)</f>
        <v>14</v>
      </c>
      <c r="AC75" s="68">
        <f>IF(AB75=0,0,AVERAGE(D75:Z75))</f>
        <v>34.071428571428569</v>
      </c>
      <c r="AD75" s="68">
        <f t="array" ref="AD75">IF(AB75=0,0,IF(AB75&gt;9,AVERAGE(LARGE(D75:Z75,{1,2,3,4,5,6,7,8,9,10})),0))</f>
        <v>36.6</v>
      </c>
      <c r="AE75" s="68">
        <f t="array" ref="AE75">IF(AB75=0,0,IF(AB75&gt;9,SUM(LARGE(D75:Z75,{1,2,3,4,5,6,7,8,9,10})),0))</f>
        <v>366</v>
      </c>
      <c r="AF75">
        <f>SUM(AA72:AA75)</f>
        <v>116</v>
      </c>
    </row>
    <row r="76" spans="1:32" ht="16" x14ac:dyDescent="0.2">
      <c r="A76" s="57"/>
      <c r="B76" s="58"/>
      <c r="C76" s="58"/>
      <c r="D76" s="60"/>
      <c r="E76" s="60"/>
      <c r="F76" s="60"/>
      <c r="G76" s="61"/>
      <c r="H76" s="64"/>
      <c r="I76" s="64"/>
      <c r="J76" s="61"/>
      <c r="K76" s="63"/>
      <c r="L76" s="64"/>
      <c r="M76" s="65"/>
      <c r="N76" s="235"/>
      <c r="O76" s="235"/>
      <c r="P76" s="64"/>
      <c r="Q76" s="64"/>
      <c r="R76" s="64"/>
      <c r="S76" s="64"/>
      <c r="T76" s="64"/>
      <c r="U76" s="64"/>
      <c r="V76" s="251"/>
      <c r="W76" s="64"/>
      <c r="X76" s="60"/>
      <c r="Y76" s="60"/>
      <c r="Z76" s="60"/>
      <c r="AA76" s="75"/>
      <c r="AB76" s="67"/>
      <c r="AC76" s="68"/>
      <c r="AD76" s="68"/>
      <c r="AE76" s="68"/>
    </row>
    <row r="77" spans="1:32" ht="16" x14ac:dyDescent="0.2">
      <c r="A77" s="57" t="s">
        <v>230</v>
      </c>
      <c r="B77" s="58" t="s">
        <v>11</v>
      </c>
      <c r="C77" s="58" t="s">
        <v>54</v>
      </c>
      <c r="D77" s="60">
        <v>38</v>
      </c>
      <c r="E77" s="60"/>
      <c r="F77" s="60">
        <v>46</v>
      </c>
      <c r="G77" s="61">
        <v>38</v>
      </c>
      <c r="H77" s="64">
        <v>38</v>
      </c>
      <c r="I77" s="64">
        <v>44</v>
      </c>
      <c r="J77" s="61">
        <v>31</v>
      </c>
      <c r="K77" s="63">
        <v>33</v>
      </c>
      <c r="L77" s="64">
        <v>38</v>
      </c>
      <c r="M77" s="65">
        <v>41</v>
      </c>
      <c r="N77" s="235">
        <v>37</v>
      </c>
      <c r="O77" s="235"/>
      <c r="P77" s="64">
        <v>37</v>
      </c>
      <c r="Q77" s="64">
        <v>35</v>
      </c>
      <c r="R77" s="64">
        <v>26</v>
      </c>
      <c r="S77" s="64"/>
      <c r="T77" s="64">
        <v>40</v>
      </c>
      <c r="U77" s="64">
        <v>32</v>
      </c>
      <c r="V77" s="251">
        <v>41</v>
      </c>
      <c r="W77" s="64">
        <v>42</v>
      </c>
      <c r="X77" s="60">
        <v>39</v>
      </c>
      <c r="Y77" s="60">
        <v>43</v>
      </c>
      <c r="Z77" s="60">
        <v>33</v>
      </c>
      <c r="AA77" s="300">
        <v>36</v>
      </c>
      <c r="AB77" s="67">
        <f t="shared" ref="AB77:AB86" si="8">COUNT(D77:Z77)</f>
        <v>20</v>
      </c>
      <c r="AC77" s="68">
        <f t="shared" ref="AC77:AC86" si="9">IF(AB77=0,0,AVERAGE(D77:Z77))</f>
        <v>37.6</v>
      </c>
      <c r="AD77" s="68">
        <f t="array" ref="AD77">IF(AB77=0,0,IF(AB77&gt;9,AVERAGE(LARGE(D77:Z77,{1,2,3,4,5,6,7,8,9,10})),0))</f>
        <v>41.2</v>
      </c>
      <c r="AE77" s="68">
        <f t="array" ref="AE77">IF(AB77=0,0,IF(AB77&gt;9,SUM(LARGE(D77:Z77,{1,2,3,4,5,6,7,8,9,10})),0))</f>
        <v>412</v>
      </c>
    </row>
    <row r="78" spans="1:32" ht="16" x14ac:dyDescent="0.2">
      <c r="A78" s="57" t="s">
        <v>265</v>
      </c>
      <c r="B78" s="58" t="s">
        <v>11</v>
      </c>
      <c r="C78" s="58" t="s">
        <v>54</v>
      </c>
      <c r="D78" s="86">
        <v>38</v>
      </c>
      <c r="E78" s="86">
        <v>36</v>
      </c>
      <c r="F78" s="86">
        <v>38</v>
      </c>
      <c r="G78" s="61">
        <v>37</v>
      </c>
      <c r="H78" s="64"/>
      <c r="I78" s="64">
        <v>42</v>
      </c>
      <c r="J78" s="61">
        <v>40</v>
      </c>
      <c r="K78" s="63"/>
      <c r="L78" s="64">
        <v>38</v>
      </c>
      <c r="M78" s="65">
        <v>31</v>
      </c>
      <c r="N78" s="235"/>
      <c r="O78" s="235"/>
      <c r="P78" s="64">
        <v>38</v>
      </c>
      <c r="Q78" s="64">
        <v>33</v>
      </c>
      <c r="R78" s="64">
        <v>36</v>
      </c>
      <c r="S78" s="64"/>
      <c r="T78" s="64">
        <v>42</v>
      </c>
      <c r="U78" s="64">
        <v>43</v>
      </c>
      <c r="V78" s="251">
        <v>40</v>
      </c>
      <c r="W78" s="64">
        <v>33</v>
      </c>
      <c r="X78" s="86">
        <v>43</v>
      </c>
      <c r="Y78" s="86"/>
      <c r="Z78" s="86"/>
      <c r="AA78" s="300">
        <v>37</v>
      </c>
      <c r="AB78" s="67">
        <f t="shared" si="8"/>
        <v>16</v>
      </c>
      <c r="AC78" s="68">
        <f t="shared" si="9"/>
        <v>38</v>
      </c>
      <c r="AD78" s="68">
        <f t="array" ref="AD78">IF(AB78=0,0,IF(AB78&gt;9,AVERAGE(LARGE(D78:Z78,{1,2,3,4,5,6,7,8,9,10})),0))</f>
        <v>40.200000000000003</v>
      </c>
      <c r="AE78" s="68">
        <f t="array" ref="AE78">IF(AB78=0,0,IF(AB78&gt;9,SUM(LARGE(D78:Z78,{1,2,3,4,5,6,7,8,9,10})),0))</f>
        <v>402</v>
      </c>
    </row>
    <row r="79" spans="1:32" ht="16" x14ac:dyDescent="0.2">
      <c r="A79" s="57" t="s">
        <v>230</v>
      </c>
      <c r="B79" s="58" t="s">
        <v>11</v>
      </c>
      <c r="C79" s="58" t="s">
        <v>58</v>
      </c>
      <c r="D79" s="60">
        <v>42</v>
      </c>
      <c r="E79" s="60"/>
      <c r="F79" s="60">
        <v>40</v>
      </c>
      <c r="G79" s="61">
        <v>36</v>
      </c>
      <c r="H79" s="64">
        <v>41</v>
      </c>
      <c r="I79" s="64">
        <v>38</v>
      </c>
      <c r="J79" s="61">
        <v>36</v>
      </c>
      <c r="K79" s="63">
        <v>39</v>
      </c>
      <c r="L79" s="64">
        <v>39</v>
      </c>
      <c r="M79" s="65">
        <v>38</v>
      </c>
      <c r="N79" s="235">
        <v>40</v>
      </c>
      <c r="O79" s="235"/>
      <c r="P79" s="64">
        <v>32</v>
      </c>
      <c r="Q79" s="64">
        <v>37</v>
      </c>
      <c r="R79" s="64">
        <v>38</v>
      </c>
      <c r="S79" s="64"/>
      <c r="T79" s="64">
        <v>35</v>
      </c>
      <c r="U79" s="64">
        <v>34</v>
      </c>
      <c r="V79" s="251">
        <v>33</v>
      </c>
      <c r="W79" s="64">
        <v>39</v>
      </c>
      <c r="X79" s="60">
        <v>42</v>
      </c>
      <c r="Y79" s="60">
        <v>38</v>
      </c>
      <c r="Z79" s="60">
        <v>38</v>
      </c>
      <c r="AA79" s="238">
        <v>34</v>
      </c>
      <c r="AB79" s="67">
        <f t="shared" si="8"/>
        <v>20</v>
      </c>
      <c r="AC79" s="68">
        <f t="shared" si="9"/>
        <v>37.75</v>
      </c>
      <c r="AD79" s="68">
        <f t="array" ref="AD79">IF(AB79=0,0,IF(AB79&gt;9,AVERAGE(LARGE(D79:Z79,{1,2,3,4,5,6,7,8,9,10})),0))</f>
        <v>39.799999999999997</v>
      </c>
      <c r="AE79" s="68">
        <f t="array" ref="AE79">IF(AB79=0,0,IF(AB79&gt;9,SUM(LARGE(D79:Z79,{1,2,3,4,5,6,7,8,9,10})),0))</f>
        <v>398</v>
      </c>
    </row>
    <row r="80" spans="1:32" ht="16" x14ac:dyDescent="0.2">
      <c r="A80" s="57" t="s">
        <v>266</v>
      </c>
      <c r="B80" s="58" t="s">
        <v>11</v>
      </c>
      <c r="C80" s="58" t="s">
        <v>59</v>
      </c>
      <c r="D80" s="60">
        <v>38</v>
      </c>
      <c r="E80" s="60">
        <v>39</v>
      </c>
      <c r="F80" s="60">
        <v>36</v>
      </c>
      <c r="G80" s="61">
        <v>35</v>
      </c>
      <c r="H80" s="64"/>
      <c r="I80" s="64">
        <v>41</v>
      </c>
      <c r="J80" s="61">
        <v>35</v>
      </c>
      <c r="K80" s="63"/>
      <c r="L80" s="64">
        <v>33</v>
      </c>
      <c r="M80" s="65"/>
      <c r="N80" s="235"/>
      <c r="O80" s="235"/>
      <c r="P80" s="64">
        <v>27</v>
      </c>
      <c r="Q80" s="64">
        <v>34</v>
      </c>
      <c r="R80" s="64">
        <v>35</v>
      </c>
      <c r="S80" s="64"/>
      <c r="T80" s="64">
        <v>38</v>
      </c>
      <c r="U80" s="64">
        <v>39</v>
      </c>
      <c r="V80" s="251">
        <v>35</v>
      </c>
      <c r="W80" s="64">
        <v>43</v>
      </c>
      <c r="X80" s="60">
        <v>42</v>
      </c>
      <c r="Y80" s="60">
        <v>37</v>
      </c>
      <c r="Z80" s="60"/>
      <c r="AA80" s="300">
        <v>35</v>
      </c>
      <c r="AB80" s="67">
        <f t="shared" si="8"/>
        <v>16</v>
      </c>
      <c r="AC80" s="68">
        <f t="shared" si="9"/>
        <v>36.6875</v>
      </c>
      <c r="AD80" s="68">
        <f t="array" ref="AD80">IF(AB80=0,0,IF(AB80&gt;9,AVERAGE(LARGE(D80:Z80,{1,2,3,4,5,6,7,8,9,10})),0))</f>
        <v>38.799999999999997</v>
      </c>
      <c r="AE80" s="68">
        <f t="array" ref="AE80">IF(AB80=0,0,IF(AB80&gt;9,SUM(LARGE(D80:Z80,{1,2,3,4,5,6,7,8,9,10})),0))</f>
        <v>388</v>
      </c>
    </row>
    <row r="81" spans="1:32" ht="16" x14ac:dyDescent="0.2">
      <c r="A81" s="57" t="s">
        <v>262</v>
      </c>
      <c r="B81" s="58" t="s">
        <v>11</v>
      </c>
      <c r="C81" s="58" t="s">
        <v>54</v>
      </c>
      <c r="D81" s="60">
        <v>38</v>
      </c>
      <c r="E81" s="60"/>
      <c r="F81" s="60">
        <v>36</v>
      </c>
      <c r="G81" s="61">
        <v>32</v>
      </c>
      <c r="H81" s="64">
        <v>33</v>
      </c>
      <c r="I81" s="64">
        <v>34</v>
      </c>
      <c r="J81" s="61">
        <v>36</v>
      </c>
      <c r="K81" s="63">
        <v>32</v>
      </c>
      <c r="L81" s="64">
        <v>32</v>
      </c>
      <c r="M81" s="65"/>
      <c r="N81" s="235">
        <v>33</v>
      </c>
      <c r="O81" s="235"/>
      <c r="P81" s="64">
        <v>30</v>
      </c>
      <c r="Q81" s="64">
        <v>31</v>
      </c>
      <c r="R81" s="64">
        <v>35</v>
      </c>
      <c r="S81" s="64"/>
      <c r="T81" s="64">
        <v>36</v>
      </c>
      <c r="U81" s="64"/>
      <c r="V81" s="251">
        <v>37</v>
      </c>
      <c r="W81" s="64">
        <v>38</v>
      </c>
      <c r="X81" s="60"/>
      <c r="Y81" s="60"/>
      <c r="Z81" s="60"/>
      <c r="AA81" s="300">
        <v>35</v>
      </c>
      <c r="AB81" s="67">
        <f t="shared" si="8"/>
        <v>15</v>
      </c>
      <c r="AC81" s="68">
        <f t="shared" si="9"/>
        <v>34.200000000000003</v>
      </c>
      <c r="AD81" s="68">
        <f t="array" ref="AD81">IF(AB81=0,0,IF(AB81&gt;9,AVERAGE(LARGE(D81:Z81,{1,2,3,4,5,6,7,8,9,10})),0))</f>
        <v>35.6</v>
      </c>
      <c r="AE81" s="68">
        <f t="array" ref="AE81">IF(AB81=0,0,IF(AB81&gt;9,SUM(LARGE(D81:Z81,{1,2,3,4,5,6,7,8,9,10})),0))</f>
        <v>356</v>
      </c>
    </row>
    <row r="82" spans="1:32" ht="16" x14ac:dyDescent="0.2">
      <c r="A82" s="57" t="s">
        <v>57</v>
      </c>
      <c r="B82" s="58" t="s">
        <v>11</v>
      </c>
      <c r="C82" s="58" t="s">
        <v>54</v>
      </c>
      <c r="D82" s="60">
        <v>34</v>
      </c>
      <c r="E82" s="60"/>
      <c r="F82" s="60">
        <v>32</v>
      </c>
      <c r="G82" s="61"/>
      <c r="H82" s="64"/>
      <c r="I82" s="64">
        <v>31</v>
      </c>
      <c r="J82" s="61">
        <v>29</v>
      </c>
      <c r="K82" s="63"/>
      <c r="L82" s="64">
        <v>35</v>
      </c>
      <c r="M82" s="65">
        <v>33</v>
      </c>
      <c r="N82" s="235">
        <v>28</v>
      </c>
      <c r="O82" s="235"/>
      <c r="P82" s="64">
        <v>27</v>
      </c>
      <c r="Q82" s="64">
        <v>21</v>
      </c>
      <c r="R82" s="64">
        <v>26</v>
      </c>
      <c r="S82" s="64"/>
      <c r="T82" s="64">
        <v>41</v>
      </c>
      <c r="U82" s="64"/>
      <c r="V82" s="251">
        <v>37</v>
      </c>
      <c r="W82" s="64">
        <v>28</v>
      </c>
      <c r="X82" s="60">
        <v>32</v>
      </c>
      <c r="Y82" s="60">
        <v>35</v>
      </c>
      <c r="Z82" s="60">
        <v>40</v>
      </c>
      <c r="AA82" s="300">
        <v>36</v>
      </c>
      <c r="AB82" s="67">
        <f t="shared" si="8"/>
        <v>16</v>
      </c>
      <c r="AC82" s="68">
        <f t="shared" si="9"/>
        <v>31.8125</v>
      </c>
      <c r="AD82" s="68">
        <f t="array" ref="AD82">IF(AB82=0,0,IF(AB82&gt;9,AVERAGE(LARGE(D82:Z82,{1,2,3,4,5,6,7,8,9,10})),0))</f>
        <v>35</v>
      </c>
      <c r="AE82" s="68">
        <f t="array" ref="AE82">IF(AB82=0,0,IF(AB82&gt;9,SUM(LARGE(D82:Z82,{1,2,3,4,5,6,7,8,9,10})),0))</f>
        <v>350</v>
      </c>
      <c r="AF82">
        <f>SUM(AA82,AA81,AA80,AA78,AA77)</f>
        <v>179</v>
      </c>
    </row>
    <row r="83" spans="1:32" ht="16" x14ac:dyDescent="0.2">
      <c r="A83" s="57" t="s">
        <v>262</v>
      </c>
      <c r="B83" s="58" t="s">
        <v>11</v>
      </c>
      <c r="C83" s="58" t="s">
        <v>64</v>
      </c>
      <c r="D83" s="60">
        <v>28</v>
      </c>
      <c r="E83" s="60"/>
      <c r="F83" s="60">
        <v>33</v>
      </c>
      <c r="G83" s="61">
        <v>25</v>
      </c>
      <c r="H83" s="64">
        <v>38</v>
      </c>
      <c r="I83" s="64">
        <v>28</v>
      </c>
      <c r="J83" s="61">
        <v>26</v>
      </c>
      <c r="K83" s="63">
        <v>30</v>
      </c>
      <c r="L83" s="64">
        <v>31</v>
      </c>
      <c r="M83" s="65"/>
      <c r="N83" s="235">
        <v>22</v>
      </c>
      <c r="O83" s="235"/>
      <c r="P83" s="64">
        <v>25</v>
      </c>
      <c r="Q83" s="64">
        <v>24</v>
      </c>
      <c r="R83" s="64">
        <v>23</v>
      </c>
      <c r="S83" s="64"/>
      <c r="T83" s="64"/>
      <c r="U83" s="64"/>
      <c r="V83" s="251">
        <v>28</v>
      </c>
      <c r="W83" s="64"/>
      <c r="X83" s="60"/>
      <c r="Y83" s="60"/>
      <c r="Z83" s="60"/>
      <c r="AA83" s="75">
        <v>41</v>
      </c>
      <c r="AB83" s="67">
        <f t="shared" si="8"/>
        <v>13</v>
      </c>
      <c r="AC83" s="68">
        <f t="shared" si="9"/>
        <v>27.76923076923077</v>
      </c>
      <c r="AD83" s="68">
        <f t="array" ref="AD83">IF(AB83=0,0,IF(AB83&gt;9,AVERAGE(LARGE(D83:Z83,{1,2,3,4,5,6,7,8,9,10})),0))</f>
        <v>29.2</v>
      </c>
      <c r="AE83" s="68">
        <f t="array" ref="AE83">IF(AB83=0,0,IF(AB83&gt;9,SUM(LARGE(D83:Z83,{1,2,3,4,5,6,7,8,9,10})),0))</f>
        <v>292</v>
      </c>
    </row>
    <row r="84" spans="1:32" ht="16" x14ac:dyDescent="0.2">
      <c r="A84" s="57" t="s">
        <v>57</v>
      </c>
      <c r="B84" s="58" t="s">
        <v>11</v>
      </c>
      <c r="C84" s="58" t="s">
        <v>58</v>
      </c>
      <c r="D84" s="60">
        <v>35</v>
      </c>
      <c r="E84" s="60"/>
      <c r="F84" s="60">
        <v>28</v>
      </c>
      <c r="G84" s="61"/>
      <c r="H84" s="64"/>
      <c r="I84" s="64">
        <v>21</v>
      </c>
      <c r="J84" s="61">
        <v>18</v>
      </c>
      <c r="K84" s="63"/>
      <c r="L84" s="64"/>
      <c r="M84" s="65"/>
      <c r="N84" s="235">
        <v>31</v>
      </c>
      <c r="O84" s="235"/>
      <c r="P84" s="64">
        <v>19</v>
      </c>
      <c r="Q84" s="64">
        <v>30</v>
      </c>
      <c r="R84" s="64">
        <v>20</v>
      </c>
      <c r="S84" s="64"/>
      <c r="T84" s="64">
        <v>33</v>
      </c>
      <c r="U84" s="64"/>
      <c r="V84" s="251">
        <v>31</v>
      </c>
      <c r="W84" s="64">
        <v>21</v>
      </c>
      <c r="X84" s="60">
        <v>35</v>
      </c>
      <c r="Y84" s="60">
        <v>26</v>
      </c>
      <c r="Z84" s="60"/>
      <c r="AA84" s="75">
        <v>27</v>
      </c>
      <c r="AB84" s="67">
        <f t="shared" si="8"/>
        <v>13</v>
      </c>
      <c r="AC84" s="68">
        <f t="shared" si="9"/>
        <v>26.76923076923077</v>
      </c>
      <c r="AD84" s="68">
        <f t="array" ref="AD84">IF(AB84=0,0,IF(AB84&gt;9,AVERAGE(LARGE(D84:Z84,{1,2,3,4,5,6,7,8,9,10})),0))</f>
        <v>29.1</v>
      </c>
      <c r="AE84" s="68">
        <f t="array" ref="AE84">IF(AB84=0,0,IF(AB84&gt;9,SUM(LARGE(D84:Z84,{1,2,3,4,5,6,7,8,9,10})),0))</f>
        <v>291</v>
      </c>
    </row>
    <row r="85" spans="1:32" ht="16" x14ac:dyDescent="0.2">
      <c r="A85" s="57" t="s">
        <v>263</v>
      </c>
      <c r="B85" s="58" t="s">
        <v>11</v>
      </c>
      <c r="C85" s="58" t="s">
        <v>54</v>
      </c>
      <c r="D85" s="60"/>
      <c r="E85" s="60"/>
      <c r="F85" s="60"/>
      <c r="G85" s="61"/>
      <c r="H85" s="64">
        <v>34</v>
      </c>
      <c r="I85" s="64"/>
      <c r="J85" s="61"/>
      <c r="K85" s="63"/>
      <c r="L85" s="64">
        <v>24</v>
      </c>
      <c r="M85" s="65"/>
      <c r="N85" s="235">
        <v>32</v>
      </c>
      <c r="O85" s="235"/>
      <c r="P85" s="64">
        <v>30</v>
      </c>
      <c r="Q85" s="64">
        <v>20</v>
      </c>
      <c r="R85" s="64">
        <v>28</v>
      </c>
      <c r="S85" s="64"/>
      <c r="T85" s="64">
        <v>31</v>
      </c>
      <c r="U85" s="64"/>
      <c r="V85" s="251">
        <v>28</v>
      </c>
      <c r="W85" s="64">
        <v>23</v>
      </c>
      <c r="X85" s="60">
        <v>30</v>
      </c>
      <c r="Y85" s="60">
        <v>17</v>
      </c>
      <c r="Z85" s="60"/>
      <c r="AA85" s="75">
        <v>36</v>
      </c>
      <c r="AB85" s="67">
        <f t="shared" si="8"/>
        <v>11</v>
      </c>
      <c r="AC85" s="68">
        <f t="shared" si="9"/>
        <v>27</v>
      </c>
      <c r="AD85" s="68">
        <f t="array" ref="AD85">IF(AB85=0,0,IF(AB85&gt;9,AVERAGE(LARGE(D85:Z85,{1,2,3,4,5,6,7,8,9,10})),0))</f>
        <v>28</v>
      </c>
      <c r="AE85" s="68">
        <f t="array" ref="AE85">IF(AB85=0,0,IF(AB85&gt;9,SUM(LARGE(D85:Z85,{1,2,3,4,5,6,7,8,9,10})),0))</f>
        <v>280</v>
      </c>
    </row>
    <row r="86" spans="1:32" ht="16" x14ac:dyDescent="0.2">
      <c r="A86" s="57" t="s">
        <v>263</v>
      </c>
      <c r="B86" s="58" t="s">
        <v>11</v>
      </c>
      <c r="C86" s="58" t="s">
        <v>64</v>
      </c>
      <c r="D86" s="60"/>
      <c r="E86" s="60"/>
      <c r="F86" s="60"/>
      <c r="G86" s="61"/>
      <c r="H86" s="64"/>
      <c r="I86" s="64"/>
      <c r="J86" s="61"/>
      <c r="K86" s="63"/>
      <c r="L86" s="64"/>
      <c r="M86" s="65"/>
      <c r="N86" s="235"/>
      <c r="O86" s="235"/>
      <c r="P86" s="64">
        <v>16</v>
      </c>
      <c r="Q86" s="64">
        <v>24</v>
      </c>
      <c r="R86" s="64">
        <v>20</v>
      </c>
      <c r="S86" s="64"/>
      <c r="T86" s="64"/>
      <c r="U86" s="64"/>
      <c r="V86" s="251">
        <v>22</v>
      </c>
      <c r="W86" s="64">
        <v>24</v>
      </c>
      <c r="X86" s="60"/>
      <c r="Y86" s="60"/>
      <c r="Z86" s="60"/>
      <c r="AA86" s="75">
        <v>30</v>
      </c>
      <c r="AB86" s="67">
        <f t="shared" si="8"/>
        <v>5</v>
      </c>
      <c r="AC86" s="68">
        <f t="shared" si="9"/>
        <v>21.2</v>
      </c>
      <c r="AD86" s="68">
        <f t="array" ref="AD86">IF(AB86=0,0,IF(AB86&gt;9,AVERAGE(LARGE(D86:Z86,{1,2,3,4,5,6,7,8,9,10})),0))</f>
        <v>0</v>
      </c>
      <c r="AE86" s="68">
        <f t="array" ref="AE86">IF(AB86=0,0,IF(AB86&gt;9,SUM(LARGE(D86:Z86,{1,2,3,4,5,6,7,8,9,10})),0))</f>
        <v>0</v>
      </c>
    </row>
    <row r="87" spans="1:32" ht="16" x14ac:dyDescent="0.2">
      <c r="A87" s="57"/>
      <c r="B87" s="58"/>
      <c r="C87" s="58"/>
      <c r="D87" s="60"/>
      <c r="E87" s="60"/>
      <c r="F87" s="60"/>
      <c r="G87" s="61"/>
      <c r="H87" s="64"/>
      <c r="I87" s="64"/>
      <c r="J87" s="61"/>
      <c r="K87" s="63"/>
      <c r="L87" s="64"/>
      <c r="M87" s="65"/>
      <c r="N87" s="235"/>
      <c r="O87" s="235"/>
      <c r="P87" s="64"/>
      <c r="Q87" s="64"/>
      <c r="R87" s="64"/>
      <c r="S87" s="64"/>
      <c r="T87" s="64"/>
      <c r="U87" s="64"/>
      <c r="V87" s="251"/>
      <c r="W87" s="64"/>
      <c r="X87" s="60"/>
      <c r="Y87" s="60"/>
      <c r="Z87" s="60"/>
      <c r="AA87" s="75"/>
      <c r="AB87" s="67"/>
      <c r="AC87" s="68"/>
      <c r="AD87" s="68"/>
      <c r="AE87" s="68"/>
    </row>
    <row r="88" spans="1:32" ht="16" x14ac:dyDescent="0.2">
      <c r="A88" s="57" t="s">
        <v>287</v>
      </c>
      <c r="B88" s="58" t="s">
        <v>4</v>
      </c>
      <c r="C88" s="58" t="s">
        <v>54</v>
      </c>
      <c r="D88" s="60">
        <v>45</v>
      </c>
      <c r="E88" s="60">
        <v>47</v>
      </c>
      <c r="F88" s="60"/>
      <c r="G88" s="61"/>
      <c r="H88" s="64">
        <v>39</v>
      </c>
      <c r="I88" s="64">
        <v>38</v>
      </c>
      <c r="J88" s="61"/>
      <c r="K88" s="63"/>
      <c r="L88" s="64"/>
      <c r="M88" s="65">
        <v>46</v>
      </c>
      <c r="N88" s="235"/>
      <c r="O88" s="235">
        <v>43</v>
      </c>
      <c r="P88" s="64"/>
      <c r="Q88" s="64"/>
      <c r="R88" s="64"/>
      <c r="S88" s="64">
        <v>42</v>
      </c>
      <c r="T88" s="64"/>
      <c r="U88" s="64">
        <v>44</v>
      </c>
      <c r="V88" s="251">
        <v>46</v>
      </c>
      <c r="W88" s="64">
        <v>48</v>
      </c>
      <c r="X88" s="83">
        <v>48</v>
      </c>
      <c r="Y88" s="60">
        <v>45</v>
      </c>
      <c r="Z88" s="60">
        <v>44</v>
      </c>
      <c r="AA88" s="300">
        <v>42</v>
      </c>
      <c r="AB88" s="67">
        <f t="shared" ref="AB88:AB106" si="10">COUNT(D88:Z88)</f>
        <v>13</v>
      </c>
      <c r="AC88" s="68">
        <f t="shared" ref="AC88:AC106" si="11">IF(AB88=0,0,AVERAGE(D88:Z88))</f>
        <v>44.230769230769234</v>
      </c>
      <c r="AD88" s="68">
        <f t="array" ref="AD88">IF(AB88=0,0,IF(AB88&gt;9,AVERAGE(LARGE(D88:Z88,{1,2,3,4,5,6,7,8,9,10})),0))</f>
        <v>45.6</v>
      </c>
      <c r="AE88" s="68">
        <f t="array" ref="AE88">IF(AB88=0,0,IF(AB88&gt;9,SUM(LARGE(D88:Z88,{1,2,3,4,5,6,7,8,9,10})),0))</f>
        <v>456</v>
      </c>
    </row>
    <row r="89" spans="1:32" ht="16" x14ac:dyDescent="0.2">
      <c r="A89" s="57" t="s">
        <v>75</v>
      </c>
      <c r="B89" s="58" t="s">
        <v>4</v>
      </c>
      <c r="C89" s="58" t="s">
        <v>54</v>
      </c>
      <c r="D89" s="60">
        <v>43</v>
      </c>
      <c r="E89" s="60">
        <v>45</v>
      </c>
      <c r="F89" s="60">
        <v>46</v>
      </c>
      <c r="G89" s="61">
        <v>36</v>
      </c>
      <c r="H89" s="64">
        <v>43</v>
      </c>
      <c r="I89" s="64">
        <v>41</v>
      </c>
      <c r="J89" s="61">
        <v>39</v>
      </c>
      <c r="K89" s="63">
        <v>36</v>
      </c>
      <c r="L89" s="64">
        <v>43</v>
      </c>
      <c r="M89" s="65">
        <v>37</v>
      </c>
      <c r="N89" s="235">
        <v>41</v>
      </c>
      <c r="O89" s="235">
        <v>43</v>
      </c>
      <c r="P89" s="64">
        <v>38</v>
      </c>
      <c r="Q89" s="64">
        <v>42</v>
      </c>
      <c r="R89" s="64">
        <v>46</v>
      </c>
      <c r="S89" s="64">
        <v>41</v>
      </c>
      <c r="T89" s="64">
        <v>46</v>
      </c>
      <c r="U89" s="64">
        <v>46</v>
      </c>
      <c r="V89" s="251">
        <v>45</v>
      </c>
      <c r="W89" s="64">
        <v>40</v>
      </c>
      <c r="X89" s="60">
        <v>38</v>
      </c>
      <c r="Y89" s="60">
        <v>46</v>
      </c>
      <c r="Z89" s="60">
        <v>45</v>
      </c>
      <c r="AA89" s="300">
        <v>43</v>
      </c>
      <c r="AB89" s="67">
        <f t="shared" si="10"/>
        <v>23</v>
      </c>
      <c r="AC89" s="68">
        <f t="shared" si="11"/>
        <v>42</v>
      </c>
      <c r="AD89" s="68">
        <f t="array" ref="AD89">IF(AB89=0,0,IF(AB89&gt;9,AVERAGE(LARGE(D89:Z89,{1,2,3,4,5,6,7,8,9,10})),0))</f>
        <v>45.1</v>
      </c>
      <c r="AE89" s="68">
        <f t="array" ref="AE89">IF(AB89=0,0,IF(AB89&gt;9,SUM(LARGE(D89:Z89,{1,2,3,4,5,6,7,8,9,10})),0))</f>
        <v>451</v>
      </c>
    </row>
    <row r="90" spans="1:32" ht="16" x14ac:dyDescent="0.2">
      <c r="A90" s="57" t="s">
        <v>227</v>
      </c>
      <c r="B90" s="58" t="s">
        <v>4</v>
      </c>
      <c r="C90" s="58" t="s">
        <v>54</v>
      </c>
      <c r="D90" s="60">
        <v>39</v>
      </c>
      <c r="E90" s="60">
        <v>46</v>
      </c>
      <c r="F90" s="60">
        <v>43</v>
      </c>
      <c r="G90" s="61">
        <v>44</v>
      </c>
      <c r="H90" s="64">
        <v>41</v>
      </c>
      <c r="I90" s="64">
        <v>40</v>
      </c>
      <c r="J90" s="61">
        <v>39</v>
      </c>
      <c r="K90" s="63"/>
      <c r="L90" s="64">
        <v>41</v>
      </c>
      <c r="M90" s="65">
        <v>43</v>
      </c>
      <c r="N90" s="235">
        <v>37</v>
      </c>
      <c r="O90" s="235"/>
      <c r="P90" s="64">
        <v>39</v>
      </c>
      <c r="Q90" s="64">
        <v>40</v>
      </c>
      <c r="R90" s="64">
        <v>42</v>
      </c>
      <c r="S90" s="64">
        <v>46</v>
      </c>
      <c r="T90" s="64">
        <v>43</v>
      </c>
      <c r="U90" s="64">
        <v>48</v>
      </c>
      <c r="V90" s="251">
        <v>42</v>
      </c>
      <c r="W90" s="64">
        <v>41</v>
      </c>
      <c r="X90" s="60">
        <v>41</v>
      </c>
      <c r="Y90" s="60">
        <v>48</v>
      </c>
      <c r="Z90" s="60">
        <v>37</v>
      </c>
      <c r="AA90" s="300">
        <v>41</v>
      </c>
      <c r="AB90" s="67">
        <f t="shared" si="10"/>
        <v>21</v>
      </c>
      <c r="AC90" s="68">
        <f t="shared" si="11"/>
        <v>41.904761904761905</v>
      </c>
      <c r="AD90" s="68">
        <f t="array" ref="AD90">IF(AB90=0,0,IF(AB90&gt;9,AVERAGE(LARGE(D90:Z90,{1,2,3,4,5,6,7,8,9,10})),0))</f>
        <v>44.5</v>
      </c>
      <c r="AE90" s="68">
        <f t="array" ref="AE90">IF(AB90=0,0,IF(AB90&gt;9,SUM(LARGE(D90:Z90,{1,2,3,4,5,6,7,8,9,10})),0))</f>
        <v>445</v>
      </c>
    </row>
    <row r="91" spans="1:32" ht="16" x14ac:dyDescent="0.2">
      <c r="A91" s="57" t="s">
        <v>213</v>
      </c>
      <c r="B91" s="58" t="s">
        <v>4</v>
      </c>
      <c r="C91" s="58" t="s">
        <v>54</v>
      </c>
      <c r="D91" s="60">
        <v>45</v>
      </c>
      <c r="E91" s="60">
        <v>45</v>
      </c>
      <c r="F91" s="60">
        <v>46</v>
      </c>
      <c r="G91" s="61"/>
      <c r="H91" s="64">
        <v>42</v>
      </c>
      <c r="I91" s="64">
        <v>44</v>
      </c>
      <c r="J91" s="61">
        <v>41</v>
      </c>
      <c r="K91" s="63"/>
      <c r="L91" s="64">
        <v>35</v>
      </c>
      <c r="M91" s="65">
        <v>40</v>
      </c>
      <c r="N91" s="235"/>
      <c r="O91" s="235"/>
      <c r="P91" s="64"/>
      <c r="Q91" s="64"/>
      <c r="R91" s="64"/>
      <c r="S91" s="64"/>
      <c r="T91" s="64">
        <v>38</v>
      </c>
      <c r="U91" s="64">
        <v>39</v>
      </c>
      <c r="V91" s="251">
        <v>44</v>
      </c>
      <c r="W91" s="64">
        <v>40</v>
      </c>
      <c r="X91" s="60">
        <v>47</v>
      </c>
      <c r="Y91" s="60">
        <v>47</v>
      </c>
      <c r="Z91" s="60">
        <v>43</v>
      </c>
      <c r="AA91" s="300">
        <v>42</v>
      </c>
      <c r="AB91" s="67">
        <f t="shared" si="10"/>
        <v>15</v>
      </c>
      <c r="AC91" s="68">
        <f t="shared" si="11"/>
        <v>42.4</v>
      </c>
      <c r="AD91" s="68">
        <f t="array" ref="AD91">IF(AB91=0,0,IF(AB91&gt;9,AVERAGE(LARGE(D91:Z91,{1,2,3,4,5,6,7,8,9,10})),0))</f>
        <v>44.4</v>
      </c>
      <c r="AE91" s="68">
        <f t="array" ref="AE91">IF(AB91=0,0,IF(AB91&gt;9,SUM(LARGE(D91:Z91,{1,2,3,4,5,6,7,8,9,10})),0))</f>
        <v>444</v>
      </c>
    </row>
    <row r="92" spans="1:32" ht="16" x14ac:dyDescent="0.2">
      <c r="A92" s="57" t="s">
        <v>287</v>
      </c>
      <c r="B92" s="58" t="s">
        <v>4</v>
      </c>
      <c r="C92" s="58" t="s">
        <v>58</v>
      </c>
      <c r="D92" s="60">
        <v>44</v>
      </c>
      <c r="E92" s="60">
        <v>48</v>
      </c>
      <c r="F92" s="60"/>
      <c r="G92" s="61"/>
      <c r="H92" s="64">
        <v>42</v>
      </c>
      <c r="I92" s="64">
        <v>44</v>
      </c>
      <c r="J92" s="61"/>
      <c r="K92" s="63"/>
      <c r="L92" s="64"/>
      <c r="M92" s="65">
        <v>46</v>
      </c>
      <c r="N92" s="235"/>
      <c r="O92" s="235">
        <v>42</v>
      </c>
      <c r="P92" s="64"/>
      <c r="Q92" s="64"/>
      <c r="R92" s="64"/>
      <c r="S92" s="64"/>
      <c r="T92" s="64">
        <v>38</v>
      </c>
      <c r="U92" s="64">
        <v>46</v>
      </c>
      <c r="V92" s="251">
        <v>39</v>
      </c>
      <c r="W92" s="64">
        <v>43</v>
      </c>
      <c r="X92" s="83">
        <v>46</v>
      </c>
      <c r="Y92" s="60">
        <v>40</v>
      </c>
      <c r="Z92" s="60">
        <v>36</v>
      </c>
      <c r="AA92" s="75">
        <v>43</v>
      </c>
      <c r="AB92" s="67">
        <f t="shared" si="10"/>
        <v>13</v>
      </c>
      <c r="AC92" s="68">
        <f t="shared" si="11"/>
        <v>42.615384615384613</v>
      </c>
      <c r="AD92" s="68">
        <f t="array" ref="AD92">IF(AB92=0,0,IF(AB92&gt;9,AVERAGE(LARGE(D92:Z92,{1,2,3,4,5,6,7,8,9,10})),0))</f>
        <v>44.1</v>
      </c>
      <c r="AE92" s="68">
        <f t="array" ref="AE92">IF(AB92=0,0,IF(AB92&gt;9,SUM(LARGE(D92:Z92,{1,2,3,4,5,6,7,8,9,10})),0))</f>
        <v>441</v>
      </c>
    </row>
    <row r="93" spans="1:32" ht="16" x14ac:dyDescent="0.2">
      <c r="A93" s="57" t="s">
        <v>75</v>
      </c>
      <c r="B93" s="58" t="s">
        <v>4</v>
      </c>
      <c r="C93" s="58" t="s">
        <v>58</v>
      </c>
      <c r="D93" s="60">
        <v>43</v>
      </c>
      <c r="E93" s="60">
        <v>44</v>
      </c>
      <c r="F93" s="60">
        <v>38</v>
      </c>
      <c r="G93" s="61">
        <v>36</v>
      </c>
      <c r="H93" s="64">
        <v>36</v>
      </c>
      <c r="I93" s="64">
        <v>38</v>
      </c>
      <c r="J93" s="61">
        <v>43</v>
      </c>
      <c r="K93" s="63">
        <v>37</v>
      </c>
      <c r="L93" s="64">
        <v>36</v>
      </c>
      <c r="M93" s="65">
        <v>41</v>
      </c>
      <c r="N93" s="235"/>
      <c r="O93" s="235">
        <v>46</v>
      </c>
      <c r="P93" s="64">
        <v>32</v>
      </c>
      <c r="Q93" s="64">
        <v>34</v>
      </c>
      <c r="R93" s="64">
        <v>34</v>
      </c>
      <c r="S93" s="64">
        <v>43</v>
      </c>
      <c r="T93" s="64">
        <v>38</v>
      </c>
      <c r="U93" s="64">
        <v>43</v>
      </c>
      <c r="V93" s="251">
        <v>35</v>
      </c>
      <c r="W93" s="64">
        <v>37</v>
      </c>
      <c r="X93" s="60">
        <v>38</v>
      </c>
      <c r="Y93" s="60">
        <v>46</v>
      </c>
      <c r="Z93" s="60">
        <v>46</v>
      </c>
      <c r="AA93" s="75">
        <v>42</v>
      </c>
      <c r="AB93" s="67">
        <f t="shared" si="10"/>
        <v>22</v>
      </c>
      <c r="AC93" s="68">
        <f t="shared" si="11"/>
        <v>39.272727272727273</v>
      </c>
      <c r="AD93" s="68">
        <f t="array" ref="AD93">IF(AB93=0,0,IF(AB93&gt;9,AVERAGE(LARGE(D93:Z93,{1,2,3,4,5,6,7,8,9,10})),0))</f>
        <v>43.3</v>
      </c>
      <c r="AE93" s="68">
        <f t="array" ref="AE93">IF(AB93=0,0,IF(AB93&gt;9,SUM(LARGE(D93:Z93,{1,2,3,4,5,6,7,8,9,10})),0))</f>
        <v>433</v>
      </c>
    </row>
    <row r="94" spans="1:32" ht="16" x14ac:dyDescent="0.2">
      <c r="A94" s="57" t="s">
        <v>120</v>
      </c>
      <c r="B94" s="58" t="s">
        <v>4</v>
      </c>
      <c r="C94" s="58" t="s">
        <v>54</v>
      </c>
      <c r="D94" s="60">
        <v>41</v>
      </c>
      <c r="E94" s="60">
        <v>39</v>
      </c>
      <c r="F94" s="60">
        <v>43</v>
      </c>
      <c r="G94" s="61">
        <v>38</v>
      </c>
      <c r="H94" s="64">
        <v>38</v>
      </c>
      <c r="I94" s="64">
        <v>38</v>
      </c>
      <c r="J94" s="61">
        <v>32</v>
      </c>
      <c r="K94" s="63">
        <v>40</v>
      </c>
      <c r="L94" s="64">
        <v>39</v>
      </c>
      <c r="M94" s="65">
        <v>42</v>
      </c>
      <c r="N94" s="235">
        <v>40</v>
      </c>
      <c r="O94" s="235">
        <v>45</v>
      </c>
      <c r="P94" s="64">
        <v>38</v>
      </c>
      <c r="Q94" s="64">
        <v>30</v>
      </c>
      <c r="R94" s="64">
        <v>35</v>
      </c>
      <c r="S94" s="64">
        <v>43</v>
      </c>
      <c r="T94" s="64">
        <v>42</v>
      </c>
      <c r="U94" s="64">
        <v>43</v>
      </c>
      <c r="V94" s="251">
        <v>32</v>
      </c>
      <c r="W94" s="64">
        <v>43</v>
      </c>
      <c r="X94" s="60">
        <v>39</v>
      </c>
      <c r="Y94" s="60">
        <v>43</v>
      </c>
      <c r="Z94" s="60">
        <v>45</v>
      </c>
      <c r="AA94" s="300">
        <v>44</v>
      </c>
      <c r="AB94" s="67">
        <f t="shared" si="10"/>
        <v>23</v>
      </c>
      <c r="AC94" s="68">
        <f t="shared" si="11"/>
        <v>39.478260869565219</v>
      </c>
      <c r="AD94" s="68">
        <f t="array" ref="AD94">IF(AB94=0,0,IF(AB94&gt;9,AVERAGE(LARGE(D94:Z94,{1,2,3,4,5,6,7,8,9,10})),0))</f>
        <v>43</v>
      </c>
      <c r="AE94" s="68">
        <f t="array" ref="AE94">IF(AB94=0,0,IF(AB94&gt;9,SUM(LARGE(D94:Z94,{1,2,3,4,5,6,7,8,9,10})),0))</f>
        <v>430</v>
      </c>
      <c r="AF94">
        <f>SUM(AA94,AA91,AA90,AA89,AA88)</f>
        <v>212</v>
      </c>
    </row>
    <row r="95" spans="1:32" ht="16" x14ac:dyDescent="0.2">
      <c r="A95" s="57" t="s">
        <v>213</v>
      </c>
      <c r="B95" s="58" t="s">
        <v>4</v>
      </c>
      <c r="C95" s="58" t="s">
        <v>58</v>
      </c>
      <c r="D95" s="60">
        <v>44</v>
      </c>
      <c r="E95" s="60">
        <v>40</v>
      </c>
      <c r="F95" s="60">
        <v>45</v>
      </c>
      <c r="G95" s="61"/>
      <c r="H95" s="64">
        <v>43</v>
      </c>
      <c r="I95" s="64">
        <v>38</v>
      </c>
      <c r="J95" s="61">
        <v>32</v>
      </c>
      <c r="K95" s="63"/>
      <c r="L95" s="64">
        <v>41</v>
      </c>
      <c r="M95" s="65">
        <v>44</v>
      </c>
      <c r="N95" s="235"/>
      <c r="O95" s="235"/>
      <c r="P95" s="64"/>
      <c r="Q95" s="64"/>
      <c r="R95" s="64"/>
      <c r="S95" s="64"/>
      <c r="T95" s="64">
        <v>42</v>
      </c>
      <c r="U95" s="64">
        <v>41</v>
      </c>
      <c r="V95" s="251">
        <v>41</v>
      </c>
      <c r="W95" s="64">
        <v>39</v>
      </c>
      <c r="X95" s="60">
        <v>34</v>
      </c>
      <c r="Y95" s="60">
        <v>44</v>
      </c>
      <c r="Z95" s="60">
        <v>44</v>
      </c>
      <c r="AA95" s="75">
        <v>45</v>
      </c>
      <c r="AB95" s="67">
        <f t="shared" si="10"/>
        <v>15</v>
      </c>
      <c r="AC95" s="68">
        <f t="shared" si="11"/>
        <v>40.799999999999997</v>
      </c>
      <c r="AD95" s="68">
        <f t="array" ref="AD95">IF(AB95=0,0,IF(AB95&gt;9,AVERAGE(LARGE(D95:Z95,{1,2,3,4,5,6,7,8,9,10})),0))</f>
        <v>42.9</v>
      </c>
      <c r="AE95" s="68">
        <f t="array" ref="AE95">IF(AB95=0,0,IF(AB95&gt;9,SUM(LARGE(D95:Z95,{1,2,3,4,5,6,7,8,9,10})),0))</f>
        <v>429</v>
      </c>
    </row>
    <row r="96" spans="1:32" ht="16" x14ac:dyDescent="0.2">
      <c r="A96" s="57" t="s">
        <v>159</v>
      </c>
      <c r="B96" s="58" t="s">
        <v>4</v>
      </c>
      <c r="C96" s="93" t="s">
        <v>58</v>
      </c>
      <c r="D96" s="60">
        <v>41</v>
      </c>
      <c r="E96" s="60">
        <v>44</v>
      </c>
      <c r="F96" s="60"/>
      <c r="G96" s="61"/>
      <c r="H96" s="64"/>
      <c r="I96" s="64">
        <v>40</v>
      </c>
      <c r="J96" s="61"/>
      <c r="K96" s="63"/>
      <c r="L96" s="64">
        <v>44</v>
      </c>
      <c r="M96" s="65">
        <v>38</v>
      </c>
      <c r="N96" s="235">
        <v>37</v>
      </c>
      <c r="O96" s="235">
        <v>43</v>
      </c>
      <c r="P96" s="64"/>
      <c r="Q96" s="64"/>
      <c r="R96" s="64"/>
      <c r="S96" s="64"/>
      <c r="T96" s="64">
        <v>42</v>
      </c>
      <c r="U96" s="64">
        <v>41</v>
      </c>
      <c r="V96" s="251">
        <v>42</v>
      </c>
      <c r="W96" s="64">
        <v>42</v>
      </c>
      <c r="X96" s="60">
        <v>42</v>
      </c>
      <c r="Y96" s="60"/>
      <c r="Z96" s="60"/>
      <c r="AA96" s="75">
        <v>38</v>
      </c>
      <c r="AB96" s="67">
        <f t="shared" si="10"/>
        <v>12</v>
      </c>
      <c r="AC96" s="68">
        <f t="shared" si="11"/>
        <v>41.333333333333336</v>
      </c>
      <c r="AD96" s="68">
        <f t="array" ref="AD96">IF(AB96=0,0,IF(AB96&gt;9,AVERAGE(LARGE(D96:Z96,{1,2,3,4,5,6,7,8,9,10})),0))</f>
        <v>42.1</v>
      </c>
      <c r="AE96" s="68">
        <f t="array" ref="AE96">IF(AB96=0,0,IF(AB96&gt;9,SUM(LARGE(D96:Z96,{1,2,3,4,5,6,7,8,9,10})),0))</f>
        <v>421</v>
      </c>
    </row>
    <row r="97" spans="1:31" ht="16" x14ac:dyDescent="0.2">
      <c r="A97" s="57" t="s">
        <v>112</v>
      </c>
      <c r="B97" s="58" t="s">
        <v>4</v>
      </c>
      <c r="C97" s="58" t="s">
        <v>54</v>
      </c>
      <c r="D97" s="60">
        <v>48</v>
      </c>
      <c r="E97" s="60">
        <v>44</v>
      </c>
      <c r="F97" s="60">
        <v>35</v>
      </c>
      <c r="G97" s="61">
        <v>37</v>
      </c>
      <c r="H97" s="64">
        <v>45</v>
      </c>
      <c r="I97" s="64"/>
      <c r="J97" s="61"/>
      <c r="K97" s="63"/>
      <c r="L97" s="64"/>
      <c r="M97" s="65"/>
      <c r="N97" s="235">
        <v>36</v>
      </c>
      <c r="O97" s="235">
        <v>38</v>
      </c>
      <c r="P97" s="64"/>
      <c r="Q97" s="64"/>
      <c r="R97" s="64">
        <v>32</v>
      </c>
      <c r="S97" s="64">
        <v>44</v>
      </c>
      <c r="T97" s="64"/>
      <c r="U97" s="64">
        <v>34</v>
      </c>
      <c r="V97" s="251"/>
      <c r="W97" s="64">
        <v>41</v>
      </c>
      <c r="X97" s="60">
        <v>37</v>
      </c>
      <c r="Y97" s="60">
        <v>43</v>
      </c>
      <c r="Z97" s="60">
        <v>39</v>
      </c>
      <c r="AA97" s="75">
        <v>43</v>
      </c>
      <c r="AB97" s="67">
        <f t="shared" si="10"/>
        <v>14</v>
      </c>
      <c r="AC97" s="68">
        <f t="shared" si="11"/>
        <v>39.5</v>
      </c>
      <c r="AD97" s="68">
        <f t="array" ref="AD97">IF(AB97=0,0,IF(AB97&gt;9,AVERAGE(LARGE(D97:Z97,{1,2,3,4,5,6,7,8,9,10})),0))</f>
        <v>41.6</v>
      </c>
      <c r="AE97" s="68">
        <f t="array" ref="AE97">IF(AB97=0,0,IF(AB97&gt;9,SUM(LARGE(D97:Z97,{1,2,3,4,5,6,7,8,9,10})),0))</f>
        <v>416</v>
      </c>
    </row>
    <row r="98" spans="1:31" ht="16" x14ac:dyDescent="0.2">
      <c r="A98" s="57" t="s">
        <v>159</v>
      </c>
      <c r="B98" s="58" t="s">
        <v>4</v>
      </c>
      <c r="C98" s="93" t="s">
        <v>54</v>
      </c>
      <c r="D98" s="60">
        <v>42</v>
      </c>
      <c r="E98" s="60">
        <v>48</v>
      </c>
      <c r="F98" s="60"/>
      <c r="G98" s="61"/>
      <c r="H98" s="64"/>
      <c r="I98" s="64">
        <v>37</v>
      </c>
      <c r="J98" s="61"/>
      <c r="K98" s="63"/>
      <c r="L98" s="64">
        <v>37</v>
      </c>
      <c r="M98" s="65">
        <v>41</v>
      </c>
      <c r="N98" s="235">
        <v>33</v>
      </c>
      <c r="O98" s="235">
        <v>24</v>
      </c>
      <c r="P98" s="64"/>
      <c r="Q98" s="64"/>
      <c r="R98" s="64"/>
      <c r="S98" s="64"/>
      <c r="T98" s="64">
        <v>44</v>
      </c>
      <c r="U98" s="64">
        <v>36</v>
      </c>
      <c r="V98" s="251">
        <v>37</v>
      </c>
      <c r="W98" s="64">
        <v>41</v>
      </c>
      <c r="X98" s="60">
        <v>46</v>
      </c>
      <c r="Y98" s="60">
        <v>43</v>
      </c>
      <c r="Z98" s="60"/>
      <c r="AA98" s="75">
        <v>37</v>
      </c>
      <c r="AB98" s="67">
        <f t="shared" si="10"/>
        <v>13</v>
      </c>
      <c r="AC98" s="68">
        <f t="shared" si="11"/>
        <v>39.153846153846153</v>
      </c>
      <c r="AD98" s="68">
        <f t="array" ref="AD98">IF(AB98=0,0,IF(AB98&gt;9,AVERAGE(LARGE(D98:Z98,{1,2,3,4,5,6,7,8,9,10})),0))</f>
        <v>41.6</v>
      </c>
      <c r="AE98" s="68">
        <f t="array" ref="AE98">IF(AB98=0,0,IF(AB98&gt;9,SUM(LARGE(D98:Z98,{1,2,3,4,5,6,7,8,9,10})),0))</f>
        <v>416</v>
      </c>
    </row>
    <row r="99" spans="1:31" ht="16" x14ac:dyDescent="0.2">
      <c r="A99" s="57" t="s">
        <v>140</v>
      </c>
      <c r="B99" s="58" t="s">
        <v>4</v>
      </c>
      <c r="C99" s="58" t="s">
        <v>54</v>
      </c>
      <c r="D99" s="60">
        <v>47</v>
      </c>
      <c r="E99" s="60">
        <v>44</v>
      </c>
      <c r="F99" s="60"/>
      <c r="G99" s="61"/>
      <c r="H99" s="64"/>
      <c r="I99" s="64"/>
      <c r="J99" s="61"/>
      <c r="K99" s="63"/>
      <c r="L99" s="64"/>
      <c r="M99" s="65"/>
      <c r="N99" s="235">
        <v>38</v>
      </c>
      <c r="O99" s="235">
        <v>33</v>
      </c>
      <c r="P99" s="64"/>
      <c r="Q99" s="64"/>
      <c r="R99" s="64">
        <v>35</v>
      </c>
      <c r="S99" s="64">
        <v>42</v>
      </c>
      <c r="T99" s="64">
        <v>40</v>
      </c>
      <c r="U99" s="64">
        <v>39</v>
      </c>
      <c r="V99" s="251"/>
      <c r="W99" s="64"/>
      <c r="X99" s="60">
        <v>47</v>
      </c>
      <c r="Y99" s="60">
        <v>43</v>
      </c>
      <c r="Z99" s="60">
        <v>36</v>
      </c>
      <c r="AA99" s="75">
        <v>39</v>
      </c>
      <c r="AB99" s="67">
        <f t="shared" si="10"/>
        <v>11</v>
      </c>
      <c r="AC99" s="68">
        <f t="shared" si="11"/>
        <v>40.363636363636367</v>
      </c>
      <c r="AD99" s="68">
        <f t="array" ref="AD99">IF(AB99=0,0,IF(AB99&gt;9,AVERAGE(LARGE(D99:Z99,{1,2,3,4,5,6,7,8,9,10})),0))</f>
        <v>41.1</v>
      </c>
      <c r="AE99" s="68">
        <f t="array" ref="AE99">IF(AB99=0,0,IF(AB99&gt;9,SUM(LARGE(D99:Z99,{1,2,3,4,5,6,7,8,9,10})),0))</f>
        <v>411</v>
      </c>
    </row>
    <row r="100" spans="1:31" ht="16" x14ac:dyDescent="0.2">
      <c r="A100" s="57" t="s">
        <v>109</v>
      </c>
      <c r="B100" s="58" t="s">
        <v>4</v>
      </c>
      <c r="C100" s="58" t="s">
        <v>54</v>
      </c>
      <c r="D100" s="60">
        <v>38</v>
      </c>
      <c r="E100" s="60"/>
      <c r="F100" s="60">
        <v>37</v>
      </c>
      <c r="G100" s="61"/>
      <c r="H100" s="64">
        <v>37</v>
      </c>
      <c r="I100" s="64">
        <v>43</v>
      </c>
      <c r="J100" s="61">
        <v>32</v>
      </c>
      <c r="K100" s="63"/>
      <c r="L100" s="64"/>
      <c r="M100" s="65">
        <v>37</v>
      </c>
      <c r="N100" s="235"/>
      <c r="O100" s="235">
        <v>33</v>
      </c>
      <c r="P100" s="64">
        <v>34</v>
      </c>
      <c r="Q100" s="64"/>
      <c r="R100" s="64">
        <v>37</v>
      </c>
      <c r="S100" s="64">
        <v>45</v>
      </c>
      <c r="T100" s="64">
        <v>40</v>
      </c>
      <c r="U100" s="64">
        <v>34</v>
      </c>
      <c r="V100" s="251"/>
      <c r="W100" s="64"/>
      <c r="X100" s="60"/>
      <c r="Y100" s="60"/>
      <c r="Z100" s="60"/>
      <c r="AA100" s="75">
        <v>38</v>
      </c>
      <c r="AB100" s="67">
        <f t="shared" si="10"/>
        <v>12</v>
      </c>
      <c r="AC100" s="68">
        <f t="shared" si="11"/>
        <v>37.25</v>
      </c>
      <c r="AD100" s="68">
        <f t="array" ref="AD100">IF(AB100=0,0,IF(AB100&gt;9,AVERAGE(LARGE(D100:Z100,{1,2,3,4,5,6,7,8,9,10})),0))</f>
        <v>38.200000000000003</v>
      </c>
      <c r="AE100" s="68">
        <f t="array" ref="AE100">IF(AB100=0,0,IF(AB100&gt;9,SUM(LARGE(D100:Z100,{1,2,3,4,5,6,7,8,9,10})),0))</f>
        <v>382</v>
      </c>
    </row>
    <row r="101" spans="1:31" ht="16" x14ac:dyDescent="0.2">
      <c r="A101" s="57" t="s">
        <v>352</v>
      </c>
      <c r="B101" s="58" t="s">
        <v>4</v>
      </c>
      <c r="C101" s="58" t="s">
        <v>54</v>
      </c>
      <c r="D101" s="60">
        <v>41</v>
      </c>
      <c r="E101" s="60"/>
      <c r="F101" s="60">
        <v>36</v>
      </c>
      <c r="G101" s="61"/>
      <c r="H101" s="64">
        <v>35</v>
      </c>
      <c r="I101" s="64"/>
      <c r="J101" s="61"/>
      <c r="K101" s="63"/>
      <c r="L101" s="64"/>
      <c r="M101" s="65">
        <v>36</v>
      </c>
      <c r="N101" s="235"/>
      <c r="O101" s="235">
        <v>28</v>
      </c>
      <c r="P101" s="64">
        <v>24</v>
      </c>
      <c r="Q101" s="64"/>
      <c r="R101" s="64">
        <v>36</v>
      </c>
      <c r="S101" s="64">
        <v>39</v>
      </c>
      <c r="T101" s="64">
        <v>36</v>
      </c>
      <c r="U101" s="64">
        <v>41</v>
      </c>
      <c r="V101" s="251"/>
      <c r="W101" s="64"/>
      <c r="X101" s="60">
        <v>38</v>
      </c>
      <c r="Y101" s="60"/>
      <c r="Z101" s="60"/>
      <c r="AA101" s="75">
        <v>37</v>
      </c>
      <c r="AB101" s="67">
        <f t="shared" si="10"/>
        <v>11</v>
      </c>
      <c r="AC101" s="68">
        <f t="shared" si="11"/>
        <v>35.454545454545453</v>
      </c>
      <c r="AD101" s="68">
        <f t="array" ref="AD101">IF(AB101=0,0,IF(AB101&gt;9,AVERAGE(LARGE(D101:Z101,{1,2,3,4,5,6,7,8,9,10})),0))</f>
        <v>36.6</v>
      </c>
      <c r="AE101" s="68">
        <f t="array" ref="AE101">IF(AB101=0,0,IF(AB101&gt;9,SUM(LARGE(D101:Z101,{1,2,3,4,5,6,7,8,9,10})),0))</f>
        <v>366</v>
      </c>
    </row>
    <row r="102" spans="1:31" ht="16" x14ac:dyDescent="0.2">
      <c r="A102" s="57" t="s">
        <v>283</v>
      </c>
      <c r="B102" s="58" t="s">
        <v>4</v>
      </c>
      <c r="C102" s="58" t="s">
        <v>54</v>
      </c>
      <c r="D102" s="60">
        <v>32</v>
      </c>
      <c r="E102" s="60">
        <v>38</v>
      </c>
      <c r="F102" s="60">
        <v>31</v>
      </c>
      <c r="G102" s="61">
        <v>34</v>
      </c>
      <c r="H102" s="64">
        <v>33</v>
      </c>
      <c r="I102" s="64"/>
      <c r="J102" s="61"/>
      <c r="K102" s="63"/>
      <c r="L102" s="64"/>
      <c r="M102" s="65">
        <v>30</v>
      </c>
      <c r="N102" s="235">
        <v>32</v>
      </c>
      <c r="O102" s="235">
        <v>25</v>
      </c>
      <c r="P102" s="64"/>
      <c r="Q102" s="64"/>
      <c r="R102" s="64">
        <v>26</v>
      </c>
      <c r="S102" s="64">
        <v>31</v>
      </c>
      <c r="T102" s="64">
        <v>36</v>
      </c>
      <c r="U102" s="64">
        <v>34</v>
      </c>
      <c r="V102" s="251"/>
      <c r="W102" s="64">
        <v>33</v>
      </c>
      <c r="X102" s="60">
        <v>38</v>
      </c>
      <c r="Y102" s="60">
        <v>43</v>
      </c>
      <c r="Z102" s="60">
        <v>28</v>
      </c>
      <c r="AA102" s="75">
        <v>32</v>
      </c>
      <c r="AB102" s="67">
        <f t="shared" si="10"/>
        <v>16</v>
      </c>
      <c r="AC102" s="68">
        <f t="shared" si="11"/>
        <v>32.75</v>
      </c>
      <c r="AD102" s="68">
        <f t="array" ref="AD102">IF(AB102=0,0,IF(AB102&gt;9,AVERAGE(LARGE(D102:Z102,{1,2,3,4,5,6,7,8,9,10})),0))</f>
        <v>35.299999999999997</v>
      </c>
      <c r="AE102" s="68">
        <f t="array" ref="AE102">IF(AB102=0,0,IF(AB102&gt;9,SUM(LARGE(D102:Z102,{1,2,3,4,5,6,7,8,9,10})),0))</f>
        <v>353</v>
      </c>
    </row>
    <row r="103" spans="1:31" ht="16" x14ac:dyDescent="0.2">
      <c r="A103" s="57" t="s">
        <v>105</v>
      </c>
      <c r="B103" s="58" t="s">
        <v>4</v>
      </c>
      <c r="C103" s="58" t="s">
        <v>54</v>
      </c>
      <c r="D103" s="60">
        <v>19</v>
      </c>
      <c r="E103" s="60"/>
      <c r="F103" s="60"/>
      <c r="G103" s="61"/>
      <c r="H103" s="64"/>
      <c r="I103" s="64">
        <v>28</v>
      </c>
      <c r="J103" s="61">
        <v>13</v>
      </c>
      <c r="K103" s="63"/>
      <c r="L103" s="64"/>
      <c r="M103" s="65">
        <v>26</v>
      </c>
      <c r="N103" s="235"/>
      <c r="O103" s="235">
        <v>23</v>
      </c>
      <c r="P103" s="64">
        <v>20</v>
      </c>
      <c r="Q103" s="64"/>
      <c r="R103" s="64">
        <v>28</v>
      </c>
      <c r="S103" s="64"/>
      <c r="T103" s="64">
        <v>30</v>
      </c>
      <c r="U103" s="64">
        <v>25</v>
      </c>
      <c r="V103" s="251"/>
      <c r="W103" s="64">
        <v>18</v>
      </c>
      <c r="X103" s="60"/>
      <c r="Y103" s="60"/>
      <c r="Z103" s="60"/>
      <c r="AA103" s="75">
        <v>30</v>
      </c>
      <c r="AB103" s="67">
        <f t="shared" si="10"/>
        <v>10</v>
      </c>
      <c r="AC103" s="68">
        <f t="shared" si="11"/>
        <v>23</v>
      </c>
      <c r="AD103" s="68">
        <f t="array" ref="AD103">IF(AB103=0,0,IF(AB103&gt;9,AVERAGE(LARGE(D103:Z103,{1,2,3,4,5,6,7,8,9,10})),0))</f>
        <v>23</v>
      </c>
      <c r="AE103" s="68">
        <f t="array" ref="AE103">IF(AB103=0,0,IF(AB103&gt;9,SUM(LARGE(D103:Z103,{1,2,3,4,5,6,7,8,9,10})),0))</f>
        <v>230</v>
      </c>
    </row>
    <row r="104" spans="1:31" ht="16" x14ac:dyDescent="0.2">
      <c r="A104" s="82" t="s">
        <v>65</v>
      </c>
      <c r="B104" s="83" t="s">
        <v>4</v>
      </c>
      <c r="C104" s="83" t="s">
        <v>54</v>
      </c>
      <c r="D104" s="60">
        <v>31</v>
      </c>
      <c r="E104" s="60"/>
      <c r="F104" s="60"/>
      <c r="G104" s="61"/>
      <c r="H104" s="64">
        <v>38</v>
      </c>
      <c r="I104" s="64">
        <v>38</v>
      </c>
      <c r="J104" s="61">
        <v>28</v>
      </c>
      <c r="K104" s="63"/>
      <c r="L104" s="64"/>
      <c r="M104" s="65">
        <v>36</v>
      </c>
      <c r="N104" s="235"/>
      <c r="O104" s="235"/>
      <c r="P104" s="64">
        <v>24</v>
      </c>
      <c r="Q104" s="64"/>
      <c r="R104" s="64">
        <v>31</v>
      </c>
      <c r="S104" s="64">
        <v>36</v>
      </c>
      <c r="T104" s="64"/>
      <c r="U104" s="64">
        <v>40</v>
      </c>
      <c r="V104" s="251"/>
      <c r="W104" s="64"/>
      <c r="X104" s="60"/>
      <c r="Y104" s="60"/>
      <c r="Z104" s="60"/>
      <c r="AA104" s="75">
        <v>37</v>
      </c>
      <c r="AB104" s="67">
        <f t="shared" si="10"/>
        <v>9</v>
      </c>
      <c r="AC104" s="68">
        <f t="shared" si="11"/>
        <v>33.555555555555557</v>
      </c>
      <c r="AD104" s="68">
        <f t="array" ref="AD104">IF(AB104=0,0,IF(AB104&gt;9,AVERAGE(LARGE(D104:Z104,{1,2,3,4,5,6,7,8,9,10})),0))</f>
        <v>0</v>
      </c>
      <c r="AE104" s="68">
        <f t="array" ref="AE104">IF(AB104=0,0,IF(AB104&gt;9,SUM(LARGE(D104:Z104,{1,2,3,4,5,6,7,8,9,10})),0))</f>
        <v>0</v>
      </c>
    </row>
    <row r="105" spans="1:31" ht="16" x14ac:dyDescent="0.2">
      <c r="A105" s="82" t="s">
        <v>65</v>
      </c>
      <c r="B105" s="83" t="s">
        <v>4</v>
      </c>
      <c r="C105" s="83" t="s">
        <v>64</v>
      </c>
      <c r="D105" s="60">
        <v>29</v>
      </c>
      <c r="E105" s="60"/>
      <c r="F105" s="60"/>
      <c r="G105" s="61"/>
      <c r="H105" s="64">
        <v>39</v>
      </c>
      <c r="I105" s="64">
        <v>35</v>
      </c>
      <c r="J105" s="61">
        <v>29</v>
      </c>
      <c r="K105" s="63"/>
      <c r="L105" s="64"/>
      <c r="M105" s="65"/>
      <c r="N105" s="235"/>
      <c r="O105" s="235"/>
      <c r="P105" s="64">
        <v>24</v>
      </c>
      <c r="Q105" s="64"/>
      <c r="R105" s="64"/>
      <c r="S105" s="64">
        <v>33</v>
      </c>
      <c r="T105" s="64"/>
      <c r="U105" s="64">
        <v>37</v>
      </c>
      <c r="V105" s="251"/>
      <c r="W105" s="64"/>
      <c r="X105" s="60"/>
      <c r="Y105" s="60"/>
      <c r="Z105" s="60"/>
      <c r="AA105" s="75">
        <v>32</v>
      </c>
      <c r="AB105" s="67">
        <f t="shared" si="10"/>
        <v>7</v>
      </c>
      <c r="AC105" s="68">
        <f t="shared" si="11"/>
        <v>32.285714285714285</v>
      </c>
      <c r="AD105" s="68">
        <f t="array" ref="AD105">IF(AB105=0,0,IF(AB105&gt;9,AVERAGE(LARGE(D105:Z105,{1,2,3,4,5,6,7,8,9,10})),0))</f>
        <v>0</v>
      </c>
      <c r="AE105" s="68">
        <f t="array" ref="AE105">IF(AB105=0,0,IF(AB105&gt;9,SUM(LARGE(D105:Z105,{1,2,3,4,5,6,7,8,9,10})),0))</f>
        <v>0</v>
      </c>
    </row>
    <row r="106" spans="1:31" ht="16" x14ac:dyDescent="0.2">
      <c r="A106" s="57" t="s">
        <v>276</v>
      </c>
      <c r="B106" s="58" t="s">
        <v>4</v>
      </c>
      <c r="C106" s="58" t="s">
        <v>54</v>
      </c>
      <c r="D106" s="60">
        <v>39</v>
      </c>
      <c r="E106" s="60">
        <v>42</v>
      </c>
      <c r="F106" s="60"/>
      <c r="G106" s="61"/>
      <c r="H106" s="64"/>
      <c r="I106" s="64"/>
      <c r="J106" s="61"/>
      <c r="K106" s="63"/>
      <c r="L106" s="64"/>
      <c r="M106" s="65"/>
      <c r="N106" s="235">
        <v>35</v>
      </c>
      <c r="O106" s="235">
        <v>32</v>
      </c>
      <c r="P106" s="64"/>
      <c r="Q106" s="64"/>
      <c r="R106" s="64"/>
      <c r="S106" s="64"/>
      <c r="T106" s="64"/>
      <c r="U106" s="64"/>
      <c r="V106" s="251"/>
      <c r="W106" s="64"/>
      <c r="X106" s="60"/>
      <c r="Y106" s="60"/>
      <c r="Z106" s="60"/>
      <c r="AA106" s="75">
        <v>35</v>
      </c>
      <c r="AB106" s="67">
        <f t="shared" si="10"/>
        <v>4</v>
      </c>
      <c r="AC106" s="68">
        <f t="shared" si="11"/>
        <v>37</v>
      </c>
      <c r="AD106" s="68">
        <f t="array" ref="AD106">IF(AB106=0,0,IF(AB106&gt;9,AVERAGE(LARGE(D106:Z106,{1,2,3,4,5,6,7,8,9,10})),0))</f>
        <v>0</v>
      </c>
      <c r="AE106" s="68">
        <f t="array" ref="AE106">IF(AB106=0,0,IF(AB106&gt;9,SUM(LARGE(D106:Z106,{1,2,3,4,5,6,7,8,9,10})),0))</f>
        <v>0</v>
      </c>
    </row>
    <row r="107" spans="1:31" ht="16" x14ac:dyDescent="0.2">
      <c r="A107" s="57"/>
      <c r="B107" s="58"/>
      <c r="C107" s="58"/>
      <c r="D107" s="60"/>
      <c r="E107" s="60"/>
      <c r="F107" s="60"/>
      <c r="G107" s="61"/>
      <c r="H107" s="64"/>
      <c r="I107" s="64"/>
      <c r="J107" s="61"/>
      <c r="K107" s="63"/>
      <c r="L107" s="64"/>
      <c r="M107" s="65"/>
      <c r="N107" s="235"/>
      <c r="O107" s="235"/>
      <c r="P107" s="64"/>
      <c r="Q107" s="64"/>
      <c r="R107" s="64"/>
      <c r="S107" s="64"/>
      <c r="T107" s="64"/>
      <c r="U107" s="64"/>
      <c r="V107" s="251"/>
      <c r="W107" s="64"/>
      <c r="X107" s="60"/>
      <c r="Y107" s="60"/>
      <c r="Z107" s="60"/>
      <c r="AA107" s="75"/>
      <c r="AB107" s="67"/>
      <c r="AC107" s="68"/>
      <c r="AD107" s="68"/>
      <c r="AE107" s="68"/>
    </row>
    <row r="108" spans="1:31" ht="16" x14ac:dyDescent="0.2">
      <c r="A108" s="57" t="s">
        <v>108</v>
      </c>
      <c r="B108" s="58" t="s">
        <v>12</v>
      </c>
      <c r="C108" s="58" t="s">
        <v>58</v>
      </c>
      <c r="D108" s="60">
        <v>45</v>
      </c>
      <c r="E108" s="60">
        <v>44</v>
      </c>
      <c r="F108" s="60"/>
      <c r="G108" s="61">
        <v>41</v>
      </c>
      <c r="H108" s="64">
        <v>43</v>
      </c>
      <c r="I108" s="64">
        <v>41</v>
      </c>
      <c r="J108" s="61">
        <v>44</v>
      </c>
      <c r="K108" s="63">
        <v>45</v>
      </c>
      <c r="L108" s="64">
        <v>40</v>
      </c>
      <c r="M108" s="65">
        <v>45</v>
      </c>
      <c r="N108" s="235">
        <v>48</v>
      </c>
      <c r="O108" s="235">
        <v>38</v>
      </c>
      <c r="P108" s="64">
        <v>37</v>
      </c>
      <c r="Q108" s="64"/>
      <c r="R108" s="64">
        <v>44</v>
      </c>
      <c r="S108" s="64">
        <v>47</v>
      </c>
      <c r="T108" s="64">
        <v>42</v>
      </c>
      <c r="U108" s="64">
        <v>39</v>
      </c>
      <c r="V108" s="251">
        <v>43</v>
      </c>
      <c r="W108" s="64">
        <v>40</v>
      </c>
      <c r="X108" s="60">
        <v>45</v>
      </c>
      <c r="Y108" s="60">
        <v>43</v>
      </c>
      <c r="Z108" s="60">
        <v>40</v>
      </c>
      <c r="AA108" s="300">
        <v>43</v>
      </c>
      <c r="AB108" s="67">
        <f t="shared" ref="AB108:AB122" si="12">COUNT(D108:Z108)</f>
        <v>21</v>
      </c>
      <c r="AC108" s="68">
        <f t="shared" ref="AC108:AC122" si="13">IF(AB108=0,0,AVERAGE(D108:Z108))</f>
        <v>42.571428571428569</v>
      </c>
      <c r="AD108" s="68">
        <f t="array" ref="AD108">IF(AB108=0,0,IF(AB108&gt;9,AVERAGE(LARGE(D108:Z108,{1,2,3,4,5,6,7,8,9,10})),0))</f>
        <v>45</v>
      </c>
      <c r="AE108" s="68">
        <f t="array" ref="AE108">IF(AB108=0,0,IF(AB108&gt;9,SUM(LARGE(D108:Z108,{1,2,3,4,5,6,7,8,9,10})),0))</f>
        <v>450</v>
      </c>
    </row>
    <row r="109" spans="1:31" ht="16" x14ac:dyDescent="0.2">
      <c r="A109" s="57" t="s">
        <v>290</v>
      </c>
      <c r="B109" s="58" t="s">
        <v>12</v>
      </c>
      <c r="C109" s="58" t="s">
        <v>54</v>
      </c>
      <c r="D109" s="60">
        <v>45</v>
      </c>
      <c r="E109" s="60"/>
      <c r="F109" s="60">
        <v>40</v>
      </c>
      <c r="G109" s="61">
        <v>43</v>
      </c>
      <c r="H109" s="64">
        <v>45</v>
      </c>
      <c r="I109" s="64"/>
      <c r="J109" s="61">
        <v>44</v>
      </c>
      <c r="K109" s="63">
        <v>43</v>
      </c>
      <c r="L109" s="64">
        <v>42</v>
      </c>
      <c r="M109" s="65">
        <v>45</v>
      </c>
      <c r="N109" s="235">
        <v>42</v>
      </c>
      <c r="O109" s="235">
        <v>36</v>
      </c>
      <c r="P109" s="64"/>
      <c r="Q109" s="64"/>
      <c r="R109" s="64">
        <v>47</v>
      </c>
      <c r="S109" s="64">
        <v>45</v>
      </c>
      <c r="T109" s="64">
        <v>40</v>
      </c>
      <c r="U109" s="64">
        <v>45</v>
      </c>
      <c r="V109" s="251">
        <v>39</v>
      </c>
      <c r="W109" s="64"/>
      <c r="X109" s="60">
        <v>44</v>
      </c>
      <c r="Y109" s="60">
        <v>43</v>
      </c>
      <c r="Z109" s="60">
        <v>42</v>
      </c>
      <c r="AA109" s="300">
        <v>43</v>
      </c>
      <c r="AB109" s="67">
        <f t="shared" si="12"/>
        <v>18</v>
      </c>
      <c r="AC109" s="68">
        <f t="shared" si="13"/>
        <v>42.777777777777779</v>
      </c>
      <c r="AD109" s="68">
        <f t="array" ref="AD109">IF(AB109=0,0,IF(AB109&gt;9,AVERAGE(LARGE(D109:Z109,{1,2,3,4,5,6,7,8,9,10})),0))</f>
        <v>44.6</v>
      </c>
      <c r="AE109" s="68">
        <f t="array" ref="AE109">IF(AB109=0,0,IF(AB109&gt;9,SUM(LARGE(D109:Z109,{1,2,3,4,5,6,7,8,9,10})),0))</f>
        <v>446</v>
      </c>
    </row>
    <row r="110" spans="1:31" ht="16" x14ac:dyDescent="0.2">
      <c r="A110" s="57" t="s">
        <v>108</v>
      </c>
      <c r="B110" s="58" t="s">
        <v>12</v>
      </c>
      <c r="C110" s="58" t="s">
        <v>54</v>
      </c>
      <c r="D110" s="60">
        <v>41</v>
      </c>
      <c r="E110" s="60">
        <v>46</v>
      </c>
      <c r="F110" s="60">
        <v>43</v>
      </c>
      <c r="G110" s="61">
        <v>47</v>
      </c>
      <c r="H110" s="64">
        <v>40</v>
      </c>
      <c r="I110" s="64">
        <v>46</v>
      </c>
      <c r="J110" s="61">
        <v>40</v>
      </c>
      <c r="K110" s="63">
        <v>44</v>
      </c>
      <c r="L110" s="64">
        <v>43</v>
      </c>
      <c r="M110" s="65">
        <v>43</v>
      </c>
      <c r="N110" s="235">
        <v>42</v>
      </c>
      <c r="O110" s="235">
        <v>42</v>
      </c>
      <c r="P110" s="64">
        <v>38</v>
      </c>
      <c r="Q110" s="64"/>
      <c r="R110" s="64">
        <v>41</v>
      </c>
      <c r="S110" s="64">
        <v>39</v>
      </c>
      <c r="T110" s="64">
        <v>46</v>
      </c>
      <c r="U110" s="64">
        <v>43</v>
      </c>
      <c r="V110" s="251">
        <v>42</v>
      </c>
      <c r="W110" s="64">
        <v>35</v>
      </c>
      <c r="X110" s="60">
        <v>40</v>
      </c>
      <c r="Y110" s="60">
        <v>43</v>
      </c>
      <c r="Z110" s="60">
        <v>40</v>
      </c>
      <c r="AA110" s="238">
        <v>46</v>
      </c>
      <c r="AB110" s="67">
        <f t="shared" si="12"/>
        <v>22</v>
      </c>
      <c r="AC110" s="68">
        <f t="shared" si="13"/>
        <v>42</v>
      </c>
      <c r="AD110" s="68">
        <f t="array" ref="AD110">IF(AB110=0,0,IF(AB110&gt;9,AVERAGE(LARGE(D110:Z110,{1,2,3,4,5,6,7,8,9,10})),0))</f>
        <v>44.4</v>
      </c>
      <c r="AE110" s="68">
        <f t="array" ref="AE110">IF(AB110=0,0,IF(AB110&gt;9,SUM(LARGE(D110:Z110,{1,2,3,4,5,6,7,8,9,10})),0))</f>
        <v>444</v>
      </c>
    </row>
    <row r="111" spans="1:31" ht="16" x14ac:dyDescent="0.2">
      <c r="A111" s="57" t="s">
        <v>171</v>
      </c>
      <c r="B111" s="58" t="s">
        <v>12</v>
      </c>
      <c r="C111" s="58" t="s">
        <v>54</v>
      </c>
      <c r="D111" s="60">
        <v>46</v>
      </c>
      <c r="E111" s="60">
        <v>45</v>
      </c>
      <c r="F111" s="60">
        <v>44</v>
      </c>
      <c r="G111" s="61">
        <v>39</v>
      </c>
      <c r="H111" s="64">
        <v>35</v>
      </c>
      <c r="I111" s="64">
        <v>32</v>
      </c>
      <c r="J111" s="61">
        <v>34</v>
      </c>
      <c r="K111" s="63">
        <v>40</v>
      </c>
      <c r="L111" s="64">
        <v>41</v>
      </c>
      <c r="M111" s="65">
        <v>39</v>
      </c>
      <c r="N111" s="235">
        <v>39</v>
      </c>
      <c r="O111" s="235">
        <v>40</v>
      </c>
      <c r="P111" s="64">
        <v>37</v>
      </c>
      <c r="Q111" s="64"/>
      <c r="R111" s="64">
        <v>44</v>
      </c>
      <c r="S111" s="64">
        <v>44</v>
      </c>
      <c r="T111" s="64">
        <v>43</v>
      </c>
      <c r="U111" s="64">
        <v>40</v>
      </c>
      <c r="V111" s="251">
        <v>41</v>
      </c>
      <c r="W111" s="64">
        <v>43</v>
      </c>
      <c r="X111" s="60">
        <v>37</v>
      </c>
      <c r="Y111" s="60">
        <v>45</v>
      </c>
      <c r="Z111" s="60">
        <v>39</v>
      </c>
      <c r="AA111" s="300">
        <v>42</v>
      </c>
      <c r="AB111" s="67">
        <f t="shared" si="12"/>
        <v>22</v>
      </c>
      <c r="AC111" s="68">
        <f t="shared" si="13"/>
        <v>40.31818181818182</v>
      </c>
      <c r="AD111" s="68">
        <f t="array" ref="AD111">IF(AB111=0,0,IF(AB111&gt;9,AVERAGE(LARGE(D111:Z111,{1,2,3,4,5,6,7,8,9,10})),0))</f>
        <v>43.6</v>
      </c>
      <c r="AE111" s="68">
        <f t="array" ref="AE111">IF(AB111=0,0,IF(AB111&gt;9,SUM(LARGE(D111:Z111,{1,2,3,4,5,6,7,8,9,10})),0))</f>
        <v>436</v>
      </c>
    </row>
    <row r="112" spans="1:31" ht="16" x14ac:dyDescent="0.2">
      <c r="A112" s="57" t="s">
        <v>290</v>
      </c>
      <c r="B112" s="58" t="s">
        <v>12</v>
      </c>
      <c r="C112" s="58" t="s">
        <v>58</v>
      </c>
      <c r="D112" s="60">
        <v>35</v>
      </c>
      <c r="E112" s="60"/>
      <c r="F112" s="60">
        <v>41</v>
      </c>
      <c r="G112" s="61">
        <v>39</v>
      </c>
      <c r="H112" s="64">
        <v>44</v>
      </c>
      <c r="I112" s="64"/>
      <c r="J112" s="61">
        <v>44</v>
      </c>
      <c r="K112" s="63">
        <v>34</v>
      </c>
      <c r="L112" s="64">
        <v>41</v>
      </c>
      <c r="M112" s="65">
        <v>42</v>
      </c>
      <c r="N112" s="235">
        <v>45</v>
      </c>
      <c r="O112" s="235">
        <v>42</v>
      </c>
      <c r="P112" s="64"/>
      <c r="Q112" s="64"/>
      <c r="R112" s="64">
        <v>39</v>
      </c>
      <c r="S112" s="64">
        <v>43</v>
      </c>
      <c r="T112" s="64">
        <v>42</v>
      </c>
      <c r="U112" s="64">
        <v>36</v>
      </c>
      <c r="V112" s="251">
        <v>41</v>
      </c>
      <c r="W112" s="64"/>
      <c r="X112" s="60">
        <v>48</v>
      </c>
      <c r="Y112" s="60">
        <v>43</v>
      </c>
      <c r="Z112" s="60">
        <v>42</v>
      </c>
      <c r="AA112" s="238">
        <v>36</v>
      </c>
      <c r="AB112" s="67">
        <f t="shared" si="12"/>
        <v>18</v>
      </c>
      <c r="AC112" s="68">
        <f t="shared" si="13"/>
        <v>41.166666666666664</v>
      </c>
      <c r="AD112" s="68">
        <f t="array" ref="AD112">IF(AB112=0,0,IF(AB112&gt;9,AVERAGE(LARGE(D112:Z112,{1,2,3,4,5,6,7,8,9,10})),0))</f>
        <v>43.5</v>
      </c>
      <c r="AE112" s="68">
        <f t="array" ref="AE112">IF(AB112=0,0,IF(AB112&gt;9,SUM(LARGE(D112:Z112,{1,2,3,4,5,6,7,8,9,10})),0))</f>
        <v>435</v>
      </c>
    </row>
    <row r="113" spans="1:32" ht="16" x14ac:dyDescent="0.2">
      <c r="A113" s="57" t="s">
        <v>216</v>
      </c>
      <c r="B113" s="58" t="s">
        <v>12</v>
      </c>
      <c r="C113" s="58" t="s">
        <v>54</v>
      </c>
      <c r="D113" s="60"/>
      <c r="E113" s="60"/>
      <c r="F113" s="60">
        <v>44</v>
      </c>
      <c r="G113" s="61">
        <v>44</v>
      </c>
      <c r="H113" s="64">
        <v>47</v>
      </c>
      <c r="I113" s="64">
        <v>41</v>
      </c>
      <c r="J113" s="61">
        <v>40</v>
      </c>
      <c r="K113" s="63"/>
      <c r="L113" s="64">
        <v>37</v>
      </c>
      <c r="M113" s="65">
        <v>42</v>
      </c>
      <c r="N113" s="235">
        <v>40</v>
      </c>
      <c r="O113" s="235"/>
      <c r="P113" s="64"/>
      <c r="Q113" s="64">
        <v>39</v>
      </c>
      <c r="R113" s="64">
        <v>42</v>
      </c>
      <c r="S113" s="64">
        <v>40</v>
      </c>
      <c r="T113" s="64">
        <v>39</v>
      </c>
      <c r="U113" s="64">
        <v>42</v>
      </c>
      <c r="V113" s="251">
        <v>39</v>
      </c>
      <c r="W113" s="64"/>
      <c r="X113" s="60">
        <v>36</v>
      </c>
      <c r="Y113" s="60">
        <v>31</v>
      </c>
      <c r="Z113" s="60">
        <v>33</v>
      </c>
      <c r="AA113" s="300">
        <v>47</v>
      </c>
      <c r="AB113" s="67">
        <f t="shared" si="12"/>
        <v>17</v>
      </c>
      <c r="AC113" s="68">
        <f t="shared" si="13"/>
        <v>39.764705882352942</v>
      </c>
      <c r="AD113" s="68">
        <f t="array" ref="AD113">IF(AB113=0,0,IF(AB113&gt;9,AVERAGE(LARGE(D113:Z113,{1,2,3,4,5,6,7,8,9,10})),0))</f>
        <v>42.2</v>
      </c>
      <c r="AE113" s="68">
        <f t="array" ref="AE113">IF(AB113=0,0,IF(AB113&gt;9,SUM(LARGE(D113:Z113,{1,2,3,4,5,6,7,8,9,10})),0))</f>
        <v>422</v>
      </c>
    </row>
    <row r="114" spans="1:32" ht="16" x14ac:dyDescent="0.2">
      <c r="A114" s="57" t="s">
        <v>171</v>
      </c>
      <c r="B114" s="58" t="s">
        <v>12</v>
      </c>
      <c r="C114" s="58" t="s">
        <v>64</v>
      </c>
      <c r="D114" s="60">
        <v>39</v>
      </c>
      <c r="E114" s="60">
        <v>44</v>
      </c>
      <c r="F114" s="60">
        <v>42</v>
      </c>
      <c r="G114" s="61">
        <v>37</v>
      </c>
      <c r="H114" s="64">
        <v>44</v>
      </c>
      <c r="I114" s="64">
        <v>44</v>
      </c>
      <c r="J114" s="61">
        <v>35</v>
      </c>
      <c r="K114" s="63">
        <v>37</v>
      </c>
      <c r="L114" s="64">
        <v>37</v>
      </c>
      <c r="M114" s="65">
        <v>34</v>
      </c>
      <c r="N114" s="235">
        <v>36</v>
      </c>
      <c r="O114" s="235">
        <v>39</v>
      </c>
      <c r="P114" s="64">
        <v>30</v>
      </c>
      <c r="Q114" s="64"/>
      <c r="R114" s="64">
        <v>28</v>
      </c>
      <c r="S114" s="64">
        <v>37</v>
      </c>
      <c r="T114" s="64">
        <v>37</v>
      </c>
      <c r="U114" s="64">
        <v>40</v>
      </c>
      <c r="V114" s="251">
        <v>35</v>
      </c>
      <c r="W114" s="64">
        <v>35</v>
      </c>
      <c r="X114" s="60">
        <v>38</v>
      </c>
      <c r="Y114" s="60">
        <v>40</v>
      </c>
      <c r="Z114" s="60">
        <v>39</v>
      </c>
      <c r="AA114" s="300">
        <v>38</v>
      </c>
      <c r="AB114" s="67">
        <f t="shared" si="12"/>
        <v>22</v>
      </c>
      <c r="AC114" s="68">
        <f t="shared" si="13"/>
        <v>37.590909090909093</v>
      </c>
      <c r="AD114" s="68">
        <f t="array" ref="AD114">IF(AB114=0,0,IF(AB114&gt;9,AVERAGE(LARGE(D114:Z114,{1,2,3,4,5,6,7,8,9,10})),0))</f>
        <v>40.9</v>
      </c>
      <c r="AE114" s="68">
        <f t="array" ref="AE114">IF(AB114=0,0,IF(AB114&gt;9,SUM(LARGE(D114:Z114,{1,2,3,4,5,6,7,8,9,10})),0))</f>
        <v>409</v>
      </c>
      <c r="AF114" s="302">
        <f>SUM(AA114,AA113,AA111,AA109,AA108)</f>
        <v>213</v>
      </c>
    </row>
    <row r="115" spans="1:32" ht="16" x14ac:dyDescent="0.2">
      <c r="A115" s="57" t="s">
        <v>172</v>
      </c>
      <c r="B115" s="58" t="s">
        <v>12</v>
      </c>
      <c r="C115" s="58" t="s">
        <v>64</v>
      </c>
      <c r="D115" s="60">
        <v>38</v>
      </c>
      <c r="E115" s="60"/>
      <c r="F115" s="60">
        <v>41</v>
      </c>
      <c r="G115" s="61"/>
      <c r="H115" s="64">
        <v>36</v>
      </c>
      <c r="I115" s="64">
        <v>37</v>
      </c>
      <c r="J115" s="61">
        <v>35</v>
      </c>
      <c r="K115" s="63"/>
      <c r="L115" s="64">
        <v>29</v>
      </c>
      <c r="M115" s="65">
        <v>35</v>
      </c>
      <c r="N115" s="235">
        <v>38</v>
      </c>
      <c r="O115" s="235"/>
      <c r="P115" s="64"/>
      <c r="Q115" s="64"/>
      <c r="R115" s="64"/>
      <c r="S115" s="64"/>
      <c r="T115" s="64">
        <v>42</v>
      </c>
      <c r="U115" s="64"/>
      <c r="V115" s="251">
        <v>38</v>
      </c>
      <c r="W115" s="64">
        <v>36</v>
      </c>
      <c r="X115" s="60">
        <v>41</v>
      </c>
      <c r="Y115" s="60">
        <v>40</v>
      </c>
      <c r="Z115" s="60">
        <v>38</v>
      </c>
      <c r="AA115" s="75">
        <v>35</v>
      </c>
      <c r="AB115" s="67">
        <f t="shared" si="12"/>
        <v>14</v>
      </c>
      <c r="AC115" s="68">
        <f t="shared" si="13"/>
        <v>37.428571428571431</v>
      </c>
      <c r="AD115" s="68">
        <f t="array" ref="AD115">IF(AB115=0,0,IF(AB115&gt;9,AVERAGE(LARGE(D115:Z115,{1,2,3,4,5,6,7,8,9,10})),0))</f>
        <v>38.9</v>
      </c>
      <c r="AE115" s="68">
        <f t="array" ref="AE115">IF(AB115=0,0,IF(AB115&gt;9,SUM(LARGE(D115:Z115,{1,2,3,4,5,6,7,8,9,10})),0))</f>
        <v>389</v>
      </c>
    </row>
    <row r="116" spans="1:32" ht="16" x14ac:dyDescent="0.2">
      <c r="A116" s="57" t="s">
        <v>204</v>
      </c>
      <c r="B116" s="58" t="s">
        <v>12</v>
      </c>
      <c r="C116" s="58" t="s">
        <v>54</v>
      </c>
      <c r="D116" s="60">
        <v>33</v>
      </c>
      <c r="E116" s="60">
        <v>40</v>
      </c>
      <c r="F116" s="60">
        <v>41</v>
      </c>
      <c r="G116" s="61">
        <v>34</v>
      </c>
      <c r="H116" s="64"/>
      <c r="I116" s="64">
        <v>40</v>
      </c>
      <c r="J116" s="61">
        <v>35</v>
      </c>
      <c r="K116" s="63">
        <v>34</v>
      </c>
      <c r="L116" s="64">
        <v>29</v>
      </c>
      <c r="M116" s="65">
        <v>36</v>
      </c>
      <c r="N116" s="235">
        <v>30</v>
      </c>
      <c r="O116" s="235">
        <v>29</v>
      </c>
      <c r="P116" s="64">
        <v>31</v>
      </c>
      <c r="Q116" s="64">
        <v>38</v>
      </c>
      <c r="R116" s="64">
        <v>29</v>
      </c>
      <c r="S116" s="64">
        <v>33</v>
      </c>
      <c r="T116" s="64">
        <v>41</v>
      </c>
      <c r="U116" s="64">
        <v>27</v>
      </c>
      <c r="V116" s="251">
        <v>28</v>
      </c>
      <c r="W116" s="64">
        <v>39</v>
      </c>
      <c r="X116" s="60">
        <v>39</v>
      </c>
      <c r="Y116" s="60">
        <v>33</v>
      </c>
      <c r="Z116" s="60"/>
      <c r="AA116" s="75">
        <v>0</v>
      </c>
      <c r="AB116" s="67">
        <f t="shared" si="12"/>
        <v>21</v>
      </c>
      <c r="AC116" s="68">
        <f t="shared" si="13"/>
        <v>34.238095238095241</v>
      </c>
      <c r="AD116" s="68">
        <f t="array" ref="AD116">IF(AB116=0,0,IF(AB116&gt;9,AVERAGE(LARGE(D116:Z116,{1,2,3,4,5,6,7,8,9,10})),0))</f>
        <v>38.299999999999997</v>
      </c>
      <c r="AE116" s="68">
        <f t="array" ref="AE116">IF(AB116=0,0,IF(AB116&gt;9,SUM(LARGE(D116:Z116,{1,2,3,4,5,6,7,8,9,10})),0))</f>
        <v>383</v>
      </c>
    </row>
    <row r="117" spans="1:32" ht="16" x14ac:dyDescent="0.2">
      <c r="A117" s="99" t="s">
        <v>282</v>
      </c>
      <c r="B117" s="58" t="s">
        <v>12</v>
      </c>
      <c r="C117" s="58" t="s">
        <v>54</v>
      </c>
      <c r="D117" s="60"/>
      <c r="E117" s="60"/>
      <c r="F117" s="60">
        <v>37</v>
      </c>
      <c r="G117" s="61">
        <v>29</v>
      </c>
      <c r="H117" s="64"/>
      <c r="I117" s="64">
        <v>40</v>
      </c>
      <c r="J117" s="61">
        <v>35</v>
      </c>
      <c r="K117" s="63">
        <v>34</v>
      </c>
      <c r="L117" s="64">
        <v>33</v>
      </c>
      <c r="M117" s="65">
        <v>31</v>
      </c>
      <c r="N117" s="235">
        <v>22</v>
      </c>
      <c r="O117" s="235">
        <v>28</v>
      </c>
      <c r="P117" s="64">
        <v>22</v>
      </c>
      <c r="Q117" s="64">
        <v>38</v>
      </c>
      <c r="R117" s="64">
        <v>38</v>
      </c>
      <c r="S117" s="64">
        <v>36</v>
      </c>
      <c r="T117" s="64">
        <v>34</v>
      </c>
      <c r="U117" s="64">
        <v>33</v>
      </c>
      <c r="V117" s="251">
        <v>31</v>
      </c>
      <c r="W117" s="64">
        <v>38</v>
      </c>
      <c r="X117" s="60">
        <v>37</v>
      </c>
      <c r="Y117" s="60">
        <v>26</v>
      </c>
      <c r="Z117" s="60">
        <v>28</v>
      </c>
      <c r="AA117" s="75">
        <v>30</v>
      </c>
      <c r="AB117" s="67">
        <f t="shared" si="12"/>
        <v>20</v>
      </c>
      <c r="AC117" s="68">
        <f t="shared" si="13"/>
        <v>32.5</v>
      </c>
      <c r="AD117" s="68">
        <f t="array" ref="AD117">IF(AB117=0,0,IF(AB117&gt;9,AVERAGE(LARGE(D117:Z117,{1,2,3,4,5,6,7,8,9,10})),0))</f>
        <v>36.700000000000003</v>
      </c>
      <c r="AE117" s="68">
        <f t="array" ref="AE117">IF(AB117=0,0,IF(AB117&gt;9,SUM(LARGE(D117:Z117,{1,2,3,4,5,6,7,8,9,10})),0))</f>
        <v>367</v>
      </c>
    </row>
    <row r="118" spans="1:32" ht="16" x14ac:dyDescent="0.2">
      <c r="A118" s="57" t="s">
        <v>249</v>
      </c>
      <c r="B118" s="58" t="s">
        <v>12</v>
      </c>
      <c r="C118" s="58" t="s">
        <v>66</v>
      </c>
      <c r="D118" s="60">
        <v>20</v>
      </c>
      <c r="E118" s="60"/>
      <c r="F118" s="60">
        <v>20</v>
      </c>
      <c r="G118" s="61">
        <v>16</v>
      </c>
      <c r="H118" s="64"/>
      <c r="I118" s="64">
        <v>33</v>
      </c>
      <c r="J118" s="61"/>
      <c r="K118" s="63"/>
      <c r="L118" s="64"/>
      <c r="M118" s="65">
        <v>38</v>
      </c>
      <c r="N118" s="235">
        <v>34</v>
      </c>
      <c r="O118" s="235">
        <v>28</v>
      </c>
      <c r="P118" s="64"/>
      <c r="Q118" s="64">
        <v>36</v>
      </c>
      <c r="R118" s="64">
        <v>23</v>
      </c>
      <c r="S118" s="64"/>
      <c r="T118" s="64">
        <v>41</v>
      </c>
      <c r="U118" s="64">
        <v>43</v>
      </c>
      <c r="V118" s="251"/>
      <c r="W118" s="64"/>
      <c r="X118" s="60">
        <v>36</v>
      </c>
      <c r="Y118" s="60">
        <v>40</v>
      </c>
      <c r="Z118" s="60">
        <v>35</v>
      </c>
      <c r="AA118" s="75">
        <v>33</v>
      </c>
      <c r="AB118" s="67">
        <f t="shared" si="12"/>
        <v>14</v>
      </c>
      <c r="AC118" s="68">
        <f t="shared" si="13"/>
        <v>31.642857142857142</v>
      </c>
      <c r="AD118" s="68">
        <f t="array" ref="AD118">IF(AB118=0,0,IF(AB118&gt;9,AVERAGE(LARGE(D118:Z118,{1,2,3,4,5,6,7,8,9,10})),0))</f>
        <v>36.4</v>
      </c>
      <c r="AE118" s="68">
        <f t="array" ref="AE118">IF(AB118=0,0,IF(AB118&gt;9,SUM(LARGE(D118:Z118,{1,2,3,4,5,6,7,8,9,10})),0))</f>
        <v>364</v>
      </c>
    </row>
    <row r="119" spans="1:32" ht="16" x14ac:dyDescent="0.2">
      <c r="A119" s="57" t="s">
        <v>270</v>
      </c>
      <c r="B119" s="58" t="s">
        <v>12</v>
      </c>
      <c r="C119" s="58" t="s">
        <v>59</v>
      </c>
      <c r="D119" s="60"/>
      <c r="E119" s="60"/>
      <c r="F119" s="60">
        <v>31</v>
      </c>
      <c r="G119" s="61"/>
      <c r="H119" s="64">
        <v>36</v>
      </c>
      <c r="I119" s="64">
        <v>40</v>
      </c>
      <c r="J119" s="61">
        <v>37</v>
      </c>
      <c r="K119" s="63"/>
      <c r="L119" s="64">
        <v>38</v>
      </c>
      <c r="M119" s="65"/>
      <c r="N119" s="235">
        <v>32</v>
      </c>
      <c r="O119" s="235"/>
      <c r="P119" s="64"/>
      <c r="Q119" s="64"/>
      <c r="R119" s="64"/>
      <c r="S119" s="64">
        <v>42</v>
      </c>
      <c r="T119" s="64">
        <v>36</v>
      </c>
      <c r="U119" s="64">
        <v>34</v>
      </c>
      <c r="V119" s="251">
        <v>35</v>
      </c>
      <c r="W119" s="64"/>
      <c r="X119" s="60"/>
      <c r="Y119" s="60"/>
      <c r="Z119" s="60"/>
      <c r="AA119" s="75">
        <v>32</v>
      </c>
      <c r="AB119" s="67">
        <f t="shared" si="12"/>
        <v>10</v>
      </c>
      <c r="AC119" s="68">
        <f t="shared" si="13"/>
        <v>36.1</v>
      </c>
      <c r="AD119" s="68">
        <f t="array" ref="AD119">IF(AB119=0,0,IF(AB119&gt;9,AVERAGE(LARGE(D119:Z119,{1,2,3,4,5,6,7,8,9,10})),0))</f>
        <v>36.1</v>
      </c>
      <c r="AE119" s="68">
        <f t="array" ref="AE119">IF(AB119=0,0,IF(AB119&gt;9,SUM(LARGE(D119:Z119,{1,2,3,4,5,6,7,8,9,10})),0))</f>
        <v>361</v>
      </c>
    </row>
    <row r="120" spans="1:32" ht="16" x14ac:dyDescent="0.2">
      <c r="A120" s="57" t="s">
        <v>271</v>
      </c>
      <c r="B120" s="58" t="s">
        <v>12</v>
      </c>
      <c r="C120" s="58" t="s">
        <v>54</v>
      </c>
      <c r="D120" s="60"/>
      <c r="E120" s="60"/>
      <c r="F120" s="60">
        <v>40</v>
      </c>
      <c r="G120" s="61">
        <v>21</v>
      </c>
      <c r="H120" s="64">
        <v>33</v>
      </c>
      <c r="I120" s="64">
        <v>30</v>
      </c>
      <c r="J120" s="61">
        <v>30</v>
      </c>
      <c r="K120" s="63"/>
      <c r="L120" s="64">
        <v>33</v>
      </c>
      <c r="M120" s="65"/>
      <c r="N120" s="235">
        <v>31</v>
      </c>
      <c r="O120" s="235"/>
      <c r="P120" s="64"/>
      <c r="Q120" s="64"/>
      <c r="R120" s="64"/>
      <c r="S120" s="64">
        <v>41</v>
      </c>
      <c r="T120" s="64">
        <v>37</v>
      </c>
      <c r="U120" s="64">
        <v>37</v>
      </c>
      <c r="V120" s="251">
        <v>34</v>
      </c>
      <c r="W120" s="64"/>
      <c r="X120" s="60">
        <v>39</v>
      </c>
      <c r="Y120" s="60"/>
      <c r="Z120" s="60"/>
      <c r="AA120" s="75">
        <v>36</v>
      </c>
      <c r="AB120" s="67">
        <f t="shared" si="12"/>
        <v>12</v>
      </c>
      <c r="AC120" s="68">
        <f t="shared" si="13"/>
        <v>33.833333333333336</v>
      </c>
      <c r="AD120" s="68">
        <f t="array" ref="AD120">IF(AB120=0,0,IF(AB120&gt;9,AVERAGE(LARGE(D120:Z120,{1,2,3,4,5,6,7,8,9,10})),0))</f>
        <v>35.5</v>
      </c>
      <c r="AE120" s="68">
        <f t="array" ref="AE120">IF(AB120=0,0,IF(AB120&gt;9,SUM(LARGE(D120:Z120,{1,2,3,4,5,6,7,8,9,10})),0))</f>
        <v>355</v>
      </c>
    </row>
    <row r="121" spans="1:32" ht="16" x14ac:dyDescent="0.2">
      <c r="A121" s="85" t="s">
        <v>129</v>
      </c>
      <c r="B121" s="75" t="s">
        <v>12</v>
      </c>
      <c r="C121" s="74" t="s">
        <v>54</v>
      </c>
      <c r="D121" s="60">
        <v>34</v>
      </c>
      <c r="E121" s="60"/>
      <c r="F121" s="60">
        <v>38</v>
      </c>
      <c r="G121" s="61">
        <v>36</v>
      </c>
      <c r="H121" s="64"/>
      <c r="I121" s="64"/>
      <c r="J121" s="61"/>
      <c r="K121" s="63"/>
      <c r="L121" s="64">
        <v>33</v>
      </c>
      <c r="M121" s="65">
        <v>40</v>
      </c>
      <c r="N121" s="235">
        <v>30</v>
      </c>
      <c r="O121" s="235"/>
      <c r="P121" s="64"/>
      <c r="Q121" s="64">
        <v>34</v>
      </c>
      <c r="R121" s="64"/>
      <c r="S121" s="64"/>
      <c r="T121" s="64">
        <v>38</v>
      </c>
      <c r="U121" s="64"/>
      <c r="V121" s="251"/>
      <c r="W121" s="64">
        <v>37</v>
      </c>
      <c r="X121" s="60">
        <v>33</v>
      </c>
      <c r="Y121" s="60"/>
      <c r="Z121" s="60"/>
      <c r="AA121" s="75">
        <v>41</v>
      </c>
      <c r="AB121" s="67">
        <f t="shared" si="12"/>
        <v>10</v>
      </c>
      <c r="AC121" s="68">
        <f t="shared" si="13"/>
        <v>35.299999999999997</v>
      </c>
      <c r="AD121" s="68">
        <f t="array" ref="AD121">IF(AB121=0,0,IF(AB121&gt;9,AVERAGE(LARGE(D121:Z121,{1,2,3,4,5,6,7,8,9,10})),0))</f>
        <v>35.299999999999997</v>
      </c>
      <c r="AE121" s="68">
        <f t="array" ref="AE121">IF(AB121=0,0,IF(AB121&gt;9,SUM(LARGE(D121:Z121,{1,2,3,4,5,6,7,8,9,10})),0))</f>
        <v>353</v>
      </c>
    </row>
    <row r="122" spans="1:32" ht="16" x14ac:dyDescent="0.2">
      <c r="A122" s="57" t="s">
        <v>248</v>
      </c>
      <c r="B122" s="58" t="s">
        <v>12</v>
      </c>
      <c r="C122" s="58" t="s">
        <v>54</v>
      </c>
      <c r="D122" s="60">
        <v>33</v>
      </c>
      <c r="E122" s="60"/>
      <c r="F122" s="60">
        <v>37</v>
      </c>
      <c r="G122" s="61">
        <v>29</v>
      </c>
      <c r="H122" s="64"/>
      <c r="I122" s="64">
        <v>32</v>
      </c>
      <c r="J122" s="61"/>
      <c r="K122" s="63"/>
      <c r="L122" s="64"/>
      <c r="M122" s="65">
        <v>29</v>
      </c>
      <c r="N122" s="235">
        <v>28</v>
      </c>
      <c r="O122" s="235">
        <v>25</v>
      </c>
      <c r="P122" s="64"/>
      <c r="Q122" s="64">
        <v>25</v>
      </c>
      <c r="R122" s="64">
        <v>27</v>
      </c>
      <c r="S122" s="64"/>
      <c r="T122" s="64">
        <v>34</v>
      </c>
      <c r="U122" s="64">
        <v>29</v>
      </c>
      <c r="V122" s="251"/>
      <c r="W122" s="64"/>
      <c r="X122" s="60">
        <v>26</v>
      </c>
      <c r="Y122" s="60">
        <v>33</v>
      </c>
      <c r="Z122" s="60">
        <v>28</v>
      </c>
      <c r="AA122" s="80">
        <v>39</v>
      </c>
      <c r="AB122" s="67">
        <f t="shared" si="12"/>
        <v>14</v>
      </c>
      <c r="AC122" s="68">
        <f t="shared" si="13"/>
        <v>29.642857142857142</v>
      </c>
      <c r="AD122" s="68">
        <f t="array" ref="AD122">IF(AB122=0,0,IF(AB122&gt;9,AVERAGE(LARGE(D122:Z122,{1,2,3,4,5,6,7,8,9,10})),0))</f>
        <v>31.2</v>
      </c>
      <c r="AE122" s="68">
        <f t="array" ref="AE122">IF(AB122=0,0,IF(AB122&gt;9,SUM(LARGE(D122:Z122,{1,2,3,4,5,6,7,8,9,10})),0))</f>
        <v>312</v>
      </c>
    </row>
    <row r="123" spans="1:32" ht="16" x14ac:dyDescent="0.2">
      <c r="A123" s="57"/>
      <c r="B123" s="58"/>
      <c r="C123" s="58"/>
      <c r="D123" s="60"/>
      <c r="E123" s="60"/>
      <c r="F123" s="60"/>
      <c r="G123" s="61"/>
      <c r="H123" s="64"/>
      <c r="I123" s="64"/>
      <c r="J123" s="61"/>
      <c r="K123" s="63"/>
      <c r="L123" s="64"/>
      <c r="M123" s="65"/>
      <c r="N123" s="235"/>
      <c r="O123" s="235"/>
      <c r="P123" s="64"/>
      <c r="Q123" s="64"/>
      <c r="R123" s="64"/>
      <c r="S123" s="64"/>
      <c r="T123" s="64"/>
      <c r="U123" s="64"/>
      <c r="V123" s="251"/>
      <c r="W123" s="64"/>
      <c r="X123" s="60"/>
      <c r="Y123" s="60"/>
      <c r="Z123" s="60"/>
      <c r="AA123" s="80"/>
      <c r="AB123" s="67"/>
      <c r="AC123" s="68"/>
      <c r="AD123" s="68"/>
      <c r="AE123" s="68"/>
    </row>
    <row r="124" spans="1:32" ht="16" x14ac:dyDescent="0.2">
      <c r="A124" s="57" t="s">
        <v>136</v>
      </c>
      <c r="B124" s="58" t="s">
        <v>9</v>
      </c>
      <c r="C124" s="93" t="s">
        <v>54</v>
      </c>
      <c r="D124" s="60">
        <v>44</v>
      </c>
      <c r="E124" s="60">
        <v>44</v>
      </c>
      <c r="F124" s="60">
        <v>49</v>
      </c>
      <c r="G124" s="61">
        <v>40</v>
      </c>
      <c r="H124" s="64">
        <v>43</v>
      </c>
      <c r="I124" s="64">
        <v>38</v>
      </c>
      <c r="J124" s="61">
        <v>44</v>
      </c>
      <c r="K124" s="63"/>
      <c r="L124" s="64"/>
      <c r="M124" s="65"/>
      <c r="N124" s="235">
        <v>36</v>
      </c>
      <c r="O124" s="235">
        <v>38</v>
      </c>
      <c r="P124" s="64">
        <v>40</v>
      </c>
      <c r="Q124" s="64"/>
      <c r="R124" s="64"/>
      <c r="S124" s="64">
        <v>46</v>
      </c>
      <c r="T124" s="64">
        <v>44</v>
      </c>
      <c r="U124" s="64">
        <v>45</v>
      </c>
      <c r="V124" s="251"/>
      <c r="W124" s="64"/>
      <c r="X124" s="60">
        <v>46</v>
      </c>
      <c r="Y124" s="60"/>
      <c r="Z124" s="60"/>
      <c r="AA124" s="300">
        <v>40</v>
      </c>
      <c r="AB124" s="67">
        <f t="shared" ref="AB124:AB132" si="14">COUNT(D124:Z124)</f>
        <v>14</v>
      </c>
      <c r="AC124" s="68">
        <f t="shared" ref="AC124:AC132" si="15">IF(AB124=0,0,AVERAGE(D124:Z124))</f>
        <v>42.642857142857146</v>
      </c>
      <c r="AD124" s="68">
        <f t="array" ref="AD124">IF(AB124=0,0,IF(AB124&gt;9,AVERAGE(LARGE(D124:Z124,{1,2,3,4,5,6,7,8,9,10})),0))</f>
        <v>44.5</v>
      </c>
      <c r="AE124" s="68">
        <f t="array" ref="AE124">IF(AB124=0,0,IF(AB124&gt;9,SUM(LARGE(D124:Z124,{1,2,3,4,5,6,7,8,9,10})),0))</f>
        <v>445</v>
      </c>
    </row>
    <row r="125" spans="1:32" ht="16" x14ac:dyDescent="0.2">
      <c r="A125" s="57" t="s">
        <v>137</v>
      </c>
      <c r="B125" s="58" t="s">
        <v>9</v>
      </c>
      <c r="C125" s="58" t="s">
        <v>54</v>
      </c>
      <c r="D125" s="60">
        <v>41</v>
      </c>
      <c r="E125" s="60">
        <v>46</v>
      </c>
      <c r="F125" s="60"/>
      <c r="G125" s="61">
        <v>41</v>
      </c>
      <c r="H125" s="64">
        <v>43</v>
      </c>
      <c r="I125" s="64">
        <v>37</v>
      </c>
      <c r="J125" s="61">
        <v>43</v>
      </c>
      <c r="K125" s="63"/>
      <c r="L125" s="64"/>
      <c r="M125" s="65"/>
      <c r="N125" s="235">
        <v>39</v>
      </c>
      <c r="O125" s="235">
        <v>32</v>
      </c>
      <c r="P125" s="64">
        <v>39</v>
      </c>
      <c r="Q125" s="64"/>
      <c r="R125" s="64"/>
      <c r="S125" s="64">
        <v>48</v>
      </c>
      <c r="T125" s="64"/>
      <c r="U125" s="64">
        <v>41</v>
      </c>
      <c r="V125" s="251"/>
      <c r="W125" s="64"/>
      <c r="X125" s="60"/>
      <c r="Y125" s="60"/>
      <c r="Z125" s="60"/>
      <c r="AA125" s="300">
        <v>39</v>
      </c>
      <c r="AB125" s="67">
        <f t="shared" si="14"/>
        <v>11</v>
      </c>
      <c r="AC125" s="68">
        <f t="shared" si="15"/>
        <v>40.909090909090907</v>
      </c>
      <c r="AD125" s="68">
        <f t="array" ref="AD125">IF(AB125=0,0,IF(AB125&gt;9,AVERAGE(LARGE(D125:Z125,{1,2,3,4,5,6,7,8,9,10})),0))</f>
        <v>41.8</v>
      </c>
      <c r="AE125" s="68">
        <f t="array" ref="AE125">IF(AB125=0,0,IF(AB125&gt;9,SUM(LARGE(D125:Z125,{1,2,3,4,5,6,7,8,9,10})),0))</f>
        <v>418</v>
      </c>
    </row>
    <row r="126" spans="1:32" ht="16" x14ac:dyDescent="0.2">
      <c r="A126" s="57" t="s">
        <v>98</v>
      </c>
      <c r="B126" s="58" t="s">
        <v>9</v>
      </c>
      <c r="C126" s="58" t="s">
        <v>54</v>
      </c>
      <c r="D126" s="60">
        <v>38</v>
      </c>
      <c r="E126" s="60"/>
      <c r="F126" s="60"/>
      <c r="G126" s="61"/>
      <c r="H126" s="64"/>
      <c r="I126" s="64"/>
      <c r="J126" s="61">
        <v>43</v>
      </c>
      <c r="K126" s="63"/>
      <c r="L126" s="64"/>
      <c r="M126" s="65">
        <v>44</v>
      </c>
      <c r="N126" s="235"/>
      <c r="O126" s="235">
        <v>37</v>
      </c>
      <c r="P126" s="64">
        <v>41</v>
      </c>
      <c r="Q126" s="64"/>
      <c r="R126" s="64"/>
      <c r="S126" s="64">
        <v>41</v>
      </c>
      <c r="T126" s="64">
        <v>44</v>
      </c>
      <c r="U126" s="64"/>
      <c r="V126" s="251"/>
      <c r="W126" s="64"/>
      <c r="X126" s="60">
        <v>36</v>
      </c>
      <c r="Y126" s="60">
        <v>41</v>
      </c>
      <c r="Z126" s="60">
        <v>44</v>
      </c>
      <c r="AA126" s="300">
        <v>39</v>
      </c>
      <c r="AB126" s="67">
        <f t="shared" si="14"/>
        <v>10</v>
      </c>
      <c r="AC126" s="68">
        <f t="shared" si="15"/>
        <v>40.9</v>
      </c>
      <c r="AD126" s="68">
        <f t="array" ref="AD126">IF(AB126=0,0,IF(AB126&gt;9,AVERAGE(LARGE(D126:Z126,{1,2,3,4,5,6,7,8,9,10})),0))</f>
        <v>40.9</v>
      </c>
      <c r="AE126" s="68">
        <f t="array" ref="AE126">IF(AB126=0,0,IF(AB126&gt;9,SUM(LARGE(D126:Z126,{1,2,3,4,5,6,7,8,9,10})),0))</f>
        <v>409</v>
      </c>
    </row>
    <row r="127" spans="1:32" ht="16" x14ac:dyDescent="0.2">
      <c r="A127" s="57" t="s">
        <v>214</v>
      </c>
      <c r="B127" s="58" t="s">
        <v>9</v>
      </c>
      <c r="C127" s="58" t="s">
        <v>54</v>
      </c>
      <c r="D127" s="60">
        <v>37</v>
      </c>
      <c r="E127" s="60">
        <v>43</v>
      </c>
      <c r="F127" s="60"/>
      <c r="G127" s="61">
        <v>35</v>
      </c>
      <c r="H127" s="64">
        <v>42</v>
      </c>
      <c r="I127" s="64">
        <v>40</v>
      </c>
      <c r="J127" s="61">
        <v>37</v>
      </c>
      <c r="K127" s="63"/>
      <c r="L127" s="64">
        <v>30</v>
      </c>
      <c r="M127" s="65">
        <v>41</v>
      </c>
      <c r="N127" s="235">
        <v>39</v>
      </c>
      <c r="O127" s="235">
        <v>41</v>
      </c>
      <c r="P127" s="64">
        <v>35</v>
      </c>
      <c r="Q127" s="64">
        <v>41</v>
      </c>
      <c r="R127" s="64">
        <v>43</v>
      </c>
      <c r="S127" s="64">
        <v>40</v>
      </c>
      <c r="T127" s="64">
        <v>38</v>
      </c>
      <c r="U127" s="64"/>
      <c r="V127" s="251"/>
      <c r="W127" s="64"/>
      <c r="X127" s="60"/>
      <c r="Y127" s="60"/>
      <c r="Z127" s="60"/>
      <c r="AA127" s="300">
        <v>30</v>
      </c>
      <c r="AB127" s="67">
        <f t="shared" si="14"/>
        <v>15</v>
      </c>
      <c r="AC127" s="68">
        <f t="shared" si="15"/>
        <v>38.799999999999997</v>
      </c>
      <c r="AD127" s="68">
        <f t="array" ref="AD127">IF(AB127=0,0,IF(AB127&gt;9,AVERAGE(LARGE(D127:Z127,{1,2,3,4,5,6,7,8,9,10})),0))</f>
        <v>40.799999999999997</v>
      </c>
      <c r="AE127" s="68">
        <f t="array" ref="AE127">IF(AB127=0,0,IF(AB127&gt;9,SUM(LARGE(D127:Z127,{1,2,3,4,5,6,7,8,9,10})),0))</f>
        <v>408</v>
      </c>
    </row>
    <row r="128" spans="1:32" ht="16" x14ac:dyDescent="0.2">
      <c r="A128" s="82" t="s">
        <v>236</v>
      </c>
      <c r="B128" s="83" t="s">
        <v>9</v>
      </c>
      <c r="C128" s="83" t="s">
        <v>54</v>
      </c>
      <c r="D128" s="60"/>
      <c r="E128" s="60"/>
      <c r="F128" s="60"/>
      <c r="G128" s="61">
        <v>40</v>
      </c>
      <c r="H128" s="64">
        <v>40</v>
      </c>
      <c r="I128" s="64">
        <v>38</v>
      </c>
      <c r="J128" s="61">
        <v>41</v>
      </c>
      <c r="K128" s="63"/>
      <c r="L128" s="64">
        <v>42</v>
      </c>
      <c r="M128" s="65">
        <v>40</v>
      </c>
      <c r="N128" s="235">
        <v>44</v>
      </c>
      <c r="O128" s="235">
        <v>42</v>
      </c>
      <c r="P128" s="64">
        <v>31</v>
      </c>
      <c r="Q128" s="64">
        <v>38</v>
      </c>
      <c r="R128" s="64">
        <v>43</v>
      </c>
      <c r="S128" s="64">
        <v>38</v>
      </c>
      <c r="T128" s="64"/>
      <c r="U128" s="64"/>
      <c r="V128" s="251"/>
      <c r="W128" s="64"/>
      <c r="X128" s="60"/>
      <c r="Y128" s="60"/>
      <c r="Z128" s="60"/>
      <c r="AA128" s="300">
        <v>38</v>
      </c>
      <c r="AB128" s="67">
        <f t="shared" si="14"/>
        <v>12</v>
      </c>
      <c r="AC128" s="68">
        <f t="shared" si="15"/>
        <v>39.75</v>
      </c>
      <c r="AD128" s="68">
        <f t="array" ref="AD128">IF(AB128=0,0,IF(AB128&gt;9,AVERAGE(LARGE(D128:Z128,{1,2,3,4,5,6,7,8,9,10})),0))</f>
        <v>40.799999999999997</v>
      </c>
      <c r="AE128" s="68">
        <f t="array" ref="AE128">IF(AB128=0,0,IF(AB128&gt;9,SUM(LARGE(D128:Z128,{1,2,3,4,5,6,7,8,9,10})),0))</f>
        <v>408</v>
      </c>
      <c r="AF128">
        <f>SUM(AA124:AA128)</f>
        <v>186</v>
      </c>
    </row>
    <row r="129" spans="1:32" ht="16" x14ac:dyDescent="0.2">
      <c r="A129" s="57" t="s">
        <v>225</v>
      </c>
      <c r="B129" s="58" t="s">
        <v>9</v>
      </c>
      <c r="C129" s="58" t="s">
        <v>54</v>
      </c>
      <c r="D129" s="86">
        <v>39</v>
      </c>
      <c r="E129" s="86"/>
      <c r="F129" s="86"/>
      <c r="G129" s="61"/>
      <c r="H129" s="64"/>
      <c r="I129" s="64"/>
      <c r="J129" s="61">
        <v>40</v>
      </c>
      <c r="K129" s="63"/>
      <c r="L129" s="64"/>
      <c r="M129" s="65">
        <v>39</v>
      </c>
      <c r="N129" s="235"/>
      <c r="O129" s="235">
        <v>38</v>
      </c>
      <c r="P129" s="64">
        <v>37</v>
      </c>
      <c r="Q129" s="64"/>
      <c r="R129" s="64"/>
      <c r="S129" s="64">
        <v>46</v>
      </c>
      <c r="T129" s="64">
        <v>44</v>
      </c>
      <c r="U129" s="64"/>
      <c r="V129" s="251"/>
      <c r="W129" s="64"/>
      <c r="X129" s="101">
        <v>36</v>
      </c>
      <c r="Y129" s="86">
        <v>39</v>
      </c>
      <c r="Z129" s="86">
        <v>38</v>
      </c>
      <c r="AA129" s="75">
        <v>33</v>
      </c>
      <c r="AB129" s="67">
        <f t="shared" si="14"/>
        <v>10</v>
      </c>
      <c r="AC129" s="68">
        <f t="shared" si="15"/>
        <v>39.6</v>
      </c>
      <c r="AD129" s="68">
        <f t="array" ref="AD129">IF(AB129=0,0,IF(AB129&gt;9,AVERAGE(LARGE(D129:Z129,{1,2,3,4,5,6,7,8,9,10})),0))</f>
        <v>39.6</v>
      </c>
      <c r="AE129" s="68">
        <f t="array" ref="AE129">IF(AB129=0,0,IF(AB129&gt;9,SUM(LARGE(D129:Z129,{1,2,3,4,5,6,7,8,9,10})),0))</f>
        <v>396</v>
      </c>
    </row>
    <row r="130" spans="1:32" ht="16" x14ac:dyDescent="0.2">
      <c r="A130" s="57" t="s">
        <v>236</v>
      </c>
      <c r="B130" s="58" t="s">
        <v>9</v>
      </c>
      <c r="C130" s="58" t="s">
        <v>58</v>
      </c>
      <c r="D130" s="60"/>
      <c r="E130" s="60"/>
      <c r="F130" s="60"/>
      <c r="G130" s="61">
        <v>38</v>
      </c>
      <c r="H130" s="64">
        <v>40</v>
      </c>
      <c r="I130" s="64">
        <v>41</v>
      </c>
      <c r="J130" s="61">
        <v>42</v>
      </c>
      <c r="K130" s="63"/>
      <c r="L130" s="64">
        <v>40</v>
      </c>
      <c r="M130" s="65">
        <v>40</v>
      </c>
      <c r="N130" s="235">
        <v>35</v>
      </c>
      <c r="O130" s="235">
        <v>36</v>
      </c>
      <c r="P130" s="64">
        <v>39</v>
      </c>
      <c r="Q130" s="64">
        <v>35</v>
      </c>
      <c r="R130" s="64">
        <v>40</v>
      </c>
      <c r="S130" s="64">
        <v>37</v>
      </c>
      <c r="T130" s="64"/>
      <c r="U130" s="64"/>
      <c r="V130" s="251"/>
      <c r="W130" s="64"/>
      <c r="X130" s="60"/>
      <c r="Y130" s="60"/>
      <c r="Z130" s="60"/>
      <c r="AA130" s="75">
        <v>36</v>
      </c>
      <c r="AB130" s="67">
        <f t="shared" si="14"/>
        <v>12</v>
      </c>
      <c r="AC130" s="68">
        <f t="shared" si="15"/>
        <v>38.583333333333336</v>
      </c>
      <c r="AD130" s="68">
        <f t="array" ref="AD130">IF(AB130=0,0,IF(AB130&gt;9,AVERAGE(LARGE(D130:Z130,{1,2,3,4,5,6,7,8,9,10})),0))</f>
        <v>39.299999999999997</v>
      </c>
      <c r="AE130" s="68">
        <f t="array" ref="AE130">IF(AB130=0,0,IF(AB130&gt;9,SUM(LARGE(D130:Z130,{1,2,3,4,5,6,7,8,9,10})),0))</f>
        <v>393</v>
      </c>
    </row>
    <row r="131" spans="1:32" ht="16" x14ac:dyDescent="0.2">
      <c r="A131" s="57" t="s">
        <v>214</v>
      </c>
      <c r="B131" s="58" t="s">
        <v>9</v>
      </c>
      <c r="C131" s="58" t="s">
        <v>58</v>
      </c>
      <c r="D131" s="60">
        <v>32</v>
      </c>
      <c r="E131" s="60"/>
      <c r="F131" s="60"/>
      <c r="G131" s="61">
        <v>34</v>
      </c>
      <c r="H131" s="64">
        <v>41</v>
      </c>
      <c r="I131" s="64">
        <v>32</v>
      </c>
      <c r="J131" s="61">
        <v>41</v>
      </c>
      <c r="K131" s="63"/>
      <c r="L131" s="64">
        <v>36</v>
      </c>
      <c r="M131" s="65">
        <v>38</v>
      </c>
      <c r="N131" s="235">
        <v>32</v>
      </c>
      <c r="O131" s="235">
        <v>34</v>
      </c>
      <c r="P131" s="64">
        <v>36</v>
      </c>
      <c r="Q131" s="64">
        <v>38</v>
      </c>
      <c r="R131" s="64">
        <v>34</v>
      </c>
      <c r="S131" s="64">
        <v>41</v>
      </c>
      <c r="T131" s="64">
        <v>36</v>
      </c>
      <c r="U131" s="64"/>
      <c r="V131" s="251"/>
      <c r="W131" s="64"/>
      <c r="X131" s="60"/>
      <c r="Y131" s="60"/>
      <c r="Z131" s="60"/>
      <c r="AA131" s="75">
        <v>32</v>
      </c>
      <c r="AB131" s="67">
        <f t="shared" si="14"/>
        <v>14</v>
      </c>
      <c r="AC131" s="68">
        <f t="shared" si="15"/>
        <v>36.071428571428569</v>
      </c>
      <c r="AD131" s="68">
        <f t="array" ref="AD131">IF(AB131=0,0,IF(AB131&gt;9,AVERAGE(LARGE(D131:Z131,{1,2,3,4,5,6,7,8,9,10})),0))</f>
        <v>37.5</v>
      </c>
      <c r="AE131" s="68">
        <f t="array" ref="AE131">IF(AB131=0,0,IF(AB131&gt;9,SUM(LARGE(D131:Z131,{1,2,3,4,5,6,7,8,9,10})),0))</f>
        <v>375</v>
      </c>
    </row>
    <row r="132" spans="1:32" ht="16" x14ac:dyDescent="0.2">
      <c r="A132" s="57" t="s">
        <v>98</v>
      </c>
      <c r="B132" s="58" t="s">
        <v>9</v>
      </c>
      <c r="C132" s="58" t="s">
        <v>58</v>
      </c>
      <c r="D132" s="86"/>
      <c r="E132" s="86"/>
      <c r="F132" s="86"/>
      <c r="G132" s="61"/>
      <c r="H132" s="64"/>
      <c r="I132" s="64"/>
      <c r="J132" s="61">
        <v>39</v>
      </c>
      <c r="K132" s="63"/>
      <c r="L132" s="64"/>
      <c r="M132" s="61"/>
      <c r="N132" s="235"/>
      <c r="O132" s="235">
        <v>41</v>
      </c>
      <c r="P132" s="64"/>
      <c r="Q132" s="64"/>
      <c r="R132" s="64"/>
      <c r="S132" s="92"/>
      <c r="T132" s="64"/>
      <c r="U132" s="64"/>
      <c r="V132" s="251"/>
      <c r="W132" s="64"/>
      <c r="X132" s="101">
        <v>40</v>
      </c>
      <c r="Y132" s="86"/>
      <c r="Z132" s="86"/>
      <c r="AA132" s="75">
        <v>38</v>
      </c>
      <c r="AB132" s="67">
        <f t="shared" si="14"/>
        <v>3</v>
      </c>
      <c r="AC132" s="68">
        <f t="shared" si="15"/>
        <v>40</v>
      </c>
      <c r="AD132" s="68">
        <f t="array" ref="AD132">IF(AB132=0,0,IF(AB132&gt;9,AVERAGE(LARGE(D132:Z132,{1,2,3,4,5,6,7,8,9,10})),0))</f>
        <v>0</v>
      </c>
      <c r="AE132" s="68">
        <f t="array" ref="AE132">IF(AB132=0,0,IF(AB132&gt;9,SUM(LARGE(D132:Z132,{1,2,3,4,5,6,7,8,9,10})),0))</f>
        <v>0</v>
      </c>
    </row>
    <row r="133" spans="1:32" ht="16" x14ac:dyDescent="0.2">
      <c r="A133" s="57"/>
      <c r="B133" s="58"/>
      <c r="C133" s="58"/>
      <c r="D133" s="86"/>
      <c r="E133" s="86"/>
      <c r="F133" s="86"/>
      <c r="G133" s="61"/>
      <c r="H133" s="64"/>
      <c r="I133" s="64"/>
      <c r="J133" s="61"/>
      <c r="K133" s="63"/>
      <c r="L133" s="64"/>
      <c r="M133" s="61"/>
      <c r="N133" s="235"/>
      <c r="O133" s="235"/>
      <c r="P133" s="64"/>
      <c r="Q133" s="64"/>
      <c r="R133" s="64"/>
      <c r="S133" s="92"/>
      <c r="T133" s="64"/>
      <c r="U133" s="64"/>
      <c r="V133" s="251"/>
      <c r="W133" s="64"/>
      <c r="X133" s="101"/>
      <c r="Y133" s="86"/>
      <c r="Z133" s="86"/>
      <c r="AA133" s="75"/>
      <c r="AB133" s="67"/>
      <c r="AC133" s="68"/>
      <c r="AD133" s="68"/>
      <c r="AE133" s="68"/>
    </row>
    <row r="134" spans="1:32" ht="16" x14ac:dyDescent="0.2">
      <c r="A134" s="57" t="s">
        <v>170</v>
      </c>
      <c r="B134" s="58" t="s">
        <v>6</v>
      </c>
      <c r="C134" s="58" t="s">
        <v>54</v>
      </c>
      <c r="D134" s="86">
        <v>42</v>
      </c>
      <c r="E134" s="86">
        <v>45</v>
      </c>
      <c r="F134" s="86">
        <v>43</v>
      </c>
      <c r="G134" s="61">
        <v>43</v>
      </c>
      <c r="H134" s="64"/>
      <c r="I134" s="64"/>
      <c r="J134" s="61">
        <v>44</v>
      </c>
      <c r="K134" s="63">
        <v>46</v>
      </c>
      <c r="L134" s="64">
        <v>45</v>
      </c>
      <c r="M134" s="65"/>
      <c r="N134" s="235">
        <v>42</v>
      </c>
      <c r="O134" s="235"/>
      <c r="P134" s="64">
        <v>39</v>
      </c>
      <c r="Q134" s="64">
        <v>39</v>
      </c>
      <c r="R134" s="64"/>
      <c r="S134" s="64">
        <v>43</v>
      </c>
      <c r="T134" s="64">
        <v>50</v>
      </c>
      <c r="U134" s="64">
        <v>43</v>
      </c>
      <c r="V134" s="251">
        <v>42</v>
      </c>
      <c r="W134" s="64"/>
      <c r="X134" s="101">
        <v>43</v>
      </c>
      <c r="Y134" s="86">
        <v>46</v>
      </c>
      <c r="Z134" s="86">
        <v>46</v>
      </c>
      <c r="AA134" s="300">
        <v>44</v>
      </c>
      <c r="AB134" s="67">
        <f t="shared" ref="AB134:AB153" si="16">COUNT(D134:Z134)</f>
        <v>17</v>
      </c>
      <c r="AC134" s="68">
        <f t="shared" ref="AC134:AC153" si="17">IF(AB134=0,0,AVERAGE(D134:Z134))</f>
        <v>43.588235294117645</v>
      </c>
      <c r="AD134" s="68">
        <f t="array" ref="AD134">IF(AB134=0,0,IF(AB134&gt;9,AVERAGE(LARGE(D134:Z134,{1,2,3,4,5,6,7,8,9,10})),0))</f>
        <v>45.1</v>
      </c>
      <c r="AE134" s="68">
        <f t="array" ref="AE134">IF(AB134=0,0,IF(AB134&gt;9,SUM(LARGE(D134:Z134,{1,2,3,4,5,6,7,8,9,10})),0))</f>
        <v>451</v>
      </c>
    </row>
    <row r="135" spans="1:32" ht="16" x14ac:dyDescent="0.2">
      <c r="A135" s="57" t="s">
        <v>170</v>
      </c>
      <c r="B135" s="58" t="s">
        <v>6</v>
      </c>
      <c r="C135" s="58" t="s">
        <v>55</v>
      </c>
      <c r="D135" s="60">
        <v>48</v>
      </c>
      <c r="E135" s="60">
        <v>47</v>
      </c>
      <c r="F135" s="60">
        <v>44</v>
      </c>
      <c r="G135" s="61">
        <v>43</v>
      </c>
      <c r="H135" s="64"/>
      <c r="I135" s="64"/>
      <c r="J135" s="61">
        <v>40</v>
      </c>
      <c r="K135" s="63">
        <v>44</v>
      </c>
      <c r="L135" s="64">
        <v>39</v>
      </c>
      <c r="M135" s="65"/>
      <c r="N135" s="235">
        <v>42</v>
      </c>
      <c r="O135" s="235"/>
      <c r="P135" s="64">
        <v>38</v>
      </c>
      <c r="Q135" s="64">
        <v>41</v>
      </c>
      <c r="R135" s="64"/>
      <c r="S135" s="64">
        <v>38</v>
      </c>
      <c r="T135" s="64">
        <v>40</v>
      </c>
      <c r="U135" s="64">
        <v>44</v>
      </c>
      <c r="V135" s="251">
        <v>47</v>
      </c>
      <c r="W135" s="64"/>
      <c r="X135" s="60">
        <v>40</v>
      </c>
      <c r="Y135" s="60"/>
      <c r="Z135" s="60"/>
      <c r="AA135" s="75">
        <v>43</v>
      </c>
      <c r="AB135" s="67">
        <f t="shared" si="16"/>
        <v>15</v>
      </c>
      <c r="AC135" s="68">
        <f t="shared" si="17"/>
        <v>42.333333333333336</v>
      </c>
      <c r="AD135" s="68">
        <f t="array" ref="AD135">IF(AB135=0,0,IF(AB135&gt;9,AVERAGE(LARGE(D135:Z135,{1,2,3,4,5,6,7,8,9,10})),0))</f>
        <v>44</v>
      </c>
      <c r="AE135" s="68">
        <f t="array" ref="AE135">IF(AB135=0,0,IF(AB135&gt;9,SUM(LARGE(D135:Z135,{1,2,3,4,5,6,7,8,9,10})),0))</f>
        <v>440</v>
      </c>
    </row>
    <row r="136" spans="1:32" ht="16" x14ac:dyDescent="0.2">
      <c r="A136" s="57" t="s">
        <v>245</v>
      </c>
      <c r="B136" s="58" t="s">
        <v>6</v>
      </c>
      <c r="C136" s="58" t="s">
        <v>54</v>
      </c>
      <c r="D136" s="60">
        <v>41</v>
      </c>
      <c r="E136" s="60"/>
      <c r="F136" s="60">
        <v>41</v>
      </c>
      <c r="G136" s="61">
        <v>35</v>
      </c>
      <c r="H136" s="64">
        <v>40</v>
      </c>
      <c r="I136" s="64">
        <v>35</v>
      </c>
      <c r="J136" s="61">
        <v>39</v>
      </c>
      <c r="K136" s="63">
        <v>37</v>
      </c>
      <c r="L136" s="64"/>
      <c r="M136" s="65">
        <v>36</v>
      </c>
      <c r="N136" s="235">
        <v>43</v>
      </c>
      <c r="O136" s="235"/>
      <c r="P136" s="64">
        <v>39</v>
      </c>
      <c r="Q136" s="64">
        <v>40</v>
      </c>
      <c r="R136" s="64">
        <v>34</v>
      </c>
      <c r="S136" s="64">
        <v>41</v>
      </c>
      <c r="T136" s="64">
        <v>44</v>
      </c>
      <c r="U136" s="64"/>
      <c r="V136" s="251">
        <v>30</v>
      </c>
      <c r="W136" s="64">
        <v>37</v>
      </c>
      <c r="X136" s="60">
        <v>41</v>
      </c>
      <c r="Y136" s="60"/>
      <c r="Z136" s="60"/>
      <c r="AA136" s="300">
        <v>43</v>
      </c>
      <c r="AB136" s="67">
        <f t="shared" si="16"/>
        <v>17</v>
      </c>
      <c r="AC136" s="68">
        <f t="shared" si="17"/>
        <v>38.411764705882355</v>
      </c>
      <c r="AD136" s="68">
        <f t="array" ref="AD136">IF(AB136=0,0,IF(AB136&gt;9,AVERAGE(LARGE(D136:Z136,{1,2,3,4,5,6,7,8,9,10})),0))</f>
        <v>40.9</v>
      </c>
      <c r="AE136" s="68">
        <f t="array" ref="AE136">IF(AB136=0,0,IF(AB136&gt;9,SUM(LARGE(D136:Z136,{1,2,3,4,5,6,7,8,9,10})),0))</f>
        <v>409</v>
      </c>
    </row>
    <row r="137" spans="1:32" ht="16" x14ac:dyDescent="0.2">
      <c r="A137" s="57" t="s">
        <v>202</v>
      </c>
      <c r="B137" s="58" t="s">
        <v>6</v>
      </c>
      <c r="C137" s="58" t="s">
        <v>54</v>
      </c>
      <c r="D137" s="60">
        <v>46</v>
      </c>
      <c r="E137" s="60">
        <v>43</v>
      </c>
      <c r="F137" s="60"/>
      <c r="G137" s="61">
        <v>41</v>
      </c>
      <c r="H137" s="64"/>
      <c r="I137" s="64">
        <v>39</v>
      </c>
      <c r="J137" s="61"/>
      <c r="K137" s="63"/>
      <c r="L137" s="64">
        <v>38</v>
      </c>
      <c r="M137" s="65">
        <v>35</v>
      </c>
      <c r="N137" s="235"/>
      <c r="O137" s="235"/>
      <c r="P137" s="64">
        <v>36</v>
      </c>
      <c r="Q137" s="64"/>
      <c r="R137" s="64">
        <v>37</v>
      </c>
      <c r="S137" s="64">
        <v>42</v>
      </c>
      <c r="T137" s="64"/>
      <c r="U137" s="64"/>
      <c r="V137" s="251"/>
      <c r="W137" s="64">
        <v>36</v>
      </c>
      <c r="X137" s="60">
        <v>41</v>
      </c>
      <c r="Y137" s="60">
        <v>41</v>
      </c>
      <c r="Z137" s="60"/>
      <c r="AA137" s="300">
        <v>41</v>
      </c>
      <c r="AB137" s="67">
        <f t="shared" si="16"/>
        <v>12</v>
      </c>
      <c r="AC137" s="68">
        <f t="shared" si="17"/>
        <v>39.583333333333336</v>
      </c>
      <c r="AD137" s="68">
        <f t="array" ref="AD137">IF(AB137=0,0,IF(AB137&gt;9,AVERAGE(LARGE(D137:Z137,{1,2,3,4,5,6,7,8,9,10})),0))</f>
        <v>40.4</v>
      </c>
      <c r="AE137" s="68">
        <f t="array" ref="AE137">IF(AB137=0,0,IF(AB137&gt;9,SUM(LARGE(D137:Z137,{1,2,3,4,5,6,7,8,9,10})),0))</f>
        <v>404</v>
      </c>
    </row>
    <row r="138" spans="1:32" ht="16" x14ac:dyDescent="0.2">
      <c r="A138" s="57" t="s">
        <v>99</v>
      </c>
      <c r="B138" s="58" t="s">
        <v>6</v>
      </c>
      <c r="C138" s="58" t="s">
        <v>54</v>
      </c>
      <c r="D138" s="86">
        <v>47</v>
      </c>
      <c r="E138" s="86">
        <v>44</v>
      </c>
      <c r="F138" s="86">
        <v>39</v>
      </c>
      <c r="G138" s="61">
        <v>38</v>
      </c>
      <c r="H138" s="64"/>
      <c r="I138" s="64">
        <v>39</v>
      </c>
      <c r="J138" s="61"/>
      <c r="K138" s="63"/>
      <c r="L138" s="64">
        <v>35</v>
      </c>
      <c r="M138" s="65">
        <v>38</v>
      </c>
      <c r="N138" s="235">
        <v>34</v>
      </c>
      <c r="O138" s="235"/>
      <c r="P138" s="64">
        <v>33</v>
      </c>
      <c r="Q138" s="64"/>
      <c r="R138" s="64">
        <v>36</v>
      </c>
      <c r="S138" s="64">
        <v>43</v>
      </c>
      <c r="T138" s="64"/>
      <c r="U138" s="64"/>
      <c r="V138" s="251"/>
      <c r="W138" s="64">
        <v>34</v>
      </c>
      <c r="X138" s="86">
        <v>38</v>
      </c>
      <c r="Y138" s="86">
        <v>32</v>
      </c>
      <c r="Z138" s="86">
        <v>34</v>
      </c>
      <c r="AA138" s="300">
        <v>30</v>
      </c>
      <c r="AB138" s="67">
        <f t="shared" si="16"/>
        <v>15</v>
      </c>
      <c r="AC138" s="68">
        <f t="shared" si="17"/>
        <v>37.6</v>
      </c>
      <c r="AD138" s="68">
        <f t="array" ref="AD138">IF(AB138=0,0,IF(AB138&gt;9,AVERAGE(LARGE(D138:Z138,{1,2,3,4,5,6,7,8,9,10})),0))</f>
        <v>39.700000000000003</v>
      </c>
      <c r="AE138" s="68">
        <f t="array" ref="AE138">IF(AB138=0,0,IF(AB138&gt;9,SUM(LARGE(D138:Z138,{1,2,3,4,5,6,7,8,9,10})),0))</f>
        <v>397</v>
      </c>
    </row>
    <row r="139" spans="1:32" ht="16" x14ac:dyDescent="0.2">
      <c r="A139" s="57" t="s">
        <v>273</v>
      </c>
      <c r="B139" s="58" t="s">
        <v>6</v>
      </c>
      <c r="C139" s="93" t="s">
        <v>54</v>
      </c>
      <c r="D139" s="60">
        <v>34</v>
      </c>
      <c r="E139" s="60">
        <v>30</v>
      </c>
      <c r="F139" s="60">
        <v>40</v>
      </c>
      <c r="G139" s="61">
        <v>33</v>
      </c>
      <c r="H139" s="64">
        <v>35</v>
      </c>
      <c r="I139" s="64"/>
      <c r="J139" s="61"/>
      <c r="K139" s="63"/>
      <c r="L139" s="64"/>
      <c r="M139" s="65">
        <v>40</v>
      </c>
      <c r="N139" s="235"/>
      <c r="O139" s="235"/>
      <c r="P139" s="64">
        <v>37</v>
      </c>
      <c r="Q139" s="64"/>
      <c r="R139" s="64">
        <v>32</v>
      </c>
      <c r="S139" s="64">
        <v>39</v>
      </c>
      <c r="T139" s="64">
        <v>43</v>
      </c>
      <c r="U139" s="64">
        <v>39</v>
      </c>
      <c r="V139" s="251">
        <v>41</v>
      </c>
      <c r="W139" s="64">
        <v>33</v>
      </c>
      <c r="X139" s="60">
        <v>43</v>
      </c>
      <c r="Y139" s="60"/>
      <c r="Z139" s="60"/>
      <c r="AA139" s="300">
        <v>38</v>
      </c>
      <c r="AB139" s="67">
        <f t="shared" si="16"/>
        <v>14</v>
      </c>
      <c r="AC139" s="68">
        <f t="shared" si="17"/>
        <v>37.071428571428569</v>
      </c>
      <c r="AD139" s="68">
        <f t="array" ref="AD139">IF(AB139=0,0,IF(AB139&gt;9,AVERAGE(LARGE(D139:Z139,{1,2,3,4,5,6,7,8,9,10})),0))</f>
        <v>39.1</v>
      </c>
      <c r="AE139" s="68">
        <f t="array" ref="AE139">IF(AB139=0,0,IF(AB139&gt;9,SUM(LARGE(D139:Z139,{1,2,3,4,5,6,7,8,9,10})),0))</f>
        <v>391</v>
      </c>
      <c r="AF139">
        <f>SUM(AA139,AA138,AA137,AA136,AA134)</f>
        <v>196</v>
      </c>
    </row>
    <row r="140" spans="1:32" ht="16" x14ac:dyDescent="0.2">
      <c r="A140" s="57" t="s">
        <v>179</v>
      </c>
      <c r="B140" s="58" t="s">
        <v>6</v>
      </c>
      <c r="C140" s="58" t="s">
        <v>64</v>
      </c>
      <c r="D140" s="60">
        <v>40</v>
      </c>
      <c r="E140" s="60"/>
      <c r="F140" s="60">
        <v>36</v>
      </c>
      <c r="G140" s="61">
        <v>45</v>
      </c>
      <c r="H140" s="64"/>
      <c r="I140" s="64"/>
      <c r="J140" s="61"/>
      <c r="K140" s="63"/>
      <c r="L140" s="64"/>
      <c r="M140" s="65"/>
      <c r="N140" s="235">
        <v>43</v>
      </c>
      <c r="O140" s="235">
        <v>29</v>
      </c>
      <c r="P140" s="64"/>
      <c r="Q140" s="64">
        <v>31</v>
      </c>
      <c r="R140" s="64"/>
      <c r="S140" s="64"/>
      <c r="T140" s="64">
        <v>44</v>
      </c>
      <c r="U140" s="64"/>
      <c r="V140" s="251"/>
      <c r="W140" s="64">
        <v>41</v>
      </c>
      <c r="X140" s="60">
        <v>34</v>
      </c>
      <c r="Y140" s="60">
        <v>40</v>
      </c>
      <c r="Z140" s="60"/>
      <c r="AA140" s="75">
        <v>39</v>
      </c>
      <c r="AB140" s="67">
        <f t="shared" si="16"/>
        <v>10</v>
      </c>
      <c r="AC140" s="68">
        <f t="shared" si="17"/>
        <v>38.299999999999997</v>
      </c>
      <c r="AD140" s="68">
        <f t="array" ref="AD140">IF(AB140=0,0,IF(AB140&gt;9,AVERAGE(LARGE(D140:Z140,{1,2,3,4,5,6,7,8,9,10})),0))</f>
        <v>38.299999999999997</v>
      </c>
      <c r="AE140" s="68">
        <f t="array" ref="AE140">IF(AB140=0,0,IF(AB140&gt;9,SUM(LARGE(D140:Z140,{1,2,3,4,5,6,7,8,9,10})),0))</f>
        <v>383</v>
      </c>
    </row>
    <row r="141" spans="1:32" ht="16" x14ac:dyDescent="0.2">
      <c r="A141" s="99" t="s">
        <v>164</v>
      </c>
      <c r="B141" s="58" t="s">
        <v>6</v>
      </c>
      <c r="C141" s="58" t="s">
        <v>54</v>
      </c>
      <c r="D141" s="60">
        <v>37</v>
      </c>
      <c r="E141" s="60">
        <v>43</v>
      </c>
      <c r="F141" s="60">
        <v>36</v>
      </c>
      <c r="G141" s="61"/>
      <c r="H141" s="64"/>
      <c r="I141" s="64">
        <v>29</v>
      </c>
      <c r="J141" s="61"/>
      <c r="K141" s="63">
        <v>40</v>
      </c>
      <c r="L141" s="64">
        <v>34</v>
      </c>
      <c r="M141" s="65">
        <v>35</v>
      </c>
      <c r="N141" s="235">
        <v>34</v>
      </c>
      <c r="O141" s="235">
        <v>40</v>
      </c>
      <c r="P141" s="64"/>
      <c r="Q141" s="64"/>
      <c r="R141" s="64">
        <v>34</v>
      </c>
      <c r="S141" s="64">
        <v>38</v>
      </c>
      <c r="T141" s="89">
        <v>35</v>
      </c>
      <c r="U141" s="64">
        <v>38</v>
      </c>
      <c r="V141" s="251"/>
      <c r="W141" s="64"/>
      <c r="X141" s="60">
        <v>38</v>
      </c>
      <c r="Y141" s="60"/>
      <c r="Z141" s="60"/>
      <c r="AA141" s="75">
        <v>37</v>
      </c>
      <c r="AB141" s="67">
        <f t="shared" si="16"/>
        <v>14</v>
      </c>
      <c r="AC141" s="68">
        <f t="shared" si="17"/>
        <v>36.5</v>
      </c>
      <c r="AD141" s="68">
        <f t="array" ref="AD141">IF(AB141=0,0,IF(AB141&gt;9,AVERAGE(LARGE(D141:Z141,{1,2,3,4,5,6,7,8,9,10})),0))</f>
        <v>38</v>
      </c>
      <c r="AE141" s="68">
        <f t="array" ref="AE141">IF(AB141=0,0,IF(AB141&gt;9,SUM(LARGE(D141:Z141,{1,2,3,4,5,6,7,8,9,10})),0))</f>
        <v>380</v>
      </c>
    </row>
    <row r="142" spans="1:32" ht="16" x14ac:dyDescent="0.2">
      <c r="A142" s="57" t="s">
        <v>127</v>
      </c>
      <c r="B142" s="58" t="s">
        <v>6</v>
      </c>
      <c r="C142" s="58" t="s">
        <v>55</v>
      </c>
      <c r="D142" s="60"/>
      <c r="E142" s="60">
        <v>33</v>
      </c>
      <c r="F142" s="60">
        <v>37</v>
      </c>
      <c r="G142" s="61">
        <v>39</v>
      </c>
      <c r="H142" s="64">
        <v>43</v>
      </c>
      <c r="I142" s="64"/>
      <c r="J142" s="61"/>
      <c r="K142" s="63"/>
      <c r="L142" s="64"/>
      <c r="M142" s="65">
        <v>38</v>
      </c>
      <c r="N142" s="235"/>
      <c r="O142" s="235"/>
      <c r="P142" s="64">
        <v>36</v>
      </c>
      <c r="Q142" s="64"/>
      <c r="R142" s="64">
        <v>24</v>
      </c>
      <c r="S142" s="64">
        <v>38</v>
      </c>
      <c r="T142" s="64">
        <v>38</v>
      </c>
      <c r="U142" s="64"/>
      <c r="V142" s="251"/>
      <c r="W142" s="64">
        <v>38</v>
      </c>
      <c r="X142" s="60">
        <v>36</v>
      </c>
      <c r="Y142" s="60"/>
      <c r="Z142" s="60"/>
      <c r="AA142" s="75">
        <v>32</v>
      </c>
      <c r="AB142" s="67">
        <f t="shared" si="16"/>
        <v>11</v>
      </c>
      <c r="AC142" s="68">
        <f t="shared" si="17"/>
        <v>36.363636363636367</v>
      </c>
      <c r="AD142" s="68">
        <f t="array" ref="AD142">IF(AB142=0,0,IF(AB142&gt;9,AVERAGE(LARGE(D142:Z142,{1,2,3,4,5,6,7,8,9,10})),0))</f>
        <v>37.6</v>
      </c>
      <c r="AE142" s="68">
        <f t="array" ref="AE142">IF(AB142=0,0,IF(AB142&gt;9,SUM(LARGE(D142:Z142,{1,2,3,4,5,6,7,8,9,10})),0))</f>
        <v>376</v>
      </c>
    </row>
    <row r="143" spans="1:32" ht="16" x14ac:dyDescent="0.2">
      <c r="A143" s="57" t="s">
        <v>212</v>
      </c>
      <c r="B143" s="58" t="s">
        <v>6</v>
      </c>
      <c r="C143" s="58" t="s">
        <v>54</v>
      </c>
      <c r="D143" s="60">
        <v>39</v>
      </c>
      <c r="E143" s="60">
        <v>45</v>
      </c>
      <c r="F143" s="60">
        <v>30</v>
      </c>
      <c r="G143" s="61"/>
      <c r="H143" s="64"/>
      <c r="I143" s="64">
        <v>33</v>
      </c>
      <c r="J143" s="61"/>
      <c r="K143" s="63">
        <v>35</v>
      </c>
      <c r="L143" s="64">
        <v>34</v>
      </c>
      <c r="M143" s="65">
        <v>35</v>
      </c>
      <c r="N143" s="235">
        <v>31</v>
      </c>
      <c r="O143" s="235">
        <v>35</v>
      </c>
      <c r="P143" s="64"/>
      <c r="Q143" s="64"/>
      <c r="R143" s="64">
        <v>36</v>
      </c>
      <c r="S143" s="64">
        <v>38</v>
      </c>
      <c r="T143" s="64">
        <v>31</v>
      </c>
      <c r="U143" s="64">
        <v>39</v>
      </c>
      <c r="V143" s="251"/>
      <c r="W143" s="64"/>
      <c r="X143" s="60">
        <v>36</v>
      </c>
      <c r="Y143" s="60"/>
      <c r="Z143" s="60"/>
      <c r="AA143" s="75">
        <v>38</v>
      </c>
      <c r="AB143" s="67">
        <f t="shared" si="16"/>
        <v>14</v>
      </c>
      <c r="AC143" s="68">
        <f t="shared" si="17"/>
        <v>35.5</v>
      </c>
      <c r="AD143" s="68">
        <f t="array" ref="AD143">IF(AB143=0,0,IF(AB143&gt;9,AVERAGE(LARGE(D143:Z143,{1,2,3,4,5,6,7,8,9,10})),0))</f>
        <v>37.200000000000003</v>
      </c>
      <c r="AE143" s="68">
        <f t="array" ref="AE143">IF(AB143=0,0,IF(AB143&gt;9,SUM(LARGE(D143:Z143,{1,2,3,4,5,6,7,8,9,10})),0))</f>
        <v>372</v>
      </c>
    </row>
    <row r="144" spans="1:32" ht="16" x14ac:dyDescent="0.2">
      <c r="A144" s="57" t="s">
        <v>269</v>
      </c>
      <c r="B144" s="58" t="s">
        <v>6</v>
      </c>
      <c r="C144" s="58" t="s">
        <v>54</v>
      </c>
      <c r="D144" s="60">
        <v>40</v>
      </c>
      <c r="E144" s="60"/>
      <c r="F144" s="60">
        <v>37</v>
      </c>
      <c r="G144" s="61">
        <v>32</v>
      </c>
      <c r="H144" s="64">
        <v>40</v>
      </c>
      <c r="I144" s="64">
        <v>34</v>
      </c>
      <c r="J144" s="61">
        <v>35</v>
      </c>
      <c r="K144" s="63"/>
      <c r="L144" s="64">
        <v>35</v>
      </c>
      <c r="M144" s="65">
        <v>34</v>
      </c>
      <c r="N144" s="235">
        <v>31</v>
      </c>
      <c r="O144" s="235"/>
      <c r="P144" s="64"/>
      <c r="Q144" s="64"/>
      <c r="R144" s="64"/>
      <c r="S144" s="64"/>
      <c r="T144" s="64"/>
      <c r="U144" s="64">
        <v>38</v>
      </c>
      <c r="V144" s="251"/>
      <c r="W144" s="64"/>
      <c r="X144" s="60"/>
      <c r="Y144" s="60"/>
      <c r="Z144" s="60"/>
      <c r="AA144" s="75">
        <v>39</v>
      </c>
      <c r="AB144" s="67">
        <f t="shared" si="16"/>
        <v>10</v>
      </c>
      <c r="AC144" s="68">
        <f t="shared" si="17"/>
        <v>35.6</v>
      </c>
      <c r="AD144" s="68">
        <f t="array" ref="AD144">IF(AB144=0,0,IF(AB144&gt;9,AVERAGE(LARGE(D144:Z144,{1,2,3,4,5,6,7,8,9,10})),0))</f>
        <v>35.6</v>
      </c>
      <c r="AE144" s="68">
        <f t="array" ref="AE144">IF(AB144=0,0,IF(AB144&gt;9,SUM(LARGE(D144:Z144,{1,2,3,4,5,6,7,8,9,10})),0))</f>
        <v>356</v>
      </c>
    </row>
    <row r="145" spans="1:31" ht="16" x14ac:dyDescent="0.2">
      <c r="A145" s="57" t="s">
        <v>293</v>
      </c>
      <c r="B145" s="58" t="s">
        <v>6</v>
      </c>
      <c r="C145" s="58" t="s">
        <v>54</v>
      </c>
      <c r="D145" s="60">
        <v>31</v>
      </c>
      <c r="E145" s="60">
        <v>31</v>
      </c>
      <c r="F145" s="60">
        <v>37</v>
      </c>
      <c r="G145" s="61">
        <v>36</v>
      </c>
      <c r="H145" s="64">
        <v>37</v>
      </c>
      <c r="I145" s="64">
        <v>30</v>
      </c>
      <c r="J145" s="61">
        <v>28</v>
      </c>
      <c r="K145" s="63">
        <v>30</v>
      </c>
      <c r="L145" s="64">
        <v>23</v>
      </c>
      <c r="M145" s="65">
        <v>37</v>
      </c>
      <c r="N145" s="235">
        <v>27</v>
      </c>
      <c r="O145" s="235">
        <v>36</v>
      </c>
      <c r="P145" s="64">
        <v>28</v>
      </c>
      <c r="Q145" s="64">
        <v>32</v>
      </c>
      <c r="R145" s="64">
        <v>29</v>
      </c>
      <c r="S145" s="64">
        <v>40</v>
      </c>
      <c r="T145" s="64">
        <v>34</v>
      </c>
      <c r="U145" s="64">
        <v>29</v>
      </c>
      <c r="V145" s="251">
        <v>33</v>
      </c>
      <c r="W145" s="64">
        <v>30</v>
      </c>
      <c r="X145" s="60">
        <v>33</v>
      </c>
      <c r="Y145" s="60">
        <v>26</v>
      </c>
      <c r="Z145" s="60"/>
      <c r="AA145" s="75">
        <v>32</v>
      </c>
      <c r="AB145" s="67">
        <f t="shared" si="16"/>
        <v>22</v>
      </c>
      <c r="AC145" s="68">
        <f t="shared" si="17"/>
        <v>31.681818181818183</v>
      </c>
      <c r="AD145" s="68">
        <f t="array" ref="AD145">IF(AB145=0,0,IF(AB145&gt;9,AVERAGE(LARGE(D145:Z145,{1,2,3,4,5,6,7,8,9,10})),0))</f>
        <v>35.5</v>
      </c>
      <c r="AE145" s="68">
        <f t="array" ref="AE145">IF(AB145=0,0,IF(AB145&gt;9,SUM(LARGE(D145:Z145,{1,2,3,4,5,6,7,8,9,10})),0))</f>
        <v>355</v>
      </c>
    </row>
    <row r="146" spans="1:31" ht="16" x14ac:dyDescent="0.2">
      <c r="A146" s="57" t="s">
        <v>128</v>
      </c>
      <c r="B146" s="58" t="s">
        <v>6</v>
      </c>
      <c r="C146" s="58" t="s">
        <v>54</v>
      </c>
      <c r="D146" s="60">
        <v>31</v>
      </c>
      <c r="E146" s="60">
        <v>35</v>
      </c>
      <c r="F146" s="60">
        <v>33</v>
      </c>
      <c r="G146" s="61">
        <v>28</v>
      </c>
      <c r="H146" s="64">
        <v>32</v>
      </c>
      <c r="I146" s="64"/>
      <c r="J146" s="61"/>
      <c r="K146" s="63">
        <v>25</v>
      </c>
      <c r="L146" s="64"/>
      <c r="M146" s="65">
        <v>33</v>
      </c>
      <c r="N146" s="235">
        <v>33</v>
      </c>
      <c r="O146" s="235">
        <v>30</v>
      </c>
      <c r="P146" s="64">
        <v>25</v>
      </c>
      <c r="Q146" s="64">
        <v>28</v>
      </c>
      <c r="R146" s="64">
        <v>30</v>
      </c>
      <c r="S146" s="64">
        <v>28</v>
      </c>
      <c r="T146" s="64">
        <v>31</v>
      </c>
      <c r="U146" s="64">
        <v>31</v>
      </c>
      <c r="V146" s="251">
        <v>37</v>
      </c>
      <c r="W146" s="64">
        <v>42</v>
      </c>
      <c r="X146" s="60">
        <v>29</v>
      </c>
      <c r="Y146" s="60"/>
      <c r="Z146" s="60"/>
      <c r="AA146" s="75">
        <v>39</v>
      </c>
      <c r="AB146" s="67">
        <f t="shared" si="16"/>
        <v>18</v>
      </c>
      <c r="AC146" s="68">
        <f t="shared" si="17"/>
        <v>31.166666666666668</v>
      </c>
      <c r="AD146" s="68">
        <f t="array" ref="AD146">IF(AB146=0,0,IF(AB146&gt;9,AVERAGE(LARGE(D146:Z146,{1,2,3,4,5,6,7,8,9,10})),0))</f>
        <v>33.799999999999997</v>
      </c>
      <c r="AE146" s="68">
        <f t="array" ref="AE146">IF(AB146=0,0,IF(AB146&gt;9,SUM(LARGE(D146:Z146,{1,2,3,4,5,6,7,8,9,10})),0))</f>
        <v>338</v>
      </c>
    </row>
    <row r="147" spans="1:31" ht="16" x14ac:dyDescent="0.2">
      <c r="A147" s="57" t="s">
        <v>179</v>
      </c>
      <c r="B147" s="58" t="s">
        <v>6</v>
      </c>
      <c r="C147" s="93" t="s">
        <v>92</v>
      </c>
      <c r="D147" s="60">
        <v>39</v>
      </c>
      <c r="E147" s="60"/>
      <c r="F147" s="60">
        <v>38</v>
      </c>
      <c r="G147" s="61">
        <v>37</v>
      </c>
      <c r="H147" s="64"/>
      <c r="I147" s="64"/>
      <c r="J147" s="61"/>
      <c r="K147" s="63"/>
      <c r="L147" s="64"/>
      <c r="M147" s="65"/>
      <c r="N147" s="235"/>
      <c r="O147" s="235">
        <v>29</v>
      </c>
      <c r="P147" s="64"/>
      <c r="Q147" s="64">
        <v>28</v>
      </c>
      <c r="R147" s="64"/>
      <c r="S147" s="64"/>
      <c r="T147" s="64">
        <v>29</v>
      </c>
      <c r="U147" s="64"/>
      <c r="V147" s="251"/>
      <c r="W147" s="64">
        <v>36</v>
      </c>
      <c r="X147" s="60">
        <v>27</v>
      </c>
      <c r="Y147" s="60">
        <v>34</v>
      </c>
      <c r="Z147" s="60">
        <v>34</v>
      </c>
      <c r="AA147" s="75">
        <v>38</v>
      </c>
      <c r="AB147" s="67">
        <f t="shared" si="16"/>
        <v>10</v>
      </c>
      <c r="AC147" s="68">
        <f t="shared" si="17"/>
        <v>33.1</v>
      </c>
      <c r="AD147" s="68">
        <f t="array" ref="AD147">IF(AB147=0,0,IF(AB147&gt;9,AVERAGE(LARGE(D147:Z147,{1,2,3,4,5,6,7,8,9,10})),0))</f>
        <v>33.1</v>
      </c>
      <c r="AE147" s="68">
        <f t="array" ref="AE147">IF(AB147=0,0,IF(AB147&gt;9,SUM(LARGE(D147:Z147,{1,2,3,4,5,6,7,8,9,10})),0))</f>
        <v>331</v>
      </c>
    </row>
    <row r="148" spans="1:31" ht="16" x14ac:dyDescent="0.2">
      <c r="A148" s="70" t="s">
        <v>128</v>
      </c>
      <c r="B148" s="86" t="s">
        <v>6</v>
      </c>
      <c r="C148" s="86" t="s">
        <v>58</v>
      </c>
      <c r="D148" s="60">
        <v>43</v>
      </c>
      <c r="E148" s="60">
        <v>35</v>
      </c>
      <c r="F148" s="60">
        <v>31</v>
      </c>
      <c r="G148" s="61"/>
      <c r="H148" s="64"/>
      <c r="I148" s="64"/>
      <c r="J148" s="61"/>
      <c r="K148" s="63"/>
      <c r="L148" s="64"/>
      <c r="M148" s="65">
        <v>30</v>
      </c>
      <c r="N148" s="235">
        <v>25</v>
      </c>
      <c r="O148" s="235">
        <v>27</v>
      </c>
      <c r="P148" s="64"/>
      <c r="Q148" s="64">
        <v>25</v>
      </c>
      <c r="R148" s="64"/>
      <c r="S148" s="64">
        <v>27</v>
      </c>
      <c r="T148" s="64">
        <v>32</v>
      </c>
      <c r="U148" s="64">
        <v>28</v>
      </c>
      <c r="V148" s="251">
        <v>36</v>
      </c>
      <c r="W148" s="64"/>
      <c r="X148" s="60">
        <v>28</v>
      </c>
      <c r="Y148" s="60">
        <v>24</v>
      </c>
      <c r="Z148" s="60"/>
      <c r="AA148" s="75">
        <v>24</v>
      </c>
      <c r="AB148" s="67">
        <f t="shared" si="16"/>
        <v>13</v>
      </c>
      <c r="AC148" s="68">
        <f t="shared" si="17"/>
        <v>30.076923076923077</v>
      </c>
      <c r="AD148" s="68">
        <f t="array" ref="AD148">IF(AB148=0,0,IF(AB148&gt;9,AVERAGE(LARGE(D148:Z148,{1,2,3,4,5,6,7,8,9,10})),0))</f>
        <v>31.7</v>
      </c>
      <c r="AE148" s="68">
        <f t="array" ref="AE148">IF(AB148=0,0,IF(AB148&gt;9,SUM(LARGE(D148:Z148,{1,2,3,4,5,6,7,8,9,10})),0))</f>
        <v>317</v>
      </c>
    </row>
    <row r="149" spans="1:31" ht="16" x14ac:dyDescent="0.2">
      <c r="A149" s="57" t="s">
        <v>243</v>
      </c>
      <c r="B149" s="58" t="s">
        <v>6</v>
      </c>
      <c r="C149" s="58" t="s">
        <v>54</v>
      </c>
      <c r="D149" s="60">
        <v>29</v>
      </c>
      <c r="E149" s="60"/>
      <c r="F149" s="60">
        <v>29</v>
      </c>
      <c r="G149" s="61">
        <v>31</v>
      </c>
      <c r="H149" s="64"/>
      <c r="I149" s="64"/>
      <c r="J149" s="61"/>
      <c r="K149" s="63">
        <v>30</v>
      </c>
      <c r="L149" s="64">
        <v>23</v>
      </c>
      <c r="M149" s="65"/>
      <c r="N149" s="235">
        <v>20</v>
      </c>
      <c r="O149" s="235"/>
      <c r="P149" s="64"/>
      <c r="Q149" s="64"/>
      <c r="R149" s="64">
        <v>21</v>
      </c>
      <c r="S149" s="64"/>
      <c r="T149" s="64">
        <v>29</v>
      </c>
      <c r="U149" s="64">
        <v>31</v>
      </c>
      <c r="V149" s="251">
        <v>37</v>
      </c>
      <c r="W149" s="64"/>
      <c r="X149" s="60">
        <v>31</v>
      </c>
      <c r="Y149" s="60">
        <v>32</v>
      </c>
      <c r="Z149" s="60"/>
      <c r="AA149" s="75">
        <v>34</v>
      </c>
      <c r="AB149" s="67">
        <f t="shared" si="16"/>
        <v>12</v>
      </c>
      <c r="AC149" s="68">
        <f t="shared" si="17"/>
        <v>28.583333333333332</v>
      </c>
      <c r="AD149" s="68">
        <f t="array" ref="AD149">IF(AB149=0,0,IF(AB149&gt;9,AVERAGE(LARGE(D149:Z149,{1,2,3,4,5,6,7,8,9,10})),0))</f>
        <v>30.2</v>
      </c>
      <c r="AE149" s="68">
        <f t="array" ref="AE149">IF(AB149=0,0,IF(AB149&gt;9,SUM(LARGE(D149:Z149,{1,2,3,4,5,6,7,8,9,10})),0))</f>
        <v>302</v>
      </c>
    </row>
    <row r="150" spans="1:31" ht="16" x14ac:dyDescent="0.2">
      <c r="A150" s="57" t="s">
        <v>232</v>
      </c>
      <c r="B150" s="58" t="s">
        <v>6</v>
      </c>
      <c r="C150" s="58" t="s">
        <v>54</v>
      </c>
      <c r="D150" s="60">
        <v>29</v>
      </c>
      <c r="E150" s="60"/>
      <c r="F150" s="60">
        <v>30</v>
      </c>
      <c r="G150" s="61">
        <v>28</v>
      </c>
      <c r="H150" s="64"/>
      <c r="I150" s="64">
        <v>27</v>
      </c>
      <c r="J150" s="61"/>
      <c r="K150" s="63"/>
      <c r="L150" s="64"/>
      <c r="M150" s="65"/>
      <c r="N150" s="235">
        <v>25</v>
      </c>
      <c r="O150" s="235">
        <v>27</v>
      </c>
      <c r="P150" s="64"/>
      <c r="Q150" s="64">
        <v>23</v>
      </c>
      <c r="R150" s="64"/>
      <c r="S150" s="64">
        <v>33</v>
      </c>
      <c r="T150" s="64">
        <v>28</v>
      </c>
      <c r="U150" s="64">
        <v>30</v>
      </c>
      <c r="V150" s="251"/>
      <c r="W150" s="64"/>
      <c r="X150" s="60">
        <v>18</v>
      </c>
      <c r="Y150" s="60">
        <v>28</v>
      </c>
      <c r="Z150" s="60">
        <v>35</v>
      </c>
      <c r="AA150" s="75">
        <v>22</v>
      </c>
      <c r="AB150" s="67">
        <f t="shared" si="16"/>
        <v>13</v>
      </c>
      <c r="AC150" s="68">
        <f t="shared" si="17"/>
        <v>27.76923076923077</v>
      </c>
      <c r="AD150" s="68">
        <f t="array" ref="AD150">IF(AB150=0,0,IF(AB150&gt;9,AVERAGE(LARGE(D150:Z150,{1,2,3,4,5,6,7,8,9,10})),0))</f>
        <v>29.5</v>
      </c>
      <c r="AE150" s="68">
        <f t="array" ref="AE150">IF(AB150=0,0,IF(AB150&gt;9,SUM(LARGE(D150:Z150,{1,2,3,4,5,6,7,8,9,10})),0))</f>
        <v>295</v>
      </c>
    </row>
    <row r="151" spans="1:31" ht="16" x14ac:dyDescent="0.2">
      <c r="A151" s="57" t="s">
        <v>219</v>
      </c>
      <c r="B151" s="58" t="s">
        <v>6</v>
      </c>
      <c r="C151" s="58" t="s">
        <v>54</v>
      </c>
      <c r="D151" s="60">
        <v>33</v>
      </c>
      <c r="E151" s="60"/>
      <c r="F151" s="60">
        <v>28</v>
      </c>
      <c r="G151" s="61">
        <v>17</v>
      </c>
      <c r="H151" s="64"/>
      <c r="I151" s="64">
        <v>29</v>
      </c>
      <c r="J151" s="61"/>
      <c r="K151" s="63"/>
      <c r="L151" s="64">
        <v>26</v>
      </c>
      <c r="M151" s="65">
        <v>32</v>
      </c>
      <c r="N151" s="235">
        <v>16</v>
      </c>
      <c r="O151" s="235"/>
      <c r="P151" s="64"/>
      <c r="Q151" s="64"/>
      <c r="R151" s="64"/>
      <c r="S151" s="64"/>
      <c r="T151" s="64">
        <v>27</v>
      </c>
      <c r="U151" s="64">
        <v>31</v>
      </c>
      <c r="V151" s="251">
        <v>32</v>
      </c>
      <c r="W151" s="64"/>
      <c r="X151" s="60">
        <v>21</v>
      </c>
      <c r="Y151" s="60">
        <v>28</v>
      </c>
      <c r="Z151" s="60">
        <v>28</v>
      </c>
      <c r="AA151" s="75">
        <v>29</v>
      </c>
      <c r="AB151" s="67">
        <f t="shared" si="16"/>
        <v>13</v>
      </c>
      <c r="AC151" s="68">
        <f t="shared" si="17"/>
        <v>26.76923076923077</v>
      </c>
      <c r="AD151" s="68">
        <f t="array" ref="AD151">IF(AB151=0,0,IF(AB151&gt;9,AVERAGE(LARGE(D151:Z151,{1,2,3,4,5,6,7,8,9,10})),0))</f>
        <v>29.4</v>
      </c>
      <c r="AE151" s="68">
        <f t="array" ref="AE151">IF(AB151=0,0,IF(AB151&gt;9,SUM(LARGE(D151:Z151,{1,2,3,4,5,6,7,8,9,10})),0))</f>
        <v>294</v>
      </c>
    </row>
    <row r="152" spans="1:31" ht="16" x14ac:dyDescent="0.2">
      <c r="A152" s="57" t="s">
        <v>218</v>
      </c>
      <c r="B152" s="58" t="s">
        <v>6</v>
      </c>
      <c r="C152" s="58" t="s">
        <v>59</v>
      </c>
      <c r="D152" s="60">
        <v>27</v>
      </c>
      <c r="E152" s="60"/>
      <c r="F152" s="60">
        <v>28</v>
      </c>
      <c r="G152" s="61">
        <v>22</v>
      </c>
      <c r="H152" s="64"/>
      <c r="I152" s="64">
        <v>27</v>
      </c>
      <c r="J152" s="61"/>
      <c r="K152" s="63"/>
      <c r="L152" s="64">
        <v>16</v>
      </c>
      <c r="M152" s="65">
        <v>24</v>
      </c>
      <c r="N152" s="235">
        <v>24</v>
      </c>
      <c r="O152" s="235"/>
      <c r="P152" s="64"/>
      <c r="Q152" s="64"/>
      <c r="R152" s="64"/>
      <c r="S152" s="64"/>
      <c r="T152" s="64">
        <v>24</v>
      </c>
      <c r="U152" s="64">
        <v>28</v>
      </c>
      <c r="V152" s="251">
        <v>27</v>
      </c>
      <c r="W152" s="64"/>
      <c r="X152" s="60">
        <v>21</v>
      </c>
      <c r="Y152" s="60">
        <v>22</v>
      </c>
      <c r="Z152" s="60">
        <v>25</v>
      </c>
      <c r="AA152" s="75">
        <v>21</v>
      </c>
      <c r="AB152" s="67">
        <f t="shared" si="16"/>
        <v>13</v>
      </c>
      <c r="AC152" s="68">
        <f t="shared" si="17"/>
        <v>24.23076923076923</v>
      </c>
      <c r="AD152" s="68">
        <f t="array" ref="AD152">IF(AB152=0,0,IF(AB152&gt;9,AVERAGE(LARGE(D152:Z152,{1,2,3,4,5,6,7,8,9,10})),0))</f>
        <v>25.6</v>
      </c>
      <c r="AE152" s="68">
        <f t="array" ref="AE152">IF(AB152=0,0,IF(AB152&gt;9,SUM(LARGE(D152:Z152,{1,2,3,4,5,6,7,8,9,10})),0))</f>
        <v>256</v>
      </c>
    </row>
    <row r="153" spans="1:31" ht="16" x14ac:dyDescent="0.2">
      <c r="A153" s="57" t="s">
        <v>274</v>
      </c>
      <c r="B153" s="58" t="s">
        <v>6</v>
      </c>
      <c r="C153" s="58" t="s">
        <v>59</v>
      </c>
      <c r="D153" s="60">
        <v>28</v>
      </c>
      <c r="E153" s="60">
        <v>27</v>
      </c>
      <c r="F153" s="60">
        <v>20</v>
      </c>
      <c r="G153" s="61">
        <v>22</v>
      </c>
      <c r="H153" s="64">
        <v>27</v>
      </c>
      <c r="I153" s="64">
        <v>17</v>
      </c>
      <c r="J153" s="61">
        <v>21</v>
      </c>
      <c r="K153" s="63"/>
      <c r="L153" s="64">
        <v>22</v>
      </c>
      <c r="M153" s="65">
        <v>18</v>
      </c>
      <c r="N153" s="235"/>
      <c r="O153" s="235"/>
      <c r="P153" s="64">
        <v>16</v>
      </c>
      <c r="Q153" s="64"/>
      <c r="R153" s="64">
        <v>15</v>
      </c>
      <c r="S153" s="64">
        <v>27</v>
      </c>
      <c r="T153" s="64">
        <v>28</v>
      </c>
      <c r="U153" s="64">
        <v>23</v>
      </c>
      <c r="V153" s="251">
        <v>17</v>
      </c>
      <c r="W153" s="64">
        <v>22</v>
      </c>
      <c r="X153" s="60">
        <v>23</v>
      </c>
      <c r="Y153" s="60">
        <v>20</v>
      </c>
      <c r="Z153" s="60"/>
      <c r="AA153" s="75">
        <v>26</v>
      </c>
      <c r="AB153" s="67">
        <f t="shared" si="16"/>
        <v>18</v>
      </c>
      <c r="AC153" s="68">
        <f t="shared" si="17"/>
        <v>21.833333333333332</v>
      </c>
      <c r="AD153" s="68">
        <f t="array" ref="AD153">IF(AB153=0,0,IF(AB153&gt;9,AVERAGE(LARGE(D153:Z153,{1,2,3,4,5,6,7,8,9,10})),0))</f>
        <v>24.9</v>
      </c>
      <c r="AE153" s="68">
        <f t="array" ref="AE153">IF(AB153=0,0,IF(AB153&gt;9,SUM(LARGE(D153:Z153,{1,2,3,4,5,6,7,8,9,10})),0))</f>
        <v>249</v>
      </c>
    </row>
    <row r="154" spans="1:31" ht="16" x14ac:dyDescent="0.2">
      <c r="A154" s="57"/>
      <c r="B154" s="58"/>
      <c r="C154" s="58"/>
      <c r="D154" s="86"/>
      <c r="E154" s="86"/>
      <c r="F154" s="86"/>
      <c r="G154" s="61"/>
      <c r="H154" s="64"/>
      <c r="I154" s="64"/>
      <c r="J154" s="61"/>
      <c r="K154" s="63"/>
      <c r="L154" s="64"/>
      <c r="M154" s="65"/>
      <c r="N154" s="235"/>
      <c r="O154" s="235"/>
      <c r="P154" s="64"/>
      <c r="Q154" s="64"/>
      <c r="R154" s="64"/>
      <c r="S154" s="64"/>
      <c r="T154" s="64"/>
      <c r="U154" s="64"/>
      <c r="V154" s="251"/>
      <c r="W154" s="64"/>
      <c r="X154" s="86"/>
      <c r="Y154" s="86"/>
      <c r="Z154" s="86"/>
      <c r="AA154" s="75"/>
      <c r="AB154" s="67"/>
      <c r="AC154" s="68"/>
      <c r="AD154" s="68"/>
      <c r="AE154" s="68"/>
    </row>
    <row r="155" spans="1:31" ht="16" x14ac:dyDescent="0.2">
      <c r="A155" s="57"/>
      <c r="B155" s="58"/>
      <c r="C155" s="58"/>
      <c r="D155" s="60"/>
      <c r="E155" s="60"/>
      <c r="F155" s="60"/>
      <c r="G155" s="61"/>
      <c r="H155" s="64"/>
      <c r="I155" s="64"/>
      <c r="J155" s="61"/>
      <c r="K155" s="63"/>
      <c r="L155" s="64"/>
      <c r="M155" s="65"/>
      <c r="N155" s="235"/>
      <c r="O155" s="235"/>
      <c r="P155" s="64"/>
      <c r="Q155" s="64"/>
      <c r="R155" s="64"/>
      <c r="S155" s="64"/>
      <c r="T155" s="64"/>
      <c r="U155" s="64"/>
      <c r="V155" s="251"/>
      <c r="W155" s="64"/>
      <c r="X155" s="60"/>
      <c r="Y155" s="60"/>
      <c r="Z155" s="60"/>
      <c r="AA155" s="75"/>
      <c r="AB155" s="67"/>
      <c r="AC155" s="68"/>
      <c r="AD155" s="68"/>
      <c r="AE155" s="68"/>
    </row>
    <row r="156" spans="1:31" ht="16" x14ac:dyDescent="0.2">
      <c r="A156" s="57"/>
      <c r="B156" s="58"/>
      <c r="C156" s="58"/>
      <c r="D156" s="60"/>
      <c r="E156" s="60"/>
      <c r="F156" s="60"/>
      <c r="G156" s="61"/>
      <c r="H156" s="64"/>
      <c r="I156" s="64"/>
      <c r="J156" s="61"/>
      <c r="K156" s="63"/>
      <c r="L156" s="64"/>
      <c r="M156" s="65"/>
      <c r="N156" s="235"/>
      <c r="O156" s="235"/>
      <c r="P156" s="64"/>
      <c r="Q156" s="64"/>
      <c r="R156" s="64"/>
      <c r="S156" s="64"/>
      <c r="T156" s="64"/>
      <c r="U156" s="64"/>
      <c r="V156" s="251"/>
      <c r="W156" s="64"/>
      <c r="X156" s="60"/>
      <c r="Y156" s="60"/>
      <c r="Z156" s="60"/>
      <c r="AA156" s="75"/>
      <c r="AB156" s="67"/>
      <c r="AC156" s="68"/>
      <c r="AD156" s="68"/>
      <c r="AE156" s="68"/>
    </row>
    <row r="157" spans="1:31" ht="16" x14ac:dyDescent="0.2">
      <c r="A157" s="85"/>
      <c r="B157" s="75"/>
      <c r="C157" s="74"/>
      <c r="D157" s="60"/>
      <c r="E157" s="60"/>
      <c r="F157" s="60"/>
      <c r="G157" s="61"/>
      <c r="H157" s="64"/>
      <c r="I157" s="64"/>
      <c r="J157" s="61"/>
      <c r="K157" s="63"/>
      <c r="L157" s="64"/>
      <c r="M157" s="65"/>
      <c r="N157" s="235"/>
      <c r="O157" s="235"/>
      <c r="P157" s="64"/>
      <c r="Q157" s="64"/>
      <c r="R157" s="64"/>
      <c r="S157" s="64"/>
      <c r="T157" s="64"/>
      <c r="U157" s="64"/>
      <c r="V157" s="251"/>
      <c r="W157" s="64"/>
      <c r="X157" s="60"/>
      <c r="Y157" s="60"/>
      <c r="Z157" s="60"/>
      <c r="AA157" s="75"/>
      <c r="AB157" s="67"/>
      <c r="AC157" s="68"/>
      <c r="AD157" s="68"/>
      <c r="AE157" s="68"/>
    </row>
    <row r="158" spans="1:31" ht="16" x14ac:dyDescent="0.2">
      <c r="A158" s="57"/>
      <c r="B158" s="58"/>
      <c r="C158" s="58"/>
      <c r="D158" s="60"/>
      <c r="E158" s="60"/>
      <c r="F158" s="60"/>
      <c r="G158" s="61"/>
      <c r="H158" s="64"/>
      <c r="I158" s="64"/>
      <c r="J158" s="61"/>
      <c r="K158" s="63"/>
      <c r="L158" s="64"/>
      <c r="M158" s="65"/>
      <c r="N158" s="235"/>
      <c r="O158" s="235"/>
      <c r="P158" s="64"/>
      <c r="Q158" s="64"/>
      <c r="R158" s="64"/>
      <c r="S158" s="64"/>
      <c r="T158" s="64"/>
      <c r="U158" s="64"/>
      <c r="V158" s="251"/>
      <c r="W158" s="64"/>
      <c r="X158" s="60"/>
      <c r="Y158" s="60"/>
      <c r="Z158" s="60"/>
      <c r="AA158" s="75"/>
      <c r="AB158" s="67"/>
      <c r="AC158" s="68"/>
      <c r="AD158" s="68"/>
      <c r="AE158" s="68"/>
    </row>
    <row r="159" spans="1:31" ht="16" x14ac:dyDescent="0.2">
      <c r="A159" s="57"/>
      <c r="B159" s="58"/>
      <c r="C159" s="58"/>
      <c r="D159" s="60"/>
      <c r="E159" s="60"/>
      <c r="F159" s="60"/>
      <c r="G159" s="61"/>
      <c r="H159" s="64"/>
      <c r="I159" s="64"/>
      <c r="J159" s="61"/>
      <c r="K159" s="63"/>
      <c r="L159" s="64"/>
      <c r="M159" s="65"/>
      <c r="N159" s="235"/>
      <c r="O159" s="235"/>
      <c r="P159" s="64"/>
      <c r="Q159" s="64"/>
      <c r="R159" s="64"/>
      <c r="S159" s="64"/>
      <c r="T159" s="64"/>
      <c r="U159" s="64"/>
      <c r="V159" s="251"/>
      <c r="W159" s="64"/>
      <c r="X159" s="60"/>
      <c r="Y159" s="60"/>
      <c r="Z159" s="60"/>
      <c r="AA159" s="75"/>
      <c r="AB159" s="67"/>
      <c r="AC159" s="68"/>
      <c r="AD159" s="68"/>
      <c r="AE159" s="68"/>
    </row>
    <row r="160" spans="1:31" ht="16" x14ac:dyDescent="0.2">
      <c r="A160" s="57"/>
      <c r="B160" s="58"/>
      <c r="C160" s="58"/>
      <c r="D160" s="60"/>
      <c r="E160" s="60"/>
      <c r="F160" s="60"/>
      <c r="G160" s="61"/>
      <c r="H160" s="64"/>
      <c r="I160" s="64"/>
      <c r="J160" s="61"/>
      <c r="K160" s="63"/>
      <c r="L160" s="64"/>
      <c r="M160" s="65"/>
      <c r="N160" s="235"/>
      <c r="O160" s="235"/>
      <c r="P160" s="64"/>
      <c r="Q160" s="64"/>
      <c r="R160" s="64"/>
      <c r="S160" s="64"/>
      <c r="T160" s="64"/>
      <c r="U160" s="64"/>
      <c r="V160" s="251"/>
      <c r="W160" s="64"/>
      <c r="X160" s="60"/>
      <c r="Y160" s="60"/>
      <c r="Z160" s="60"/>
      <c r="AA160" s="75"/>
      <c r="AB160" s="67"/>
      <c r="AC160" s="68"/>
      <c r="AD160" s="68"/>
      <c r="AE160" s="68"/>
    </row>
    <row r="161" spans="1:31" ht="16" x14ac:dyDescent="0.2">
      <c r="A161" s="57"/>
      <c r="B161" s="58"/>
      <c r="C161" s="58"/>
      <c r="D161" s="60"/>
      <c r="E161" s="60"/>
      <c r="F161" s="60"/>
      <c r="G161" s="61"/>
      <c r="H161" s="64"/>
      <c r="I161" s="64"/>
      <c r="J161" s="61"/>
      <c r="K161" s="63"/>
      <c r="L161" s="64"/>
      <c r="M161" s="65"/>
      <c r="N161" s="235"/>
      <c r="O161" s="235"/>
      <c r="P161" s="64"/>
      <c r="Q161" s="64"/>
      <c r="R161" s="64"/>
      <c r="S161" s="64"/>
      <c r="T161" s="64"/>
      <c r="U161" s="64"/>
      <c r="V161" s="251"/>
      <c r="W161" s="64"/>
      <c r="X161" s="60"/>
      <c r="Y161" s="60"/>
      <c r="Z161" s="60"/>
      <c r="AA161" s="75"/>
      <c r="AB161" s="67"/>
      <c r="AC161" s="68"/>
      <c r="AD161" s="68"/>
      <c r="AE161" s="68"/>
    </row>
    <row r="162" spans="1:31" ht="16" x14ac:dyDescent="0.2">
      <c r="A162" s="57"/>
      <c r="B162" s="58"/>
      <c r="C162" s="58"/>
      <c r="D162" s="60"/>
      <c r="E162" s="60"/>
      <c r="F162" s="60"/>
      <c r="G162" s="61"/>
      <c r="H162" s="64"/>
      <c r="I162" s="64"/>
      <c r="J162" s="61"/>
      <c r="K162" s="63"/>
      <c r="L162" s="64"/>
      <c r="M162" s="65"/>
      <c r="N162" s="235"/>
      <c r="O162" s="235"/>
      <c r="P162" s="64"/>
      <c r="Q162" s="64"/>
      <c r="R162" s="64"/>
      <c r="S162" s="64"/>
      <c r="T162" s="89"/>
      <c r="U162" s="64"/>
      <c r="V162" s="251"/>
      <c r="W162" s="64"/>
      <c r="X162" s="60"/>
      <c r="Y162" s="60"/>
      <c r="Z162" s="60"/>
      <c r="AA162" s="80"/>
      <c r="AB162" s="67"/>
      <c r="AC162" s="68"/>
      <c r="AD162" s="68"/>
      <c r="AE162" s="68"/>
    </row>
    <row r="163" spans="1:31" ht="16" x14ac:dyDescent="0.2">
      <c r="A163" s="57"/>
      <c r="B163" s="58"/>
      <c r="C163" s="93"/>
      <c r="D163" s="60"/>
      <c r="E163" s="60"/>
      <c r="F163" s="60"/>
      <c r="G163" s="61"/>
      <c r="H163" s="64"/>
      <c r="I163" s="64"/>
      <c r="J163" s="61"/>
      <c r="K163" s="63"/>
      <c r="L163" s="64"/>
      <c r="M163" s="65"/>
      <c r="N163" s="235"/>
      <c r="O163" s="235"/>
      <c r="P163" s="64"/>
      <c r="Q163" s="64"/>
      <c r="R163" s="64"/>
      <c r="S163" s="64"/>
      <c r="T163" s="64"/>
      <c r="U163" s="64"/>
      <c r="V163" s="251"/>
      <c r="W163" s="64"/>
      <c r="X163" s="60"/>
      <c r="Y163" s="60"/>
      <c r="Z163" s="60"/>
      <c r="AA163" s="75"/>
      <c r="AB163" s="67"/>
      <c r="AC163" s="68"/>
      <c r="AD163" s="68"/>
      <c r="AE163" s="68"/>
    </row>
    <row r="164" spans="1:31" ht="16" x14ac:dyDescent="0.2">
      <c r="A164" s="57"/>
      <c r="B164" s="58"/>
      <c r="C164" s="58"/>
      <c r="D164" s="60"/>
      <c r="E164" s="60"/>
      <c r="F164" s="60"/>
      <c r="G164" s="61"/>
      <c r="H164" s="64"/>
      <c r="I164" s="64"/>
      <c r="J164" s="61"/>
      <c r="K164" s="63"/>
      <c r="L164" s="64"/>
      <c r="M164" s="65"/>
      <c r="N164" s="235"/>
      <c r="O164" s="235"/>
      <c r="P164" s="64"/>
      <c r="Q164" s="64"/>
      <c r="R164" s="64"/>
      <c r="S164" s="64"/>
      <c r="T164" s="64"/>
      <c r="U164" s="64"/>
      <c r="V164" s="251"/>
      <c r="W164" s="64"/>
      <c r="X164" s="60"/>
      <c r="Y164" s="60"/>
      <c r="Z164" s="60"/>
      <c r="AA164" s="75"/>
      <c r="AB164" s="67"/>
      <c r="AC164" s="68"/>
      <c r="AD164" s="68"/>
      <c r="AE164" s="68"/>
    </row>
    <row r="165" spans="1:31" ht="16" x14ac:dyDescent="0.2">
      <c r="A165" s="57"/>
      <c r="B165" s="58"/>
      <c r="C165" s="58"/>
      <c r="D165" s="60"/>
      <c r="E165" s="60"/>
      <c r="F165" s="60"/>
      <c r="G165" s="61"/>
      <c r="H165" s="64"/>
      <c r="I165" s="64"/>
      <c r="J165" s="61"/>
      <c r="K165" s="63"/>
      <c r="L165" s="64"/>
      <c r="M165" s="65"/>
      <c r="N165" s="235"/>
      <c r="O165" s="235"/>
      <c r="P165" s="64"/>
      <c r="Q165" s="64"/>
      <c r="R165" s="64"/>
      <c r="S165" s="64"/>
      <c r="T165" s="64"/>
      <c r="U165" s="64"/>
      <c r="V165" s="251"/>
      <c r="W165" s="64"/>
      <c r="X165" s="60"/>
      <c r="Y165" s="60"/>
      <c r="Z165" s="60"/>
      <c r="AA165" s="75"/>
      <c r="AB165" s="67"/>
      <c r="AC165" s="68"/>
      <c r="AD165" s="68"/>
      <c r="AE165" s="68"/>
    </row>
    <row r="166" spans="1:31" ht="16" x14ac:dyDescent="0.2">
      <c r="A166" s="57"/>
      <c r="B166" s="58"/>
      <c r="C166" s="58"/>
      <c r="D166" s="60"/>
      <c r="E166" s="60"/>
      <c r="F166" s="60"/>
      <c r="G166" s="61"/>
      <c r="H166" s="64"/>
      <c r="I166" s="64"/>
      <c r="J166" s="61"/>
      <c r="K166" s="63"/>
      <c r="L166" s="64"/>
      <c r="M166" s="65"/>
      <c r="N166" s="235"/>
      <c r="O166" s="235"/>
      <c r="P166" s="64"/>
      <c r="Q166" s="64"/>
      <c r="R166" s="64"/>
      <c r="S166" s="64"/>
      <c r="T166" s="64"/>
      <c r="U166" s="64"/>
      <c r="V166" s="251"/>
      <c r="W166" s="64"/>
      <c r="X166" s="60"/>
      <c r="Y166" s="60"/>
      <c r="Z166" s="60"/>
      <c r="AA166" s="75"/>
      <c r="AB166" s="67"/>
      <c r="AC166" s="68"/>
      <c r="AD166" s="68"/>
      <c r="AE166" s="68"/>
    </row>
    <row r="167" spans="1:31" ht="16" x14ac:dyDescent="0.2">
      <c r="A167" s="57"/>
      <c r="B167" s="58"/>
      <c r="C167" s="58"/>
      <c r="D167" s="60"/>
      <c r="E167" s="60"/>
      <c r="F167" s="60"/>
      <c r="G167" s="61"/>
      <c r="H167" s="64"/>
      <c r="I167" s="64"/>
      <c r="J167" s="61"/>
      <c r="K167" s="63"/>
      <c r="L167" s="64"/>
      <c r="M167" s="65"/>
      <c r="N167" s="235"/>
      <c r="O167" s="235"/>
      <c r="P167" s="64"/>
      <c r="Q167" s="64"/>
      <c r="R167" s="64"/>
      <c r="S167" s="64"/>
      <c r="T167" s="64"/>
      <c r="U167" s="64"/>
      <c r="V167" s="251"/>
      <c r="W167" s="64"/>
      <c r="X167" s="60"/>
      <c r="Y167" s="60"/>
      <c r="Z167" s="60"/>
      <c r="AA167" s="75"/>
      <c r="AB167" s="67"/>
      <c r="AC167" s="68"/>
      <c r="AD167" s="68"/>
      <c r="AE167" s="68"/>
    </row>
    <row r="168" spans="1:31" ht="16" x14ac:dyDescent="0.2">
      <c r="A168" s="57"/>
      <c r="B168" s="58"/>
      <c r="C168" s="58"/>
      <c r="D168" s="60"/>
      <c r="E168" s="60"/>
      <c r="F168" s="60"/>
      <c r="G168" s="61"/>
      <c r="H168" s="64"/>
      <c r="I168" s="64"/>
      <c r="J168" s="61"/>
      <c r="K168" s="63"/>
      <c r="L168" s="64"/>
      <c r="M168" s="65"/>
      <c r="N168" s="235"/>
      <c r="O168" s="235"/>
      <c r="P168" s="64"/>
      <c r="Q168" s="64"/>
      <c r="R168" s="64"/>
      <c r="S168" s="64"/>
      <c r="T168" s="64"/>
      <c r="U168" s="64"/>
      <c r="V168" s="251"/>
      <c r="W168" s="64"/>
      <c r="X168" s="60"/>
      <c r="Y168" s="60"/>
      <c r="Z168" s="60"/>
      <c r="AA168" s="75"/>
      <c r="AB168" s="67"/>
      <c r="AC168" s="68"/>
      <c r="AD168" s="68"/>
      <c r="AE168" s="68"/>
    </row>
    <row r="169" spans="1:31" ht="16" x14ac:dyDescent="0.2">
      <c r="A169" s="57"/>
      <c r="B169" s="58"/>
      <c r="C169" s="58"/>
      <c r="D169" s="60"/>
      <c r="E169" s="60"/>
      <c r="F169" s="60"/>
      <c r="G169" s="61"/>
      <c r="H169" s="64"/>
      <c r="I169" s="64"/>
      <c r="J169" s="61"/>
      <c r="K169" s="63"/>
      <c r="L169" s="64"/>
      <c r="M169" s="65"/>
      <c r="N169" s="235"/>
      <c r="O169" s="235"/>
      <c r="P169" s="64"/>
      <c r="Q169" s="64"/>
      <c r="R169" s="64"/>
      <c r="S169" s="64"/>
      <c r="T169" s="89"/>
      <c r="U169" s="64"/>
      <c r="V169" s="251"/>
      <c r="W169" s="64"/>
      <c r="X169" s="60"/>
      <c r="Y169" s="60"/>
      <c r="Z169" s="60"/>
      <c r="AA169" s="75"/>
      <c r="AB169" s="67"/>
      <c r="AC169" s="68"/>
      <c r="AD169" s="68"/>
      <c r="AE169" s="68"/>
    </row>
    <row r="170" spans="1:31" ht="16" x14ac:dyDescent="0.2">
      <c r="A170" s="57"/>
      <c r="B170" s="58"/>
      <c r="C170" s="58"/>
      <c r="D170" s="60"/>
      <c r="E170" s="60"/>
      <c r="F170" s="60"/>
      <c r="G170" s="61"/>
      <c r="H170" s="64"/>
      <c r="I170" s="64"/>
      <c r="J170" s="61"/>
      <c r="K170" s="63"/>
      <c r="L170" s="64"/>
      <c r="M170" s="65"/>
      <c r="N170" s="235"/>
      <c r="O170" s="235"/>
      <c r="P170" s="64"/>
      <c r="Q170" s="64"/>
      <c r="R170" s="64"/>
      <c r="S170" s="64"/>
      <c r="T170" s="64"/>
      <c r="U170" s="64"/>
      <c r="V170" s="251"/>
      <c r="W170" s="64"/>
      <c r="X170" s="60"/>
      <c r="Y170" s="60"/>
      <c r="Z170" s="60"/>
      <c r="AA170" s="75"/>
      <c r="AB170" s="67"/>
      <c r="AC170" s="68"/>
      <c r="AD170" s="68"/>
      <c r="AE170" s="68"/>
    </row>
    <row r="171" spans="1:31" ht="16" x14ac:dyDescent="0.2">
      <c r="A171" s="57"/>
      <c r="B171" s="58"/>
      <c r="C171" s="58"/>
      <c r="D171" s="60"/>
      <c r="E171" s="60"/>
      <c r="F171" s="60"/>
      <c r="G171" s="61"/>
      <c r="H171" s="64"/>
      <c r="I171" s="64"/>
      <c r="J171" s="61"/>
      <c r="K171" s="63"/>
      <c r="L171" s="64"/>
      <c r="M171" s="65"/>
      <c r="N171" s="235"/>
      <c r="O171" s="235"/>
      <c r="P171" s="64"/>
      <c r="Q171" s="64"/>
      <c r="R171" s="64"/>
      <c r="S171" s="64"/>
      <c r="T171" s="64"/>
      <c r="U171" s="64"/>
      <c r="V171" s="251"/>
      <c r="W171" s="64"/>
      <c r="X171" s="60"/>
      <c r="Y171" s="60"/>
      <c r="Z171" s="60"/>
      <c r="AA171" s="75"/>
      <c r="AB171" s="67"/>
      <c r="AC171" s="68"/>
      <c r="AD171" s="68"/>
      <c r="AE171" s="68"/>
    </row>
    <row r="172" spans="1:31" ht="16" x14ac:dyDescent="0.2">
      <c r="A172" s="57"/>
      <c r="B172" s="58"/>
      <c r="C172" s="58"/>
      <c r="D172" s="60"/>
      <c r="E172" s="60"/>
      <c r="F172" s="60"/>
      <c r="G172" s="61"/>
      <c r="H172" s="64"/>
      <c r="I172" s="64"/>
      <c r="J172" s="61"/>
      <c r="K172" s="63"/>
      <c r="L172" s="64"/>
      <c r="M172" s="65"/>
      <c r="N172" s="235"/>
      <c r="O172" s="235"/>
      <c r="P172" s="64"/>
      <c r="Q172" s="64"/>
      <c r="R172" s="64"/>
      <c r="S172" s="64"/>
      <c r="T172" s="64"/>
      <c r="U172" s="64"/>
      <c r="V172" s="251"/>
      <c r="W172" s="64"/>
      <c r="X172" s="60"/>
      <c r="Y172" s="60"/>
      <c r="Z172" s="60"/>
      <c r="AA172" s="75"/>
      <c r="AB172" s="67"/>
      <c r="AC172" s="68"/>
      <c r="AD172" s="68"/>
      <c r="AE172" s="68"/>
    </row>
    <row r="173" spans="1:31" ht="16" x14ac:dyDescent="0.2">
      <c r="A173" s="57"/>
      <c r="B173" s="58"/>
      <c r="C173" s="58"/>
      <c r="D173" s="60"/>
      <c r="E173" s="60"/>
      <c r="F173" s="60"/>
      <c r="G173" s="61"/>
      <c r="H173" s="64"/>
      <c r="I173" s="64"/>
      <c r="J173" s="61"/>
      <c r="K173" s="63"/>
      <c r="L173" s="64"/>
      <c r="M173" s="65"/>
      <c r="N173" s="235"/>
      <c r="O173" s="235"/>
      <c r="P173" s="64"/>
      <c r="Q173" s="64"/>
      <c r="R173" s="64"/>
      <c r="S173" s="64"/>
      <c r="T173" s="64"/>
      <c r="U173" s="64"/>
      <c r="V173" s="251"/>
      <c r="W173" s="64"/>
      <c r="X173" s="60"/>
      <c r="Y173" s="60"/>
      <c r="Z173" s="60"/>
      <c r="AA173" s="75"/>
      <c r="AB173" s="67"/>
      <c r="AC173" s="68"/>
      <c r="AD173" s="68"/>
      <c r="AE173" s="68"/>
    </row>
    <row r="174" spans="1:31" ht="16" x14ac:dyDescent="0.2">
      <c r="A174" s="57"/>
      <c r="B174" s="58"/>
      <c r="C174" s="58"/>
      <c r="D174" s="60"/>
      <c r="E174" s="60"/>
      <c r="F174" s="60"/>
      <c r="G174" s="61"/>
      <c r="H174" s="64"/>
      <c r="I174" s="64"/>
      <c r="J174" s="61"/>
      <c r="K174" s="63"/>
      <c r="L174" s="64"/>
      <c r="M174" s="65"/>
      <c r="N174" s="235"/>
      <c r="O174" s="235"/>
      <c r="P174" s="64"/>
      <c r="Q174" s="64"/>
      <c r="R174" s="64"/>
      <c r="S174" s="64"/>
      <c r="T174" s="64"/>
      <c r="U174" s="64"/>
      <c r="V174" s="251"/>
      <c r="W174" s="64"/>
      <c r="X174" s="60"/>
      <c r="Y174" s="60"/>
      <c r="Z174" s="60"/>
      <c r="AA174" s="80"/>
      <c r="AB174" s="67"/>
      <c r="AC174" s="68"/>
      <c r="AD174" s="68"/>
      <c r="AE174" s="68"/>
    </row>
    <row r="175" spans="1:31" ht="16" x14ac:dyDescent="0.2">
      <c r="A175" s="57"/>
      <c r="B175" s="58"/>
      <c r="C175" s="58"/>
      <c r="D175" s="60"/>
      <c r="E175" s="60"/>
      <c r="F175" s="60"/>
      <c r="G175" s="61"/>
      <c r="H175" s="64"/>
      <c r="I175" s="64"/>
      <c r="J175" s="61"/>
      <c r="K175" s="63"/>
      <c r="L175" s="64"/>
      <c r="M175" s="65"/>
      <c r="N175" s="235"/>
      <c r="O175" s="235"/>
      <c r="P175" s="64"/>
      <c r="Q175" s="64"/>
      <c r="R175" s="64"/>
      <c r="S175" s="64"/>
      <c r="T175" s="64"/>
      <c r="U175" s="64"/>
      <c r="V175" s="251"/>
      <c r="W175" s="64"/>
      <c r="X175" s="60"/>
      <c r="Y175" s="60"/>
      <c r="Z175" s="60"/>
      <c r="AA175" s="75"/>
      <c r="AB175" s="67"/>
      <c r="AC175" s="68"/>
      <c r="AD175" s="68"/>
      <c r="AE175" s="68"/>
    </row>
    <row r="176" spans="1:31" ht="16" x14ac:dyDescent="0.2">
      <c r="A176" s="57"/>
      <c r="B176" s="58"/>
      <c r="C176" s="58"/>
      <c r="D176" s="86"/>
      <c r="E176" s="86"/>
      <c r="F176" s="86"/>
      <c r="G176" s="61"/>
      <c r="H176" s="64"/>
      <c r="I176" s="64"/>
      <c r="J176" s="61"/>
      <c r="K176" s="63"/>
      <c r="L176" s="64"/>
      <c r="M176" s="61"/>
      <c r="N176" s="235"/>
      <c r="O176" s="235"/>
      <c r="P176" s="64"/>
      <c r="Q176" s="64"/>
      <c r="R176" s="64"/>
      <c r="S176" s="92"/>
      <c r="T176" s="64"/>
      <c r="U176" s="64"/>
      <c r="V176" s="251"/>
      <c r="W176" s="64"/>
      <c r="X176" s="101"/>
      <c r="Y176" s="86"/>
      <c r="Z176" s="86"/>
      <c r="AA176" s="75"/>
      <c r="AB176" s="67"/>
      <c r="AC176" s="68"/>
      <c r="AD176" s="68"/>
      <c r="AE176" s="68"/>
    </row>
    <row r="177" spans="1:31" ht="16" x14ac:dyDescent="0.2">
      <c r="A177" s="57"/>
      <c r="B177" s="58"/>
      <c r="C177" s="58"/>
      <c r="D177" s="60"/>
      <c r="E177" s="60"/>
      <c r="F177" s="60"/>
      <c r="G177" s="61"/>
      <c r="H177" s="64"/>
      <c r="I177" s="64"/>
      <c r="J177" s="61"/>
      <c r="K177" s="63"/>
      <c r="L177" s="64"/>
      <c r="M177" s="65"/>
      <c r="N177" s="235"/>
      <c r="O177" s="235"/>
      <c r="P177" s="64"/>
      <c r="Q177" s="64"/>
      <c r="R177" s="64"/>
      <c r="S177" s="64"/>
      <c r="T177" s="89"/>
      <c r="U177" s="64"/>
      <c r="V177" s="251"/>
      <c r="W177" s="64"/>
      <c r="X177" s="60"/>
      <c r="Y177" s="60"/>
      <c r="Z177" s="60"/>
      <c r="AA177" s="75"/>
      <c r="AB177" s="67"/>
      <c r="AC177" s="68"/>
      <c r="AD177" s="68"/>
      <c r="AE177" s="68"/>
    </row>
    <row r="178" spans="1:31" ht="16" x14ac:dyDescent="0.2">
      <c r="A178" s="57"/>
      <c r="B178" s="58"/>
      <c r="C178" s="58"/>
      <c r="D178" s="60"/>
      <c r="E178" s="60"/>
      <c r="F178" s="60"/>
      <c r="G178" s="61"/>
      <c r="H178" s="64"/>
      <c r="I178" s="64"/>
      <c r="J178" s="61"/>
      <c r="K178" s="63"/>
      <c r="L178" s="64"/>
      <c r="M178" s="65"/>
      <c r="N178" s="235"/>
      <c r="O178" s="235"/>
      <c r="P178" s="64"/>
      <c r="Q178" s="64"/>
      <c r="R178" s="64"/>
      <c r="S178" s="64"/>
      <c r="T178" s="64"/>
      <c r="U178" s="64"/>
      <c r="V178" s="251"/>
      <c r="W178" s="64"/>
      <c r="X178" s="60"/>
      <c r="Y178" s="60"/>
      <c r="Z178" s="60"/>
      <c r="AA178" s="75"/>
      <c r="AB178" s="67"/>
      <c r="AC178" s="68"/>
      <c r="AD178" s="68"/>
      <c r="AE178" s="68"/>
    </row>
    <row r="179" spans="1:31" ht="16" x14ac:dyDescent="0.2">
      <c r="A179" s="57"/>
      <c r="B179" s="58"/>
      <c r="C179" s="58"/>
      <c r="D179" s="60"/>
      <c r="E179" s="60"/>
      <c r="F179" s="60"/>
      <c r="G179" s="61"/>
      <c r="H179" s="64"/>
      <c r="I179" s="64"/>
      <c r="J179" s="61"/>
      <c r="K179" s="63"/>
      <c r="L179" s="64"/>
      <c r="M179" s="65"/>
      <c r="N179" s="235"/>
      <c r="O179" s="235"/>
      <c r="P179" s="64"/>
      <c r="Q179" s="64"/>
      <c r="R179" s="64"/>
      <c r="S179" s="64"/>
      <c r="T179" s="64"/>
      <c r="U179" s="64"/>
      <c r="V179" s="251"/>
      <c r="W179" s="64"/>
      <c r="X179" s="60"/>
      <c r="Y179" s="60"/>
      <c r="Z179" s="60"/>
      <c r="AA179" s="75"/>
      <c r="AB179" s="67"/>
      <c r="AC179" s="68"/>
      <c r="AD179" s="68"/>
      <c r="AE179" s="68"/>
    </row>
    <row r="180" spans="1:31" ht="16" x14ac:dyDescent="0.2">
      <c r="A180" s="57"/>
      <c r="B180" s="58"/>
      <c r="C180" s="58"/>
      <c r="D180" s="60"/>
      <c r="E180" s="60"/>
      <c r="F180" s="60"/>
      <c r="G180" s="76"/>
      <c r="H180" s="77"/>
      <c r="I180" s="77"/>
      <c r="J180" s="76"/>
      <c r="K180" s="63"/>
      <c r="L180" s="77"/>
      <c r="M180" s="78"/>
      <c r="N180" s="236"/>
      <c r="O180" s="236"/>
      <c r="P180" s="100"/>
      <c r="Q180" s="77"/>
      <c r="R180" s="77"/>
      <c r="S180" s="77"/>
      <c r="T180" s="77"/>
      <c r="U180" s="77"/>
      <c r="V180" s="252"/>
      <c r="W180" s="77"/>
      <c r="X180" s="60"/>
      <c r="Y180" s="60"/>
      <c r="Z180" s="60"/>
      <c r="AA180" s="80"/>
      <c r="AB180" s="67"/>
      <c r="AC180" s="68"/>
      <c r="AD180" s="68"/>
      <c r="AE180" s="68"/>
    </row>
    <row r="181" spans="1:31" ht="16" x14ac:dyDescent="0.2">
      <c r="A181" s="57"/>
      <c r="B181" s="58"/>
      <c r="C181" s="58"/>
      <c r="D181" s="86"/>
      <c r="E181" s="86"/>
      <c r="F181" s="86"/>
      <c r="G181" s="61"/>
      <c r="H181" s="64"/>
      <c r="I181" s="64"/>
      <c r="J181" s="61"/>
      <c r="K181" s="63"/>
      <c r="L181" s="64"/>
      <c r="M181" s="61"/>
      <c r="N181" s="235"/>
      <c r="O181" s="235"/>
      <c r="P181" s="64"/>
      <c r="Q181" s="64"/>
      <c r="R181" s="64"/>
      <c r="S181" s="92"/>
      <c r="T181" s="64"/>
      <c r="U181" s="64"/>
      <c r="V181" s="251"/>
      <c r="W181" s="64"/>
      <c r="X181" s="101"/>
      <c r="Y181" s="86"/>
      <c r="Z181" s="86"/>
      <c r="AA181" s="75"/>
      <c r="AB181" s="67"/>
      <c r="AC181" s="68"/>
      <c r="AD181" s="68"/>
      <c r="AE181" s="68"/>
    </row>
    <row r="182" spans="1:31" ht="16" x14ac:dyDescent="0.2">
      <c r="A182" s="57"/>
      <c r="B182" s="58"/>
      <c r="C182" s="93"/>
      <c r="D182" s="60"/>
      <c r="E182" s="60"/>
      <c r="F182" s="60"/>
      <c r="G182" s="61"/>
      <c r="H182" s="64"/>
      <c r="I182" s="64"/>
      <c r="J182" s="61"/>
      <c r="K182" s="63"/>
      <c r="L182" s="64"/>
      <c r="M182" s="65"/>
      <c r="N182" s="235"/>
      <c r="O182" s="235"/>
      <c r="P182" s="64"/>
      <c r="Q182" s="64"/>
      <c r="R182" s="64"/>
      <c r="S182" s="64"/>
      <c r="T182" s="64"/>
      <c r="U182" s="64"/>
      <c r="V182" s="251"/>
      <c r="W182" s="64"/>
      <c r="X182" s="60"/>
      <c r="Y182" s="60"/>
      <c r="Z182" s="60"/>
      <c r="AA182" s="75"/>
      <c r="AB182" s="67"/>
      <c r="AC182" s="68"/>
      <c r="AD182" s="68"/>
      <c r="AE182" s="68"/>
    </row>
    <row r="183" spans="1:31" ht="16" x14ac:dyDescent="0.2">
      <c r="A183" s="57"/>
      <c r="B183" s="58"/>
      <c r="C183" s="58"/>
      <c r="D183" s="60"/>
      <c r="E183" s="60"/>
      <c r="F183" s="60"/>
      <c r="G183" s="61"/>
      <c r="H183" s="64"/>
      <c r="I183" s="64"/>
      <c r="J183" s="61"/>
      <c r="K183" s="63"/>
      <c r="L183" s="64"/>
      <c r="M183" s="65"/>
      <c r="N183" s="235"/>
      <c r="O183" s="235"/>
      <c r="P183" s="64"/>
      <c r="Q183" s="64"/>
      <c r="R183" s="64"/>
      <c r="S183" s="64"/>
      <c r="T183" s="64"/>
      <c r="U183" s="64"/>
      <c r="V183" s="251"/>
      <c r="W183" s="64"/>
      <c r="X183" s="60"/>
      <c r="Y183" s="60"/>
      <c r="Z183" s="60"/>
      <c r="AA183" s="80"/>
      <c r="AB183" s="67"/>
      <c r="AC183" s="68"/>
      <c r="AD183" s="68"/>
      <c r="AE183" s="68"/>
    </row>
    <row r="184" spans="1:31" ht="16" x14ac:dyDescent="0.2">
      <c r="A184" s="57"/>
      <c r="B184" s="58"/>
      <c r="C184" s="58"/>
      <c r="D184" s="60"/>
      <c r="E184" s="60"/>
      <c r="F184" s="60"/>
      <c r="G184" s="61"/>
      <c r="H184" s="64"/>
      <c r="I184" s="64"/>
      <c r="J184" s="61"/>
      <c r="K184" s="63"/>
      <c r="L184" s="64"/>
      <c r="M184" s="65"/>
      <c r="N184" s="235"/>
      <c r="O184" s="235"/>
      <c r="P184" s="64"/>
      <c r="Q184" s="64"/>
      <c r="R184" s="64"/>
      <c r="S184" s="64"/>
      <c r="T184" s="64"/>
      <c r="U184" s="64"/>
      <c r="V184" s="251"/>
      <c r="W184" s="64"/>
      <c r="X184" s="60"/>
      <c r="Y184" s="60"/>
      <c r="Z184" s="60"/>
      <c r="AA184" s="75"/>
      <c r="AB184" s="67"/>
      <c r="AC184" s="68"/>
      <c r="AD184" s="68"/>
      <c r="AE184" s="68"/>
    </row>
    <row r="185" spans="1:31" ht="16" x14ac:dyDescent="0.2">
      <c r="A185" s="57"/>
      <c r="B185" s="58"/>
      <c r="C185" s="58"/>
      <c r="D185" s="60"/>
      <c r="E185" s="60"/>
      <c r="F185" s="60"/>
      <c r="G185" s="61"/>
      <c r="H185" s="64"/>
      <c r="I185" s="64"/>
      <c r="J185" s="61"/>
      <c r="K185" s="63"/>
      <c r="L185" s="64"/>
      <c r="M185" s="65"/>
      <c r="N185" s="235"/>
      <c r="O185" s="235"/>
      <c r="P185" s="64"/>
      <c r="Q185" s="64"/>
      <c r="R185" s="64"/>
      <c r="S185" s="64"/>
      <c r="T185" s="64"/>
      <c r="U185" s="64"/>
      <c r="V185" s="251"/>
      <c r="W185" s="64"/>
      <c r="X185" s="60"/>
      <c r="Y185" s="60"/>
      <c r="Z185" s="60"/>
      <c r="AA185" s="75"/>
      <c r="AB185" s="67"/>
      <c r="AC185" s="68"/>
      <c r="AD185" s="68"/>
      <c r="AE185" s="68"/>
    </row>
    <row r="186" spans="1:31" ht="16" x14ac:dyDescent="0.2">
      <c r="A186" s="73"/>
      <c r="B186" s="75"/>
      <c r="C186" s="58"/>
      <c r="D186" s="60"/>
      <c r="E186" s="60"/>
      <c r="F186" s="60"/>
      <c r="G186" s="61"/>
      <c r="H186" s="64"/>
      <c r="I186" s="64"/>
      <c r="J186" s="61"/>
      <c r="K186" s="63"/>
      <c r="L186" s="64"/>
      <c r="M186" s="65"/>
      <c r="N186" s="235"/>
      <c r="O186" s="235"/>
      <c r="P186" s="64"/>
      <c r="Q186" s="64"/>
      <c r="R186" s="64"/>
      <c r="S186" s="64"/>
      <c r="T186" s="64"/>
      <c r="U186" s="64"/>
      <c r="V186" s="251"/>
      <c r="W186" s="64"/>
      <c r="X186" s="60"/>
      <c r="Y186" s="60"/>
      <c r="Z186" s="60"/>
      <c r="AA186" s="75"/>
      <c r="AB186" s="67"/>
      <c r="AC186" s="68"/>
      <c r="AD186" s="68"/>
      <c r="AE186" s="68"/>
    </row>
    <row r="187" spans="1:31" ht="16" x14ac:dyDescent="0.2">
      <c r="A187" s="57"/>
      <c r="B187" s="58"/>
      <c r="C187" s="58"/>
      <c r="D187" s="86"/>
      <c r="E187" s="86"/>
      <c r="F187" s="86"/>
      <c r="G187" s="61"/>
      <c r="H187" s="64"/>
      <c r="I187" s="64"/>
      <c r="J187" s="61"/>
      <c r="K187" s="63"/>
      <c r="L187" s="64"/>
      <c r="M187" s="61"/>
      <c r="N187" s="235"/>
      <c r="O187" s="235"/>
      <c r="P187" s="64"/>
      <c r="Q187" s="64"/>
      <c r="R187" s="64"/>
      <c r="S187" s="92"/>
      <c r="T187" s="64"/>
      <c r="U187" s="64"/>
      <c r="V187" s="251"/>
      <c r="W187" s="64"/>
      <c r="X187" s="101"/>
      <c r="Y187" s="86"/>
      <c r="Z187" s="86"/>
      <c r="AA187" s="75"/>
      <c r="AB187" s="67"/>
      <c r="AC187" s="68"/>
      <c r="AD187" s="68"/>
      <c r="AE187" s="68"/>
    </row>
    <row r="188" spans="1:31" ht="16" x14ac:dyDescent="0.2">
      <c r="A188" s="57"/>
      <c r="B188" s="58"/>
      <c r="C188" s="93"/>
      <c r="D188" s="60"/>
      <c r="E188" s="60"/>
      <c r="F188" s="60"/>
      <c r="G188" s="61"/>
      <c r="H188" s="64"/>
      <c r="I188" s="64"/>
      <c r="J188" s="61"/>
      <c r="K188" s="63"/>
      <c r="L188" s="64"/>
      <c r="M188" s="65"/>
      <c r="N188" s="235"/>
      <c r="O188" s="235"/>
      <c r="P188" s="64"/>
      <c r="Q188" s="64"/>
      <c r="R188" s="64"/>
      <c r="S188" s="64"/>
      <c r="T188" s="64"/>
      <c r="U188" s="64"/>
      <c r="V188" s="251"/>
      <c r="W188" s="64"/>
      <c r="X188" s="60"/>
      <c r="Y188" s="60"/>
      <c r="Z188" s="60"/>
      <c r="AA188" s="75"/>
      <c r="AB188" s="67"/>
      <c r="AC188" s="68"/>
      <c r="AD188" s="68"/>
      <c r="AE188" s="68"/>
    </row>
    <row r="189" spans="1:31" ht="16" x14ac:dyDescent="0.2">
      <c r="A189" s="57"/>
      <c r="B189" s="58"/>
      <c r="C189" s="93"/>
      <c r="D189" s="60"/>
      <c r="E189" s="60"/>
      <c r="F189" s="60"/>
      <c r="G189" s="61"/>
      <c r="H189" s="64"/>
      <c r="I189" s="64"/>
      <c r="J189" s="61"/>
      <c r="K189" s="63"/>
      <c r="L189" s="64"/>
      <c r="M189" s="65"/>
      <c r="N189" s="235"/>
      <c r="O189" s="235"/>
      <c r="P189" s="64"/>
      <c r="Q189" s="64"/>
      <c r="R189" s="64"/>
      <c r="S189" s="64"/>
      <c r="T189" s="64"/>
      <c r="U189" s="64"/>
      <c r="V189" s="251"/>
      <c r="W189" s="64"/>
      <c r="X189" s="60"/>
      <c r="Y189" s="60"/>
      <c r="Z189" s="60"/>
      <c r="AA189" s="75"/>
      <c r="AB189" s="67"/>
      <c r="AC189" s="68"/>
      <c r="AD189" s="68"/>
      <c r="AE189" s="68"/>
    </row>
    <row r="190" spans="1:31" ht="16" x14ac:dyDescent="0.2">
      <c r="A190" s="57"/>
      <c r="B190" s="58"/>
      <c r="C190" s="58"/>
      <c r="D190" s="60"/>
      <c r="E190" s="60"/>
      <c r="F190" s="60"/>
      <c r="G190" s="61"/>
      <c r="H190" s="64"/>
      <c r="I190" s="64"/>
      <c r="J190" s="61"/>
      <c r="K190" s="63"/>
      <c r="L190" s="64"/>
      <c r="M190" s="65"/>
      <c r="N190" s="235"/>
      <c r="O190" s="235"/>
      <c r="P190" s="64"/>
      <c r="Q190" s="64"/>
      <c r="R190" s="64"/>
      <c r="S190" s="64"/>
      <c r="T190" s="64"/>
      <c r="U190" s="64"/>
      <c r="V190" s="251"/>
      <c r="W190" s="64"/>
      <c r="X190" s="60"/>
      <c r="Y190" s="60"/>
      <c r="Z190" s="60"/>
      <c r="AA190" s="75"/>
      <c r="AB190" s="67"/>
      <c r="AC190" s="68"/>
      <c r="AD190" s="68"/>
      <c r="AE190" s="68"/>
    </row>
    <row r="191" spans="1:31" ht="16" x14ac:dyDescent="0.2">
      <c r="A191" s="57"/>
      <c r="B191" s="58"/>
      <c r="C191" s="58"/>
      <c r="D191" s="60"/>
      <c r="E191" s="60"/>
      <c r="F191" s="60"/>
      <c r="G191" s="61"/>
      <c r="H191" s="64"/>
      <c r="I191" s="64"/>
      <c r="J191" s="61"/>
      <c r="K191" s="63"/>
      <c r="L191" s="64"/>
      <c r="M191" s="65"/>
      <c r="N191" s="235"/>
      <c r="O191" s="235"/>
      <c r="P191" s="64"/>
      <c r="Q191" s="64"/>
      <c r="R191" s="64"/>
      <c r="S191" s="64"/>
      <c r="T191" s="64"/>
      <c r="U191" s="64"/>
      <c r="V191" s="251"/>
      <c r="W191" s="64"/>
      <c r="X191" s="60"/>
      <c r="Y191" s="60"/>
      <c r="Z191" s="60"/>
      <c r="AA191" s="75"/>
      <c r="AB191" s="67"/>
      <c r="AC191" s="68"/>
      <c r="AD191" s="68"/>
      <c r="AE191" s="68"/>
    </row>
    <row r="192" spans="1:31" ht="16" x14ac:dyDescent="0.2">
      <c r="A192" s="57"/>
      <c r="B192" s="58"/>
      <c r="C192" s="58"/>
      <c r="D192" s="60"/>
      <c r="E192" s="60"/>
      <c r="F192" s="60"/>
      <c r="G192" s="61"/>
      <c r="H192" s="64"/>
      <c r="I192" s="64"/>
      <c r="J192" s="61"/>
      <c r="K192" s="63"/>
      <c r="L192" s="64"/>
      <c r="M192" s="65"/>
      <c r="N192" s="235"/>
      <c r="O192" s="235"/>
      <c r="P192" s="64"/>
      <c r="Q192" s="64"/>
      <c r="R192" s="64"/>
      <c r="S192" s="64"/>
      <c r="T192" s="89"/>
      <c r="U192" s="64"/>
      <c r="V192" s="251"/>
      <c r="W192" s="64"/>
      <c r="X192" s="60"/>
      <c r="Y192" s="60"/>
      <c r="Z192" s="60"/>
      <c r="AA192" s="75"/>
      <c r="AB192" s="67"/>
      <c r="AC192" s="68"/>
      <c r="AD192" s="68"/>
      <c r="AE192" s="68"/>
    </row>
    <row r="193" spans="1:31" ht="15" customHeight="1" x14ac:dyDescent="0.2">
      <c r="A193" s="57"/>
      <c r="B193" s="58"/>
      <c r="C193" s="58"/>
      <c r="D193" s="60"/>
      <c r="E193" s="60"/>
      <c r="F193" s="60"/>
      <c r="G193" s="61"/>
      <c r="H193" s="64"/>
      <c r="I193" s="64"/>
      <c r="J193" s="61"/>
      <c r="K193" s="63"/>
      <c r="L193" s="64"/>
      <c r="M193" s="65"/>
      <c r="N193" s="235"/>
      <c r="O193" s="235"/>
      <c r="P193" s="64"/>
      <c r="Q193" s="64"/>
      <c r="R193" s="64"/>
      <c r="S193" s="64"/>
      <c r="T193" s="64"/>
      <c r="U193" s="64"/>
      <c r="V193" s="251"/>
      <c r="W193" s="64"/>
      <c r="X193" s="60"/>
      <c r="Y193" s="60"/>
      <c r="Z193" s="60"/>
      <c r="AA193" s="75"/>
      <c r="AB193" s="67"/>
      <c r="AC193" s="68"/>
      <c r="AD193" s="68"/>
      <c r="AE193" s="68"/>
    </row>
    <row r="194" spans="1:31" ht="15" customHeight="1" x14ac:dyDescent="0.2">
      <c r="A194" s="57"/>
      <c r="B194" s="58"/>
      <c r="C194" s="58"/>
      <c r="D194" s="60"/>
      <c r="E194" s="60"/>
      <c r="F194" s="60"/>
      <c r="G194" s="61"/>
      <c r="H194" s="64"/>
      <c r="I194" s="64"/>
      <c r="J194" s="61"/>
      <c r="K194" s="63"/>
      <c r="L194" s="64"/>
      <c r="M194" s="65"/>
      <c r="N194" s="235"/>
      <c r="O194" s="235"/>
      <c r="P194" s="64"/>
      <c r="Q194" s="64"/>
      <c r="R194" s="64"/>
      <c r="S194" s="64"/>
      <c r="T194" s="64"/>
      <c r="U194" s="64"/>
      <c r="V194" s="251"/>
      <c r="W194" s="64"/>
      <c r="X194" s="60"/>
      <c r="Y194" s="60"/>
      <c r="Z194" s="60"/>
      <c r="AA194" s="80"/>
      <c r="AB194" s="67"/>
      <c r="AC194" s="68"/>
      <c r="AD194" s="68"/>
      <c r="AE194" s="68"/>
    </row>
    <row r="195" spans="1:31" ht="16" x14ac:dyDescent="0.2">
      <c r="A195" s="57"/>
      <c r="B195" s="58"/>
      <c r="C195" s="58"/>
      <c r="D195" s="86"/>
      <c r="E195" s="86"/>
      <c r="F195" s="86"/>
      <c r="G195" s="61"/>
      <c r="H195" s="64"/>
      <c r="I195" s="64"/>
      <c r="J195" s="61"/>
      <c r="K195" s="63"/>
      <c r="L195" s="64"/>
      <c r="M195" s="65"/>
      <c r="N195" s="235"/>
      <c r="O195" s="235"/>
      <c r="P195" s="64"/>
      <c r="Q195" s="64"/>
      <c r="R195" s="64"/>
      <c r="S195" s="64"/>
      <c r="T195" s="64"/>
      <c r="U195" s="64"/>
      <c r="V195" s="251"/>
      <c r="W195" s="64"/>
      <c r="X195" s="101"/>
      <c r="Y195" s="86"/>
      <c r="Z195" s="86"/>
      <c r="AA195" s="75"/>
      <c r="AB195" s="67"/>
      <c r="AC195" s="68"/>
      <c r="AD195" s="68"/>
      <c r="AE195" s="68"/>
    </row>
    <row r="196" spans="1:31" ht="16" x14ac:dyDescent="0.2">
      <c r="A196" s="57"/>
      <c r="B196" s="58"/>
      <c r="C196" s="58"/>
      <c r="D196" s="60"/>
      <c r="E196" s="60"/>
      <c r="F196" s="60"/>
      <c r="G196" s="61"/>
      <c r="H196" s="64"/>
      <c r="I196" s="64"/>
      <c r="J196" s="61"/>
      <c r="K196" s="63"/>
      <c r="L196" s="64"/>
      <c r="M196" s="65"/>
      <c r="N196" s="235"/>
      <c r="O196" s="235"/>
      <c r="P196" s="64"/>
      <c r="Q196" s="64"/>
      <c r="R196" s="64"/>
      <c r="S196" s="64"/>
      <c r="T196" s="64"/>
      <c r="U196" s="64"/>
      <c r="V196" s="251"/>
      <c r="W196" s="64"/>
      <c r="X196" s="60"/>
      <c r="Y196" s="60"/>
      <c r="Z196" s="60"/>
      <c r="AA196" s="75"/>
      <c r="AB196" s="67"/>
      <c r="AC196" s="68"/>
      <c r="AD196" s="68"/>
      <c r="AE196" s="68"/>
    </row>
    <row r="197" spans="1:31" ht="16" x14ac:dyDescent="0.2">
      <c r="A197" s="57"/>
      <c r="B197" s="58"/>
      <c r="C197" s="58"/>
      <c r="D197" s="60"/>
      <c r="E197" s="60"/>
      <c r="F197" s="60"/>
      <c r="G197" s="61"/>
      <c r="H197" s="64"/>
      <c r="I197" s="64"/>
      <c r="J197" s="61"/>
      <c r="K197" s="63"/>
      <c r="L197" s="64"/>
      <c r="M197" s="65"/>
      <c r="N197" s="235"/>
      <c r="O197" s="235"/>
      <c r="P197" s="64"/>
      <c r="Q197" s="64"/>
      <c r="R197" s="64"/>
      <c r="S197" s="64"/>
      <c r="T197" s="64"/>
      <c r="U197" s="64"/>
      <c r="V197" s="251"/>
      <c r="W197" s="64"/>
      <c r="X197" s="60"/>
      <c r="Y197" s="60"/>
      <c r="Z197" s="60"/>
      <c r="AA197" s="75"/>
      <c r="AB197" s="67"/>
      <c r="AC197" s="68"/>
      <c r="AD197" s="68"/>
      <c r="AE197" s="68"/>
    </row>
    <row r="198" spans="1:31" ht="16" x14ac:dyDescent="0.2">
      <c r="A198" s="57"/>
      <c r="B198" s="58"/>
      <c r="C198" s="58"/>
      <c r="D198" s="60"/>
      <c r="E198" s="60"/>
      <c r="F198" s="60"/>
      <c r="G198" s="61"/>
      <c r="H198" s="64"/>
      <c r="I198" s="64"/>
      <c r="J198" s="61"/>
      <c r="K198" s="63"/>
      <c r="L198" s="64"/>
      <c r="M198" s="65"/>
      <c r="N198" s="235"/>
      <c r="O198" s="235"/>
      <c r="P198" s="64"/>
      <c r="Q198" s="64"/>
      <c r="R198" s="64"/>
      <c r="S198" s="64"/>
      <c r="T198" s="64"/>
      <c r="U198" s="64"/>
      <c r="V198" s="251"/>
      <c r="W198" s="64"/>
      <c r="X198" s="60"/>
      <c r="Y198" s="60"/>
      <c r="Z198" s="60"/>
      <c r="AA198" s="75"/>
      <c r="AB198" s="67"/>
      <c r="AC198" s="68"/>
      <c r="AD198" s="68"/>
      <c r="AE198" s="68"/>
    </row>
    <row r="199" spans="1:31" ht="16" x14ac:dyDescent="0.2">
      <c r="A199" s="73"/>
      <c r="B199" s="58"/>
      <c r="C199" s="58"/>
      <c r="D199" s="60"/>
      <c r="E199" s="60"/>
      <c r="F199" s="60"/>
      <c r="G199" s="61"/>
      <c r="H199" s="64"/>
      <c r="I199" s="64"/>
      <c r="J199" s="61"/>
      <c r="K199" s="63"/>
      <c r="L199" s="64"/>
      <c r="M199" s="65"/>
      <c r="N199" s="235"/>
      <c r="O199" s="235"/>
      <c r="P199" s="64"/>
      <c r="Q199" s="64"/>
      <c r="R199" s="64"/>
      <c r="S199" s="64"/>
      <c r="T199" s="64"/>
      <c r="U199" s="64"/>
      <c r="V199" s="251"/>
      <c r="W199" s="64"/>
      <c r="X199" s="60"/>
      <c r="Y199" s="60"/>
      <c r="Z199" s="60"/>
      <c r="AA199" s="75"/>
      <c r="AB199" s="67"/>
      <c r="AC199" s="68"/>
      <c r="AD199" s="68"/>
      <c r="AE199" s="68"/>
    </row>
    <row r="200" spans="1:31" ht="16" x14ac:dyDescent="0.2">
      <c r="A200" s="57"/>
      <c r="B200" s="58"/>
      <c r="C200" s="58"/>
      <c r="D200" s="60"/>
      <c r="E200" s="60"/>
      <c r="F200" s="60"/>
      <c r="G200" s="61"/>
      <c r="H200" s="64"/>
      <c r="I200" s="64"/>
      <c r="J200" s="61"/>
      <c r="K200" s="63"/>
      <c r="L200" s="64"/>
      <c r="M200" s="65"/>
      <c r="N200" s="235"/>
      <c r="O200" s="235"/>
      <c r="P200" s="64"/>
      <c r="Q200" s="64"/>
      <c r="R200" s="64"/>
      <c r="S200" s="64"/>
      <c r="T200" s="64"/>
      <c r="U200" s="64"/>
      <c r="V200" s="251"/>
      <c r="W200" s="64"/>
      <c r="X200" s="60"/>
      <c r="Y200" s="60"/>
      <c r="Z200" s="60"/>
      <c r="AA200" s="75"/>
      <c r="AB200" s="67"/>
      <c r="AC200" s="68"/>
      <c r="AD200" s="68"/>
      <c r="AE200" s="68"/>
    </row>
    <row r="201" spans="1:31" ht="16" x14ac:dyDescent="0.2">
      <c r="A201" s="57"/>
      <c r="B201" s="58"/>
      <c r="C201" s="58"/>
      <c r="D201" s="60"/>
      <c r="E201" s="60"/>
      <c r="F201" s="60"/>
      <c r="G201" s="61"/>
      <c r="H201" s="64"/>
      <c r="I201" s="64"/>
      <c r="J201" s="61"/>
      <c r="K201" s="63"/>
      <c r="L201" s="64"/>
      <c r="M201" s="65"/>
      <c r="N201" s="235"/>
      <c r="O201" s="235"/>
      <c r="P201" s="64"/>
      <c r="Q201" s="64"/>
      <c r="R201" s="64"/>
      <c r="S201" s="64"/>
      <c r="T201" s="64"/>
      <c r="U201" s="64"/>
      <c r="V201" s="251"/>
      <c r="W201" s="64"/>
      <c r="X201" s="60"/>
      <c r="Y201" s="60"/>
      <c r="Z201" s="60"/>
      <c r="AA201" s="75"/>
      <c r="AB201" s="67"/>
      <c r="AC201" s="68"/>
      <c r="AD201" s="68"/>
      <c r="AE201" s="68"/>
    </row>
    <row r="202" spans="1:31" ht="16" x14ac:dyDescent="0.2">
      <c r="A202" s="57"/>
      <c r="B202" s="58"/>
      <c r="C202" s="58"/>
      <c r="D202" s="86"/>
      <c r="E202" s="86"/>
      <c r="F202" s="86"/>
      <c r="G202" s="61"/>
      <c r="H202" s="64"/>
      <c r="I202" s="64"/>
      <c r="J202" s="61"/>
      <c r="K202" s="63"/>
      <c r="L202" s="64"/>
      <c r="M202" s="61"/>
      <c r="N202" s="235"/>
      <c r="O202" s="235"/>
      <c r="P202" s="64"/>
      <c r="Q202" s="64"/>
      <c r="R202" s="64"/>
      <c r="S202" s="92"/>
      <c r="T202" s="64"/>
      <c r="U202" s="64"/>
      <c r="V202" s="251"/>
      <c r="W202" s="64"/>
      <c r="X202" s="101"/>
      <c r="Y202" s="86"/>
      <c r="Z202" s="86"/>
      <c r="AA202" s="75"/>
      <c r="AB202" s="67"/>
      <c r="AC202" s="68"/>
      <c r="AD202" s="68"/>
      <c r="AE202" s="68"/>
    </row>
    <row r="203" spans="1:31" ht="16" x14ac:dyDescent="0.2">
      <c r="A203" s="57"/>
      <c r="B203" s="58"/>
      <c r="C203" s="58"/>
      <c r="D203" s="60"/>
      <c r="E203" s="60"/>
      <c r="F203" s="60"/>
      <c r="G203" s="61"/>
      <c r="H203" s="64"/>
      <c r="I203" s="64"/>
      <c r="J203" s="61"/>
      <c r="K203" s="63"/>
      <c r="L203" s="64"/>
      <c r="M203" s="65"/>
      <c r="N203" s="235"/>
      <c r="O203" s="235"/>
      <c r="P203" s="64"/>
      <c r="Q203" s="64"/>
      <c r="R203" s="64"/>
      <c r="S203" s="64"/>
      <c r="T203" s="64"/>
      <c r="U203" s="64"/>
      <c r="V203" s="251"/>
      <c r="W203" s="64"/>
      <c r="X203" s="60"/>
      <c r="Y203" s="60"/>
      <c r="Z203" s="60"/>
      <c r="AA203" s="75"/>
      <c r="AB203" s="67"/>
      <c r="AC203" s="68"/>
      <c r="AD203" s="68"/>
      <c r="AE203" s="68"/>
    </row>
    <row r="204" spans="1:31" ht="16" x14ac:dyDescent="0.2">
      <c r="A204" s="57"/>
      <c r="B204" s="58"/>
      <c r="C204" s="58"/>
      <c r="D204" s="60"/>
      <c r="E204" s="60"/>
      <c r="F204" s="60"/>
      <c r="G204" s="61"/>
      <c r="H204" s="64"/>
      <c r="I204" s="64"/>
      <c r="J204" s="61"/>
      <c r="K204" s="63"/>
      <c r="L204" s="64"/>
      <c r="M204" s="65"/>
      <c r="N204" s="235"/>
      <c r="O204" s="235"/>
      <c r="P204" s="64"/>
      <c r="Q204" s="64"/>
      <c r="R204" s="64"/>
      <c r="S204" s="64"/>
      <c r="T204" s="64"/>
      <c r="U204" s="64"/>
      <c r="V204" s="251"/>
      <c r="W204" s="64"/>
      <c r="X204" s="60"/>
      <c r="Y204" s="60"/>
      <c r="Z204" s="60"/>
      <c r="AA204" s="75"/>
      <c r="AB204" s="67"/>
      <c r="AC204" s="68"/>
      <c r="AD204" s="68"/>
      <c r="AE204" s="68"/>
    </row>
    <row r="205" spans="1:31" ht="16" x14ac:dyDescent="0.2">
      <c r="A205" s="57"/>
      <c r="B205" s="58"/>
      <c r="C205" s="58"/>
      <c r="D205" s="60"/>
      <c r="E205" s="60"/>
      <c r="F205" s="60"/>
      <c r="G205" s="61"/>
      <c r="H205" s="64"/>
      <c r="I205" s="64"/>
      <c r="J205" s="61"/>
      <c r="K205" s="63"/>
      <c r="L205" s="64"/>
      <c r="M205" s="65"/>
      <c r="N205" s="235"/>
      <c r="O205" s="235"/>
      <c r="P205" s="64"/>
      <c r="Q205" s="64"/>
      <c r="R205" s="64"/>
      <c r="S205" s="64"/>
      <c r="T205" s="64"/>
      <c r="U205" s="64"/>
      <c r="V205" s="251"/>
      <c r="W205" s="64"/>
      <c r="X205" s="60"/>
      <c r="Y205" s="60"/>
      <c r="Z205" s="60"/>
      <c r="AA205" s="75"/>
      <c r="AB205" s="67"/>
      <c r="AC205" s="68"/>
      <c r="AD205" s="68"/>
      <c r="AE205" s="68"/>
    </row>
    <row r="206" spans="1:31" ht="16" x14ac:dyDescent="0.2">
      <c r="A206" s="57"/>
      <c r="B206" s="58"/>
      <c r="C206" s="58"/>
      <c r="D206" s="60"/>
      <c r="E206" s="60"/>
      <c r="F206" s="60"/>
      <c r="G206" s="61"/>
      <c r="H206" s="64"/>
      <c r="I206" s="64"/>
      <c r="J206" s="61"/>
      <c r="K206" s="63"/>
      <c r="L206" s="64"/>
      <c r="M206" s="65"/>
      <c r="N206" s="235"/>
      <c r="O206" s="235"/>
      <c r="P206" s="64"/>
      <c r="Q206" s="64"/>
      <c r="R206" s="64"/>
      <c r="S206" s="64"/>
      <c r="T206" s="64"/>
      <c r="U206" s="64"/>
      <c r="V206" s="251"/>
      <c r="W206" s="64"/>
      <c r="X206" s="60"/>
      <c r="Y206" s="60"/>
      <c r="Z206" s="60"/>
      <c r="AA206" s="75"/>
      <c r="AB206" s="67"/>
      <c r="AC206" s="68"/>
      <c r="AD206" s="68"/>
      <c r="AE206" s="68"/>
    </row>
    <row r="207" spans="1:31" ht="16" x14ac:dyDescent="0.2">
      <c r="A207" s="57"/>
      <c r="B207" s="58"/>
      <c r="C207" s="58"/>
      <c r="D207" s="60"/>
      <c r="E207" s="60"/>
      <c r="F207" s="60"/>
      <c r="G207" s="61"/>
      <c r="H207" s="64"/>
      <c r="I207" s="64"/>
      <c r="J207" s="61"/>
      <c r="K207" s="63"/>
      <c r="L207" s="64"/>
      <c r="M207" s="65"/>
      <c r="N207" s="235"/>
      <c r="O207" s="235"/>
      <c r="P207" s="64"/>
      <c r="Q207" s="64"/>
      <c r="R207" s="64"/>
      <c r="S207" s="64"/>
      <c r="T207" s="64"/>
      <c r="U207" s="64"/>
      <c r="V207" s="251"/>
      <c r="W207" s="64"/>
      <c r="X207" s="60"/>
      <c r="Y207" s="60"/>
      <c r="Z207" s="60"/>
      <c r="AA207" s="75"/>
      <c r="AB207" s="67"/>
      <c r="AC207" s="68"/>
      <c r="AD207" s="68"/>
      <c r="AE207" s="68"/>
    </row>
    <row r="208" spans="1:31" ht="16" x14ac:dyDescent="0.2">
      <c r="A208" s="57"/>
      <c r="B208" s="58"/>
      <c r="C208" s="93"/>
      <c r="D208" s="60"/>
      <c r="E208" s="60"/>
      <c r="F208" s="60"/>
      <c r="G208" s="61"/>
      <c r="H208" s="64"/>
      <c r="I208" s="64"/>
      <c r="J208" s="61"/>
      <c r="K208" s="63"/>
      <c r="L208" s="64"/>
      <c r="M208" s="65"/>
      <c r="N208" s="235"/>
      <c r="O208" s="235"/>
      <c r="P208" s="64"/>
      <c r="Q208" s="64"/>
      <c r="R208" s="64"/>
      <c r="S208" s="64"/>
      <c r="T208" s="64"/>
      <c r="U208" s="64"/>
      <c r="V208" s="251"/>
      <c r="W208" s="64"/>
      <c r="X208" s="60"/>
      <c r="Y208" s="60"/>
      <c r="Z208" s="60"/>
      <c r="AA208" s="75"/>
      <c r="AB208" s="67"/>
      <c r="AC208" s="68"/>
      <c r="AD208" s="68"/>
      <c r="AE208" s="68"/>
    </row>
    <row r="209" spans="1:31" ht="16" x14ac:dyDescent="0.2">
      <c r="A209" s="99"/>
      <c r="B209" s="58"/>
      <c r="C209" s="58"/>
      <c r="D209" s="60"/>
      <c r="E209" s="60"/>
      <c r="F209" s="60"/>
      <c r="G209" s="61"/>
      <c r="H209" s="64"/>
      <c r="I209" s="64"/>
      <c r="J209" s="61"/>
      <c r="K209" s="63"/>
      <c r="L209" s="64"/>
      <c r="M209" s="65"/>
      <c r="N209" s="235"/>
      <c r="O209" s="235"/>
      <c r="P209" s="64"/>
      <c r="Q209" s="64"/>
      <c r="R209" s="64"/>
      <c r="S209" s="64"/>
      <c r="T209" s="64"/>
      <c r="U209" s="64"/>
      <c r="V209" s="251"/>
      <c r="W209" s="64"/>
      <c r="X209" s="60"/>
      <c r="Y209" s="60"/>
      <c r="Z209" s="60"/>
      <c r="AA209" s="75"/>
      <c r="AB209" s="67"/>
      <c r="AC209" s="68"/>
      <c r="AD209" s="68"/>
      <c r="AE209" s="68"/>
    </row>
    <row r="210" spans="1:31" ht="16" x14ac:dyDescent="0.2">
      <c r="A210" s="57"/>
      <c r="B210" s="58"/>
      <c r="C210" s="58"/>
      <c r="D210" s="60"/>
      <c r="E210" s="60"/>
      <c r="F210" s="60"/>
      <c r="G210" s="61"/>
      <c r="H210" s="64"/>
      <c r="I210" s="64"/>
      <c r="J210" s="61"/>
      <c r="K210" s="63"/>
      <c r="L210" s="64"/>
      <c r="M210" s="65"/>
      <c r="N210" s="235"/>
      <c r="O210" s="235"/>
      <c r="P210" s="64"/>
      <c r="Q210" s="64"/>
      <c r="R210" s="64"/>
      <c r="S210" s="64"/>
      <c r="T210" s="64"/>
      <c r="U210" s="64"/>
      <c r="V210" s="251"/>
      <c r="W210" s="64"/>
      <c r="X210" s="60"/>
      <c r="Y210" s="60"/>
      <c r="Z210" s="60"/>
      <c r="AA210" s="75"/>
      <c r="AB210" s="67"/>
      <c r="AC210" s="68"/>
      <c r="AD210" s="68"/>
      <c r="AE210" s="68"/>
    </row>
    <row r="211" spans="1:31" ht="16" x14ac:dyDescent="0.2">
      <c r="A211" s="70"/>
      <c r="B211" s="86"/>
      <c r="C211" s="86"/>
      <c r="D211" s="60"/>
      <c r="E211" s="60"/>
      <c r="F211" s="60"/>
      <c r="G211" s="61"/>
      <c r="H211" s="64"/>
      <c r="I211" s="64"/>
      <c r="J211" s="61"/>
      <c r="K211" s="63"/>
      <c r="L211" s="64"/>
      <c r="M211" s="65"/>
      <c r="N211" s="235"/>
      <c r="O211" s="235"/>
      <c r="P211" s="64"/>
      <c r="Q211" s="64"/>
      <c r="R211" s="64"/>
      <c r="S211" s="64"/>
      <c r="T211" s="89"/>
      <c r="U211" s="64"/>
      <c r="V211" s="251"/>
      <c r="W211" s="64"/>
      <c r="X211" s="60"/>
      <c r="Y211" s="60"/>
      <c r="Z211" s="60"/>
      <c r="AA211" s="75"/>
      <c r="AB211" s="67"/>
      <c r="AC211" s="68"/>
      <c r="AD211" s="68"/>
      <c r="AE211" s="68"/>
    </row>
    <row r="212" spans="1:31" ht="16" x14ac:dyDescent="0.2">
      <c r="A212" s="99"/>
      <c r="B212" s="58"/>
      <c r="C212" s="58"/>
      <c r="D212" s="60"/>
      <c r="E212" s="60"/>
      <c r="F212" s="60"/>
      <c r="G212" s="61"/>
      <c r="H212" s="64"/>
      <c r="I212" s="64"/>
      <c r="J212" s="61"/>
      <c r="K212" s="63"/>
      <c r="L212" s="64"/>
      <c r="M212" s="65"/>
      <c r="N212" s="235"/>
      <c r="O212" s="235"/>
      <c r="P212" s="64"/>
      <c r="Q212" s="64"/>
      <c r="R212" s="64"/>
      <c r="S212" s="64"/>
      <c r="T212" s="64"/>
      <c r="U212" s="64"/>
      <c r="V212" s="251"/>
      <c r="W212" s="64"/>
      <c r="X212" s="60"/>
      <c r="Y212" s="60"/>
      <c r="Z212" s="60"/>
      <c r="AA212" s="75"/>
      <c r="AB212" s="67"/>
      <c r="AC212" s="68"/>
      <c r="AD212" s="68"/>
      <c r="AE212" s="68"/>
    </row>
    <row r="213" spans="1:31" ht="16" x14ac:dyDescent="0.2">
      <c r="A213" s="82"/>
      <c r="B213" s="83"/>
      <c r="C213" s="83"/>
      <c r="D213" s="60"/>
      <c r="E213" s="60"/>
      <c r="F213" s="60"/>
      <c r="G213" s="61"/>
      <c r="H213" s="64"/>
      <c r="I213" s="64"/>
      <c r="J213" s="61"/>
      <c r="K213" s="63"/>
      <c r="L213" s="64"/>
      <c r="M213" s="65"/>
      <c r="N213" s="235"/>
      <c r="O213" s="235"/>
      <c r="P213" s="64"/>
      <c r="Q213" s="64"/>
      <c r="R213" s="64"/>
      <c r="S213" s="64"/>
      <c r="T213" s="64"/>
      <c r="U213" s="64"/>
      <c r="V213" s="251"/>
      <c r="W213" s="64"/>
      <c r="X213" s="60"/>
      <c r="Y213" s="60"/>
      <c r="Z213" s="60"/>
      <c r="AA213" s="75"/>
      <c r="AB213" s="67"/>
      <c r="AC213" s="68"/>
      <c r="AD213" s="68"/>
      <c r="AE213" s="68"/>
    </row>
    <row r="214" spans="1:31" ht="16" x14ac:dyDescent="0.2">
      <c r="A214" s="57"/>
      <c r="B214" s="58"/>
      <c r="C214" s="58"/>
      <c r="D214" s="60"/>
      <c r="E214" s="60"/>
      <c r="F214" s="60"/>
      <c r="G214" s="61"/>
      <c r="H214" s="64"/>
      <c r="I214" s="64"/>
      <c r="J214" s="61"/>
      <c r="K214" s="63"/>
      <c r="L214" s="64"/>
      <c r="M214" s="65"/>
      <c r="N214" s="235"/>
      <c r="O214" s="235"/>
      <c r="P214" s="64"/>
      <c r="Q214" s="64"/>
      <c r="R214" s="64"/>
      <c r="S214" s="64"/>
      <c r="T214" s="64"/>
      <c r="U214" s="64"/>
      <c r="V214" s="251"/>
      <c r="W214" s="64"/>
      <c r="X214" s="60"/>
      <c r="Y214" s="60"/>
      <c r="Z214" s="60"/>
      <c r="AA214" s="75"/>
      <c r="AB214" s="67"/>
      <c r="AC214" s="68"/>
      <c r="AD214" s="68"/>
      <c r="AE214" s="68"/>
    </row>
    <row r="215" spans="1:31" ht="16" x14ac:dyDescent="0.2">
      <c r="A215" s="99"/>
      <c r="B215" s="58"/>
      <c r="C215" s="58"/>
      <c r="D215" s="60"/>
      <c r="E215" s="60"/>
      <c r="F215" s="60"/>
      <c r="G215" s="61"/>
      <c r="H215" s="64"/>
      <c r="I215" s="64"/>
      <c r="J215" s="61"/>
      <c r="K215" s="63"/>
      <c r="L215" s="64"/>
      <c r="M215" s="65"/>
      <c r="N215" s="235"/>
      <c r="O215" s="235"/>
      <c r="P215" s="64"/>
      <c r="Q215" s="64"/>
      <c r="R215" s="64"/>
      <c r="S215" s="64"/>
      <c r="T215" s="64"/>
      <c r="U215" s="64"/>
      <c r="V215" s="251"/>
      <c r="W215" s="64"/>
      <c r="X215" s="60"/>
      <c r="Y215" s="60"/>
      <c r="Z215" s="60"/>
      <c r="AA215" s="75"/>
      <c r="AB215" s="67"/>
      <c r="AC215" s="68"/>
      <c r="AD215" s="68"/>
      <c r="AE215" s="68"/>
    </row>
    <row r="216" spans="1:31" ht="16" x14ac:dyDescent="0.2">
      <c r="A216" s="57"/>
      <c r="B216" s="58"/>
      <c r="C216" s="58"/>
      <c r="D216" s="60"/>
      <c r="E216" s="60"/>
      <c r="F216" s="60"/>
      <c r="G216" s="61"/>
      <c r="H216" s="64"/>
      <c r="I216" s="64"/>
      <c r="J216" s="61"/>
      <c r="K216" s="63"/>
      <c r="L216" s="64"/>
      <c r="M216" s="65"/>
      <c r="N216" s="235"/>
      <c r="O216" s="235"/>
      <c r="P216" s="64"/>
      <c r="Q216" s="64"/>
      <c r="R216" s="64"/>
      <c r="S216" s="64"/>
      <c r="T216" s="64"/>
      <c r="U216" s="64"/>
      <c r="V216" s="251"/>
      <c r="W216" s="64"/>
      <c r="X216" s="60"/>
      <c r="Y216" s="60"/>
      <c r="Z216" s="60"/>
      <c r="AA216" s="75"/>
      <c r="AB216" s="67"/>
      <c r="AC216" s="68"/>
      <c r="AD216" s="68"/>
      <c r="AE216" s="68"/>
    </row>
    <row r="217" spans="1:31" ht="16" x14ac:dyDescent="0.2">
      <c r="A217" s="57"/>
      <c r="B217" s="58"/>
      <c r="C217" s="58"/>
      <c r="D217" s="60"/>
      <c r="E217" s="60"/>
      <c r="F217" s="60"/>
      <c r="G217" s="61"/>
      <c r="H217" s="64"/>
      <c r="I217" s="64"/>
      <c r="J217" s="61"/>
      <c r="K217" s="63"/>
      <c r="L217" s="64"/>
      <c r="M217" s="65"/>
      <c r="N217" s="235"/>
      <c r="O217" s="235"/>
      <c r="P217" s="64"/>
      <c r="Q217" s="64"/>
      <c r="R217" s="64"/>
      <c r="S217" s="64"/>
      <c r="T217" s="64"/>
      <c r="U217" s="64"/>
      <c r="V217" s="251"/>
      <c r="W217" s="64"/>
      <c r="X217" s="60"/>
      <c r="Y217" s="60"/>
      <c r="Z217" s="60"/>
      <c r="AA217" s="75"/>
      <c r="AB217" s="67"/>
      <c r="AC217" s="68"/>
      <c r="AD217" s="68"/>
      <c r="AE217" s="68"/>
    </row>
    <row r="218" spans="1:31" ht="16" x14ac:dyDescent="0.2">
      <c r="A218" s="57"/>
      <c r="B218" s="58"/>
      <c r="C218" s="58"/>
      <c r="D218" s="60"/>
      <c r="E218" s="60"/>
      <c r="F218" s="60"/>
      <c r="G218" s="61"/>
      <c r="H218" s="64"/>
      <c r="I218" s="64"/>
      <c r="J218" s="61"/>
      <c r="K218" s="63"/>
      <c r="L218" s="64"/>
      <c r="M218" s="65"/>
      <c r="N218" s="235"/>
      <c r="O218" s="235"/>
      <c r="P218" s="64"/>
      <c r="Q218" s="64"/>
      <c r="R218" s="64"/>
      <c r="S218" s="64"/>
      <c r="T218" s="64"/>
      <c r="U218" s="64"/>
      <c r="V218" s="251"/>
      <c r="W218" s="64"/>
      <c r="X218" s="60"/>
      <c r="Y218" s="60"/>
      <c r="Z218" s="60"/>
      <c r="AA218" s="75"/>
      <c r="AB218" s="67"/>
      <c r="AC218" s="68"/>
      <c r="AD218" s="68"/>
      <c r="AE218" s="68"/>
    </row>
    <row r="219" spans="1:31" ht="16" x14ac:dyDescent="0.2">
      <c r="A219" s="57"/>
      <c r="B219" s="58"/>
      <c r="C219" s="58"/>
      <c r="D219" s="86"/>
      <c r="E219" s="86"/>
      <c r="F219" s="86"/>
      <c r="G219" s="61"/>
      <c r="H219" s="64"/>
      <c r="I219" s="64"/>
      <c r="J219" s="61"/>
      <c r="K219" s="63"/>
      <c r="L219" s="64"/>
      <c r="M219" s="61"/>
      <c r="N219" s="235"/>
      <c r="O219" s="235"/>
      <c r="P219" s="64"/>
      <c r="Q219" s="64"/>
      <c r="R219" s="64"/>
      <c r="S219" s="92"/>
      <c r="T219" s="64"/>
      <c r="U219" s="64"/>
      <c r="V219" s="251"/>
      <c r="W219" s="64"/>
      <c r="X219" s="101"/>
      <c r="Y219" s="86"/>
      <c r="Z219" s="86"/>
      <c r="AA219" s="75"/>
      <c r="AB219" s="67"/>
      <c r="AC219" s="68"/>
      <c r="AD219" s="68"/>
      <c r="AE219" s="68"/>
    </row>
    <row r="220" spans="1:31" ht="16" x14ac:dyDescent="0.2">
      <c r="A220" s="57"/>
      <c r="B220" s="58"/>
      <c r="C220" s="58"/>
      <c r="D220" s="60"/>
      <c r="E220" s="60"/>
      <c r="F220" s="60"/>
      <c r="G220" s="61"/>
      <c r="H220" s="64"/>
      <c r="I220" s="64"/>
      <c r="J220" s="61"/>
      <c r="K220" s="63"/>
      <c r="L220" s="64"/>
      <c r="M220" s="65"/>
      <c r="N220" s="235"/>
      <c r="O220" s="235"/>
      <c r="P220" s="64"/>
      <c r="Q220" s="64"/>
      <c r="R220" s="64"/>
      <c r="S220" s="64"/>
      <c r="T220" s="64"/>
      <c r="U220" s="64"/>
      <c r="V220" s="251"/>
      <c r="W220" s="64"/>
      <c r="X220" s="60"/>
      <c r="Y220" s="60"/>
      <c r="Z220" s="60"/>
      <c r="AA220" s="75"/>
      <c r="AB220" s="67"/>
      <c r="AC220" s="68"/>
      <c r="AD220" s="68"/>
      <c r="AE220" s="68"/>
    </row>
    <row r="221" spans="1:31" ht="16" x14ac:dyDescent="0.2">
      <c r="A221" s="57"/>
      <c r="B221" s="58"/>
      <c r="C221" s="58"/>
      <c r="D221" s="60"/>
      <c r="E221" s="60"/>
      <c r="F221" s="60"/>
      <c r="G221" s="61"/>
      <c r="H221" s="64"/>
      <c r="I221" s="64"/>
      <c r="J221" s="61"/>
      <c r="K221" s="63"/>
      <c r="L221" s="64"/>
      <c r="M221" s="65"/>
      <c r="N221" s="235"/>
      <c r="O221" s="235"/>
      <c r="P221" s="64"/>
      <c r="Q221" s="64"/>
      <c r="R221" s="64"/>
      <c r="S221" s="64"/>
      <c r="T221" s="64"/>
      <c r="U221" s="64"/>
      <c r="V221" s="251"/>
      <c r="W221" s="64"/>
      <c r="X221" s="60"/>
      <c r="Y221" s="60"/>
      <c r="Z221" s="60"/>
      <c r="AA221" s="75"/>
      <c r="AB221" s="67"/>
      <c r="AC221" s="68"/>
      <c r="AD221" s="68"/>
      <c r="AE221" s="68"/>
    </row>
    <row r="222" spans="1:31" ht="16" x14ac:dyDescent="0.2">
      <c r="A222" s="57"/>
      <c r="B222" s="58"/>
      <c r="C222" s="58"/>
      <c r="D222" s="86"/>
      <c r="E222" s="86"/>
      <c r="F222" s="86"/>
      <c r="G222" s="61"/>
      <c r="H222" s="64"/>
      <c r="I222" s="77"/>
      <c r="J222" s="61"/>
      <c r="K222" s="63"/>
      <c r="L222" s="64"/>
      <c r="M222" s="61"/>
      <c r="N222" s="235"/>
      <c r="O222" s="235"/>
      <c r="P222" s="64"/>
      <c r="Q222" s="64"/>
      <c r="R222" s="64"/>
      <c r="S222" s="92"/>
      <c r="T222" s="64"/>
      <c r="U222" s="64"/>
      <c r="V222" s="251"/>
      <c r="W222" s="64"/>
      <c r="X222" s="79"/>
      <c r="Y222" s="86"/>
      <c r="Z222" s="86"/>
      <c r="AA222" s="75"/>
      <c r="AB222" s="67"/>
      <c r="AC222" s="68"/>
      <c r="AD222" s="68"/>
      <c r="AE222" s="68"/>
    </row>
    <row r="223" spans="1:31" ht="16" x14ac:dyDescent="0.2">
      <c r="A223" s="57"/>
      <c r="B223" s="58"/>
      <c r="C223" s="58"/>
      <c r="D223" s="60"/>
      <c r="E223" s="60"/>
      <c r="F223" s="60"/>
      <c r="G223" s="61"/>
      <c r="H223" s="64"/>
      <c r="I223" s="64"/>
      <c r="J223" s="61"/>
      <c r="K223" s="63"/>
      <c r="L223" s="64"/>
      <c r="M223" s="65"/>
      <c r="N223" s="235"/>
      <c r="O223" s="235"/>
      <c r="P223" s="64"/>
      <c r="Q223" s="64"/>
      <c r="R223" s="64"/>
      <c r="S223" s="64"/>
      <c r="T223" s="64"/>
      <c r="U223" s="64"/>
      <c r="V223" s="251"/>
      <c r="W223" s="64"/>
      <c r="X223" s="60"/>
      <c r="Y223" s="60"/>
      <c r="Z223" s="60"/>
      <c r="AA223" s="75"/>
      <c r="AB223" s="67"/>
      <c r="AC223" s="68"/>
      <c r="AD223" s="68"/>
      <c r="AE223" s="68"/>
    </row>
    <row r="224" spans="1:31" ht="16" x14ac:dyDescent="0.2">
      <c r="A224" s="57"/>
      <c r="B224" s="58"/>
      <c r="C224" s="58"/>
      <c r="D224" s="86"/>
      <c r="E224" s="86"/>
      <c r="F224" s="86"/>
      <c r="G224" s="61"/>
      <c r="H224" s="64"/>
      <c r="I224" s="77"/>
      <c r="J224" s="61"/>
      <c r="K224" s="63"/>
      <c r="L224" s="64"/>
      <c r="M224" s="61"/>
      <c r="N224" s="235"/>
      <c r="O224" s="235"/>
      <c r="P224" s="64"/>
      <c r="Q224" s="64"/>
      <c r="R224" s="64"/>
      <c r="S224" s="92"/>
      <c r="T224" s="64"/>
      <c r="U224" s="64"/>
      <c r="V224" s="251"/>
      <c r="W224" s="64"/>
      <c r="X224" s="79"/>
      <c r="Y224" s="86"/>
      <c r="Z224" s="86"/>
      <c r="AA224" s="75"/>
      <c r="AB224" s="67"/>
      <c r="AC224" s="68"/>
      <c r="AD224" s="68"/>
      <c r="AE224" s="68"/>
    </row>
    <row r="225" spans="1:31" ht="16" x14ac:dyDescent="0.2">
      <c r="A225" s="99"/>
      <c r="B225" s="58"/>
      <c r="C225" s="58"/>
      <c r="D225" s="60"/>
      <c r="E225" s="60"/>
      <c r="F225" s="60"/>
      <c r="G225" s="61"/>
      <c r="H225" s="64"/>
      <c r="I225" s="64"/>
      <c r="J225" s="61"/>
      <c r="K225" s="63"/>
      <c r="L225" s="64"/>
      <c r="M225" s="65"/>
      <c r="N225" s="235"/>
      <c r="O225" s="235"/>
      <c r="P225" s="64"/>
      <c r="Q225" s="64"/>
      <c r="R225" s="64"/>
      <c r="S225" s="64"/>
      <c r="T225" s="64"/>
      <c r="U225" s="64"/>
      <c r="V225" s="251"/>
      <c r="W225" s="64"/>
      <c r="X225" s="60"/>
      <c r="Y225" s="60"/>
      <c r="Z225" s="60"/>
      <c r="AA225" s="75"/>
      <c r="AB225" s="67"/>
      <c r="AC225" s="68"/>
      <c r="AD225" s="68"/>
      <c r="AE225" s="68"/>
    </row>
    <row r="226" spans="1:31" ht="16" x14ac:dyDescent="0.2">
      <c r="A226" s="57"/>
      <c r="B226" s="58"/>
      <c r="C226" s="58"/>
      <c r="D226" s="60"/>
      <c r="E226" s="60"/>
      <c r="F226" s="60"/>
      <c r="G226" s="61"/>
      <c r="H226" s="64"/>
      <c r="I226" s="64"/>
      <c r="J226" s="61"/>
      <c r="K226" s="63"/>
      <c r="L226" s="64"/>
      <c r="M226" s="65"/>
      <c r="N226" s="235"/>
      <c r="O226" s="235"/>
      <c r="P226" s="64"/>
      <c r="Q226" s="64"/>
      <c r="R226" s="64"/>
      <c r="S226" s="64"/>
      <c r="T226" s="64"/>
      <c r="U226" s="64"/>
      <c r="V226" s="251"/>
      <c r="W226" s="64"/>
      <c r="X226" s="60"/>
      <c r="Y226" s="60"/>
      <c r="Z226" s="60"/>
      <c r="AA226" s="75"/>
      <c r="AB226" s="67"/>
      <c r="AC226" s="68"/>
      <c r="AD226" s="68"/>
      <c r="AE226" s="68"/>
    </row>
    <row r="227" spans="1:31" ht="16" x14ac:dyDescent="0.2">
      <c r="A227" s="57"/>
      <c r="B227" s="58"/>
      <c r="C227" s="58"/>
      <c r="D227" s="86"/>
      <c r="E227" s="86"/>
      <c r="F227" s="86"/>
      <c r="G227" s="61"/>
      <c r="H227" s="64"/>
      <c r="I227" s="77"/>
      <c r="J227" s="61"/>
      <c r="K227" s="63"/>
      <c r="L227" s="64"/>
      <c r="M227" s="61"/>
      <c r="N227" s="235"/>
      <c r="O227" s="235"/>
      <c r="P227" s="64"/>
      <c r="Q227" s="64"/>
      <c r="R227" s="64"/>
      <c r="S227" s="92"/>
      <c r="T227" s="64"/>
      <c r="U227" s="64"/>
      <c r="V227" s="251"/>
      <c r="W227" s="64"/>
      <c r="X227" s="79"/>
      <c r="Y227" s="86"/>
      <c r="Z227" s="86"/>
      <c r="AA227" s="75"/>
      <c r="AB227" s="67"/>
      <c r="AC227" s="68"/>
      <c r="AD227" s="68"/>
      <c r="AE227" s="68"/>
    </row>
    <row r="228" spans="1:31" ht="16" x14ac:dyDescent="0.2">
      <c r="A228" s="57"/>
      <c r="B228" s="58"/>
      <c r="C228" s="58"/>
      <c r="D228" s="86"/>
      <c r="E228" s="86"/>
      <c r="F228" s="86"/>
      <c r="G228" s="61"/>
      <c r="H228" s="64"/>
      <c r="I228" s="77"/>
      <c r="J228" s="61"/>
      <c r="K228" s="63"/>
      <c r="L228" s="64"/>
      <c r="M228" s="61"/>
      <c r="N228" s="235"/>
      <c r="O228" s="235"/>
      <c r="P228" s="64"/>
      <c r="Q228" s="64"/>
      <c r="R228" s="64"/>
      <c r="S228" s="92"/>
      <c r="T228" s="64"/>
      <c r="U228" s="64"/>
      <c r="V228" s="251"/>
      <c r="W228" s="64"/>
      <c r="X228" s="79"/>
      <c r="Y228" s="86"/>
      <c r="Z228" s="86"/>
      <c r="AA228" s="75"/>
      <c r="AB228" s="67"/>
      <c r="AC228" s="68"/>
      <c r="AD228" s="68"/>
      <c r="AE228" s="68"/>
    </row>
    <row r="229" spans="1:31" ht="16" x14ac:dyDescent="0.2">
      <c r="A229" s="85"/>
      <c r="B229" s="75"/>
      <c r="C229" s="74"/>
      <c r="D229" s="75"/>
      <c r="E229" s="75"/>
      <c r="F229" s="75"/>
      <c r="G229" s="76"/>
      <c r="H229" s="77"/>
      <c r="I229" s="77"/>
      <c r="J229" s="76"/>
      <c r="K229" s="63"/>
      <c r="L229" s="77"/>
      <c r="M229" s="76"/>
      <c r="N229" s="236"/>
      <c r="O229" s="236"/>
      <c r="P229" s="77"/>
      <c r="Q229" s="77"/>
      <c r="R229" s="77"/>
      <c r="S229" s="94"/>
      <c r="T229" s="77"/>
      <c r="U229" s="77"/>
      <c r="V229" s="252"/>
      <c r="W229" s="77"/>
      <c r="X229" s="79"/>
      <c r="Y229" s="75"/>
      <c r="Z229" s="75"/>
      <c r="AA229" s="80"/>
      <c r="AB229" s="67"/>
      <c r="AC229" s="68"/>
      <c r="AD229" s="68"/>
      <c r="AE229" s="68"/>
    </row>
    <row r="230" spans="1:31" ht="16" x14ac:dyDescent="0.2">
      <c r="A230" s="85"/>
      <c r="B230" s="75"/>
      <c r="C230" s="58"/>
      <c r="D230" s="86"/>
      <c r="E230" s="86"/>
      <c r="F230" s="86"/>
      <c r="G230" s="61"/>
      <c r="H230" s="64"/>
      <c r="I230" s="77"/>
      <c r="J230" s="61"/>
      <c r="K230" s="63"/>
      <c r="L230" s="64"/>
      <c r="M230" s="61"/>
      <c r="N230" s="235"/>
      <c r="O230" s="235"/>
      <c r="P230" s="64"/>
      <c r="Q230" s="64"/>
      <c r="R230" s="64"/>
      <c r="S230" s="92"/>
      <c r="T230" s="64"/>
      <c r="U230" s="64"/>
      <c r="V230" s="251"/>
      <c r="W230" s="64"/>
      <c r="X230" s="79"/>
      <c r="Y230" s="58"/>
      <c r="Z230" s="58"/>
      <c r="AA230" s="75"/>
      <c r="AB230" s="67"/>
      <c r="AC230" s="68"/>
      <c r="AD230" s="68"/>
      <c r="AE230" s="68"/>
    </row>
    <row r="231" spans="1:31" ht="16" x14ac:dyDescent="0.2">
      <c r="A231" s="57"/>
      <c r="B231" s="58"/>
      <c r="C231" s="58"/>
      <c r="D231" s="60"/>
      <c r="E231" s="60"/>
      <c r="F231" s="60"/>
      <c r="G231" s="61"/>
      <c r="H231" s="64"/>
      <c r="I231" s="64"/>
      <c r="J231" s="61"/>
      <c r="K231" s="63"/>
      <c r="L231" s="64"/>
      <c r="M231" s="65"/>
      <c r="N231" s="235"/>
      <c r="O231" s="235"/>
      <c r="P231" s="64"/>
      <c r="Q231" s="64"/>
      <c r="R231" s="64"/>
      <c r="S231" s="64"/>
      <c r="T231" s="89"/>
      <c r="U231" s="64"/>
      <c r="V231" s="251"/>
      <c r="W231" s="64"/>
      <c r="X231" s="60"/>
      <c r="Y231" s="60"/>
      <c r="Z231" s="60"/>
      <c r="AA231" s="75"/>
      <c r="AB231" s="67"/>
      <c r="AC231" s="68"/>
      <c r="AD231" s="68"/>
      <c r="AE231" s="68"/>
    </row>
    <row r="232" spans="1:31" ht="16" x14ac:dyDescent="0.2">
      <c r="A232" s="85"/>
      <c r="B232" s="75"/>
      <c r="C232" s="74"/>
      <c r="D232" s="60"/>
      <c r="E232" s="60"/>
      <c r="F232" s="60"/>
      <c r="G232" s="61"/>
      <c r="H232" s="64"/>
      <c r="I232" s="64"/>
      <c r="J232" s="61"/>
      <c r="K232" s="63"/>
      <c r="L232" s="64"/>
      <c r="M232" s="65"/>
      <c r="N232" s="235"/>
      <c r="O232" s="235"/>
      <c r="P232" s="64"/>
      <c r="Q232" s="64"/>
      <c r="R232" s="64"/>
      <c r="S232" s="64"/>
      <c r="T232" s="64"/>
      <c r="U232" s="64"/>
      <c r="V232" s="251"/>
      <c r="W232" s="64"/>
      <c r="X232" s="60"/>
      <c r="Y232" s="60"/>
      <c r="Z232" s="60"/>
      <c r="AA232" s="75"/>
      <c r="AB232" s="67"/>
      <c r="AC232" s="68"/>
      <c r="AD232" s="68"/>
      <c r="AE232" s="68"/>
    </row>
    <row r="233" spans="1:31" ht="16" x14ac:dyDescent="0.2">
      <c r="A233" s="57"/>
      <c r="B233" s="58"/>
      <c r="C233" s="58"/>
      <c r="D233" s="60"/>
      <c r="E233" s="60"/>
      <c r="F233" s="60"/>
      <c r="G233" s="61"/>
      <c r="H233" s="64"/>
      <c r="I233" s="64"/>
      <c r="J233" s="61"/>
      <c r="K233" s="63"/>
      <c r="L233" s="64"/>
      <c r="M233" s="65"/>
      <c r="N233" s="235"/>
      <c r="O233" s="235"/>
      <c r="P233" s="64"/>
      <c r="Q233" s="64"/>
      <c r="R233" s="64"/>
      <c r="S233" s="64"/>
      <c r="T233" s="64"/>
      <c r="U233" s="64"/>
      <c r="V233" s="251"/>
      <c r="W233" s="64"/>
      <c r="X233" s="60"/>
      <c r="Y233" s="60"/>
      <c r="Z233" s="60"/>
      <c r="AA233" s="75"/>
      <c r="AB233" s="67"/>
      <c r="AC233" s="68"/>
      <c r="AD233" s="68"/>
      <c r="AE233" s="68"/>
    </row>
    <row r="234" spans="1:31" ht="16" x14ac:dyDescent="0.2">
      <c r="A234" s="57"/>
      <c r="B234" s="58"/>
      <c r="C234" s="58"/>
      <c r="D234" s="60"/>
      <c r="E234" s="60"/>
      <c r="F234" s="60"/>
      <c r="G234" s="61"/>
      <c r="H234" s="64"/>
      <c r="I234" s="64"/>
      <c r="J234" s="61"/>
      <c r="K234" s="63"/>
      <c r="L234" s="64"/>
      <c r="M234" s="65"/>
      <c r="N234" s="235"/>
      <c r="O234" s="235"/>
      <c r="P234" s="64"/>
      <c r="Q234" s="64"/>
      <c r="R234" s="64"/>
      <c r="S234" s="64"/>
      <c r="T234" s="64"/>
      <c r="U234" s="64"/>
      <c r="V234" s="251"/>
      <c r="W234" s="64"/>
      <c r="X234" s="60"/>
      <c r="Y234" s="60"/>
      <c r="Z234" s="60"/>
      <c r="AA234" s="75"/>
      <c r="AB234" s="67"/>
      <c r="AC234" s="68"/>
      <c r="AD234" s="68"/>
      <c r="AE234" s="68"/>
    </row>
    <row r="235" spans="1:31" ht="16" x14ac:dyDescent="0.2">
      <c r="A235" s="57"/>
      <c r="B235" s="58"/>
      <c r="C235" s="58"/>
      <c r="D235" s="60"/>
      <c r="E235" s="60"/>
      <c r="F235" s="60"/>
      <c r="G235" s="61"/>
      <c r="H235" s="64"/>
      <c r="I235" s="64"/>
      <c r="J235" s="61"/>
      <c r="K235" s="63"/>
      <c r="L235" s="64"/>
      <c r="M235" s="65"/>
      <c r="N235" s="235"/>
      <c r="O235" s="235"/>
      <c r="P235" s="64"/>
      <c r="Q235" s="64"/>
      <c r="R235" s="64"/>
      <c r="S235" s="64"/>
      <c r="T235" s="64"/>
      <c r="U235" s="64"/>
      <c r="V235" s="251"/>
      <c r="W235" s="64"/>
      <c r="X235" s="60"/>
      <c r="Y235" s="60"/>
      <c r="Z235" s="60"/>
      <c r="AA235" s="75"/>
      <c r="AB235" s="67"/>
      <c r="AC235" s="68"/>
      <c r="AD235" s="68"/>
      <c r="AE235" s="68"/>
    </row>
    <row r="236" spans="1:31" ht="16" x14ac:dyDescent="0.2">
      <c r="A236" s="57"/>
      <c r="B236" s="58"/>
      <c r="C236" s="58"/>
      <c r="D236" s="86"/>
      <c r="E236" s="86"/>
      <c r="F236" s="86"/>
      <c r="G236" s="61"/>
      <c r="H236" s="64"/>
      <c r="I236" s="64"/>
      <c r="J236" s="61"/>
      <c r="K236" s="63"/>
      <c r="L236" s="64"/>
      <c r="M236" s="65"/>
      <c r="N236" s="235"/>
      <c r="O236" s="235"/>
      <c r="P236" s="64"/>
      <c r="Q236" s="64"/>
      <c r="R236" s="64"/>
      <c r="S236" s="64"/>
      <c r="T236" s="64"/>
      <c r="U236" s="64"/>
      <c r="V236" s="251"/>
      <c r="W236" s="64"/>
      <c r="X236" s="101"/>
      <c r="Y236" s="86"/>
      <c r="Z236" s="86"/>
      <c r="AA236" s="75"/>
      <c r="AB236" s="67"/>
      <c r="AC236" s="68"/>
      <c r="AD236" s="68"/>
      <c r="AE236" s="68"/>
    </row>
    <row r="237" spans="1:31" ht="16" x14ac:dyDescent="0.2">
      <c r="A237" s="57"/>
      <c r="B237" s="58"/>
      <c r="C237" s="58"/>
      <c r="D237" s="60"/>
      <c r="E237" s="60"/>
      <c r="F237" s="60"/>
      <c r="G237" s="61"/>
      <c r="H237" s="64"/>
      <c r="I237" s="64"/>
      <c r="J237" s="61"/>
      <c r="K237" s="63"/>
      <c r="L237" s="64"/>
      <c r="M237" s="65"/>
      <c r="N237" s="235"/>
      <c r="O237" s="235"/>
      <c r="P237" s="64"/>
      <c r="Q237" s="64"/>
      <c r="R237" s="64"/>
      <c r="S237" s="64"/>
      <c r="T237" s="64"/>
      <c r="U237" s="64"/>
      <c r="V237" s="251"/>
      <c r="W237" s="64"/>
      <c r="X237" s="60"/>
      <c r="Y237" s="60"/>
      <c r="Z237" s="60"/>
      <c r="AA237" s="75"/>
      <c r="AB237" s="67"/>
      <c r="AC237" s="68"/>
      <c r="AD237" s="68"/>
      <c r="AE237" s="68"/>
    </row>
    <row r="238" spans="1:31" ht="16" x14ac:dyDescent="0.2">
      <c r="A238" s="99"/>
      <c r="B238" s="58"/>
      <c r="C238" s="58"/>
      <c r="D238" s="86"/>
      <c r="E238" s="86"/>
      <c r="F238" s="86"/>
      <c r="G238" s="61"/>
      <c r="H238" s="64"/>
      <c r="I238" s="64"/>
      <c r="J238" s="61"/>
      <c r="K238" s="63"/>
      <c r="L238" s="64"/>
      <c r="M238" s="65"/>
      <c r="N238" s="235"/>
      <c r="O238" s="235"/>
      <c r="P238" s="64"/>
      <c r="Q238" s="64"/>
      <c r="R238" s="64"/>
      <c r="S238" s="64"/>
      <c r="T238" s="64"/>
      <c r="U238" s="64"/>
      <c r="V238" s="251"/>
      <c r="W238" s="64"/>
      <c r="X238" s="101"/>
      <c r="Y238" s="86"/>
      <c r="Z238" s="86"/>
      <c r="AA238" s="75"/>
      <c r="AB238" s="67"/>
      <c r="AC238" s="68"/>
      <c r="AD238" s="68"/>
      <c r="AE238" s="68"/>
    </row>
    <row r="239" spans="1:31" ht="16" x14ac:dyDescent="0.2">
      <c r="A239" s="85"/>
      <c r="B239" s="75"/>
      <c r="C239" s="58"/>
      <c r="D239" s="75"/>
      <c r="E239" s="75"/>
      <c r="F239" s="75"/>
      <c r="G239" s="76"/>
      <c r="H239" s="77"/>
      <c r="I239" s="77"/>
      <c r="J239" s="76"/>
      <c r="K239" s="63"/>
      <c r="L239" s="77"/>
      <c r="M239" s="78"/>
      <c r="N239" s="236"/>
      <c r="O239" s="236"/>
      <c r="P239" s="77"/>
      <c r="Q239" s="77"/>
      <c r="R239" s="77"/>
      <c r="S239" s="77"/>
      <c r="T239" s="77"/>
      <c r="U239" s="77"/>
      <c r="V239" s="252"/>
      <c r="W239" s="77"/>
      <c r="X239" s="79"/>
      <c r="Y239" s="75"/>
      <c r="Z239" s="75"/>
      <c r="AA239" s="80"/>
      <c r="AB239" s="67"/>
      <c r="AC239" s="68"/>
      <c r="AD239" s="68"/>
      <c r="AE239" s="68"/>
    </row>
    <row r="240" spans="1:31" ht="16" x14ac:dyDescent="0.2">
      <c r="A240" s="57"/>
      <c r="B240" s="58"/>
      <c r="C240" s="58"/>
      <c r="D240" s="60"/>
      <c r="E240" s="60"/>
      <c r="F240" s="60"/>
      <c r="G240" s="61"/>
      <c r="H240" s="64"/>
      <c r="I240" s="64"/>
      <c r="J240" s="61"/>
      <c r="K240" s="63"/>
      <c r="L240" s="64"/>
      <c r="M240" s="65"/>
      <c r="N240" s="235"/>
      <c r="O240" s="235"/>
      <c r="P240" s="64"/>
      <c r="Q240" s="64"/>
      <c r="R240" s="64"/>
      <c r="S240" s="64"/>
      <c r="T240" s="64"/>
      <c r="U240" s="64"/>
      <c r="V240" s="251"/>
      <c r="W240" s="64"/>
      <c r="X240" s="60"/>
      <c r="Y240" s="60"/>
      <c r="Z240" s="60"/>
      <c r="AA240" s="75"/>
      <c r="AB240" s="67"/>
      <c r="AC240" s="68"/>
      <c r="AD240" s="68"/>
      <c r="AE240" s="68"/>
    </row>
    <row r="241" spans="1:31" ht="16" x14ac:dyDescent="0.2">
      <c r="A241" s="82"/>
      <c r="B241" s="83"/>
      <c r="C241" s="83"/>
      <c r="D241" s="60"/>
      <c r="E241" s="60"/>
      <c r="F241" s="60"/>
      <c r="G241" s="61"/>
      <c r="H241" s="64"/>
      <c r="I241" s="64"/>
      <c r="J241" s="61"/>
      <c r="K241" s="63"/>
      <c r="L241" s="64"/>
      <c r="M241" s="65"/>
      <c r="N241" s="235"/>
      <c r="O241" s="235"/>
      <c r="P241" s="64"/>
      <c r="Q241" s="64"/>
      <c r="R241" s="64"/>
      <c r="S241" s="64"/>
      <c r="T241" s="89"/>
      <c r="U241" s="64"/>
      <c r="V241" s="251"/>
      <c r="W241" s="64"/>
      <c r="X241" s="60"/>
      <c r="Y241" s="60"/>
      <c r="Z241" s="60"/>
      <c r="AA241" s="75"/>
      <c r="AB241" s="67"/>
      <c r="AC241" s="68"/>
      <c r="AD241" s="68"/>
      <c r="AE241" s="68"/>
    </row>
    <row r="242" spans="1:31" ht="16" x14ac:dyDescent="0.2">
      <c r="A242" s="82"/>
      <c r="B242" s="83"/>
      <c r="C242" s="83"/>
      <c r="D242" s="60"/>
      <c r="E242" s="60"/>
      <c r="F242" s="60"/>
      <c r="G242" s="61"/>
      <c r="H242" s="64"/>
      <c r="I242" s="64"/>
      <c r="J242" s="61"/>
      <c r="K242" s="63"/>
      <c r="L242" s="64"/>
      <c r="M242" s="65"/>
      <c r="N242" s="235"/>
      <c r="O242" s="235"/>
      <c r="P242" s="64"/>
      <c r="Q242" s="64"/>
      <c r="R242" s="64"/>
      <c r="S242" s="64"/>
      <c r="T242" s="64"/>
      <c r="U242" s="64"/>
      <c r="V242" s="251"/>
      <c r="W242" s="64"/>
      <c r="X242" s="60"/>
      <c r="Y242" s="60"/>
      <c r="Z242" s="60"/>
      <c r="AA242" s="75"/>
      <c r="AB242" s="67"/>
      <c r="AC242" s="68"/>
      <c r="AD242" s="68"/>
      <c r="AE242" s="68"/>
    </row>
    <row r="243" spans="1:31" ht="16" x14ac:dyDescent="0.2">
      <c r="A243" s="57"/>
      <c r="B243" s="58"/>
      <c r="C243" s="58"/>
      <c r="D243" s="60"/>
      <c r="E243" s="60"/>
      <c r="F243" s="60"/>
      <c r="G243" s="61"/>
      <c r="H243" s="64"/>
      <c r="I243" s="64"/>
      <c r="J243" s="61"/>
      <c r="K243" s="63"/>
      <c r="L243" s="64"/>
      <c r="M243" s="65"/>
      <c r="N243" s="235"/>
      <c r="O243" s="235"/>
      <c r="P243" s="64"/>
      <c r="Q243" s="64"/>
      <c r="R243" s="64"/>
      <c r="S243" s="64"/>
      <c r="T243" s="64"/>
      <c r="U243" s="64"/>
      <c r="V243" s="251"/>
      <c r="W243" s="64"/>
      <c r="X243" s="60"/>
      <c r="Y243" s="60"/>
      <c r="Z243" s="60"/>
      <c r="AA243" s="75"/>
      <c r="AB243" s="67"/>
      <c r="AC243" s="68"/>
      <c r="AD243" s="68"/>
      <c r="AE243" s="68"/>
    </row>
    <row r="244" spans="1:31" ht="16" x14ac:dyDescent="0.2">
      <c r="A244" s="57"/>
      <c r="B244" s="58"/>
      <c r="C244" s="58"/>
      <c r="D244" s="60"/>
      <c r="E244" s="60"/>
      <c r="F244" s="60"/>
      <c r="G244" s="61"/>
      <c r="H244" s="64"/>
      <c r="I244" s="64"/>
      <c r="J244" s="61"/>
      <c r="K244" s="63"/>
      <c r="L244" s="64"/>
      <c r="M244" s="65"/>
      <c r="N244" s="235"/>
      <c r="O244" s="235"/>
      <c r="P244" s="64"/>
      <c r="Q244" s="64"/>
      <c r="R244" s="64"/>
      <c r="S244" s="64"/>
      <c r="T244" s="64"/>
      <c r="U244" s="64"/>
      <c r="V244" s="251"/>
      <c r="W244" s="64"/>
      <c r="X244" s="60"/>
      <c r="Y244" s="60"/>
      <c r="Z244" s="60"/>
      <c r="AA244" s="75"/>
      <c r="AB244" s="67"/>
      <c r="AC244" s="68"/>
      <c r="AD244" s="68"/>
      <c r="AE244" s="68"/>
    </row>
    <row r="245" spans="1:31" ht="16" x14ac:dyDescent="0.2">
      <c r="A245" s="57"/>
      <c r="B245" s="58"/>
      <c r="C245" s="58"/>
      <c r="D245" s="86"/>
      <c r="E245" s="86"/>
      <c r="F245" s="86"/>
      <c r="G245" s="61"/>
      <c r="H245" s="64"/>
      <c r="I245" s="64"/>
      <c r="J245" s="61"/>
      <c r="K245" s="63"/>
      <c r="L245" s="64"/>
      <c r="M245" s="61"/>
      <c r="N245" s="235"/>
      <c r="O245" s="235"/>
      <c r="P245" s="64"/>
      <c r="Q245" s="64"/>
      <c r="R245" s="64"/>
      <c r="S245" s="92"/>
      <c r="T245" s="64"/>
      <c r="U245" s="64"/>
      <c r="V245" s="251"/>
      <c r="W245" s="64"/>
      <c r="X245" s="101"/>
      <c r="Y245" s="86"/>
      <c r="Z245" s="86"/>
      <c r="AA245" s="75"/>
      <c r="AB245" s="67"/>
      <c r="AC245" s="68"/>
      <c r="AD245" s="68"/>
      <c r="AE245" s="68"/>
    </row>
    <row r="246" spans="1:31" ht="16" x14ac:dyDescent="0.2">
      <c r="A246" s="57"/>
      <c r="B246" s="58"/>
      <c r="C246" s="58"/>
      <c r="D246" s="86"/>
      <c r="E246" s="86"/>
      <c r="F246" s="86"/>
      <c r="G246" s="61"/>
      <c r="H246" s="64"/>
      <c r="I246" s="64"/>
      <c r="J246" s="61"/>
      <c r="K246" s="63"/>
      <c r="L246" s="64"/>
      <c r="M246" s="61"/>
      <c r="N246" s="235"/>
      <c r="O246" s="235"/>
      <c r="P246" s="64"/>
      <c r="Q246" s="64"/>
      <c r="R246" s="64"/>
      <c r="S246" s="92"/>
      <c r="T246" s="64"/>
      <c r="U246" s="64"/>
      <c r="V246" s="251"/>
      <c r="W246" s="64"/>
      <c r="X246" s="101"/>
      <c r="Y246" s="86"/>
      <c r="Z246" s="86"/>
      <c r="AA246" s="75"/>
      <c r="AB246" s="67"/>
      <c r="AC246" s="68"/>
      <c r="AD246" s="68"/>
      <c r="AE246" s="68"/>
    </row>
    <row r="247" spans="1:31" ht="16" x14ac:dyDescent="0.2">
      <c r="A247" s="57"/>
      <c r="B247" s="58"/>
      <c r="C247" s="58"/>
      <c r="D247" s="86"/>
      <c r="E247" s="86"/>
      <c r="F247" s="86"/>
      <c r="G247" s="61"/>
      <c r="H247" s="64"/>
      <c r="I247" s="64"/>
      <c r="J247" s="61"/>
      <c r="K247" s="63"/>
      <c r="L247" s="64"/>
      <c r="M247" s="61"/>
      <c r="N247" s="235"/>
      <c r="O247" s="235"/>
      <c r="P247" s="64"/>
      <c r="Q247" s="64"/>
      <c r="R247" s="64"/>
      <c r="S247" s="92"/>
      <c r="T247" s="64"/>
      <c r="U247" s="64"/>
      <c r="V247" s="251"/>
      <c r="W247" s="64"/>
      <c r="X247" s="101"/>
      <c r="Y247" s="86"/>
      <c r="Z247" s="86"/>
      <c r="AA247" s="75"/>
      <c r="AB247" s="67"/>
      <c r="AC247" s="68"/>
      <c r="AD247" s="68"/>
      <c r="AE247" s="68"/>
    </row>
    <row r="248" spans="1:31" ht="16" x14ac:dyDescent="0.2">
      <c r="A248" s="57"/>
      <c r="B248" s="58"/>
      <c r="C248" s="58"/>
      <c r="D248" s="86"/>
      <c r="E248" s="86"/>
      <c r="F248" s="86"/>
      <c r="G248" s="61"/>
      <c r="H248" s="64"/>
      <c r="I248" s="64"/>
      <c r="J248" s="61"/>
      <c r="K248" s="63"/>
      <c r="L248" s="64"/>
      <c r="M248" s="61"/>
      <c r="N248" s="235"/>
      <c r="O248" s="235"/>
      <c r="P248" s="64"/>
      <c r="Q248" s="64"/>
      <c r="R248" s="64"/>
      <c r="S248" s="92"/>
      <c r="T248" s="64"/>
      <c r="U248" s="64"/>
      <c r="V248" s="251"/>
      <c r="W248" s="64"/>
      <c r="X248" s="101"/>
      <c r="Y248" s="86"/>
      <c r="Z248" s="86"/>
      <c r="AA248" s="75"/>
      <c r="AB248" s="67"/>
      <c r="AC248" s="68"/>
      <c r="AD248" s="68"/>
      <c r="AE248" s="68"/>
    </row>
    <row r="249" spans="1:31" ht="16" x14ac:dyDescent="0.2">
      <c r="A249" s="57"/>
      <c r="B249" s="58"/>
      <c r="C249" s="58"/>
      <c r="D249" s="86"/>
      <c r="E249" s="86"/>
      <c r="F249" s="86"/>
      <c r="G249" s="61"/>
      <c r="H249" s="64"/>
      <c r="I249" s="64"/>
      <c r="J249" s="61"/>
      <c r="K249" s="63"/>
      <c r="L249" s="64"/>
      <c r="M249" s="61"/>
      <c r="N249" s="235"/>
      <c r="O249" s="235"/>
      <c r="P249" s="64"/>
      <c r="Q249" s="64"/>
      <c r="R249" s="64"/>
      <c r="S249" s="92"/>
      <c r="T249" s="64"/>
      <c r="U249" s="64"/>
      <c r="V249" s="251"/>
      <c r="W249" s="64"/>
      <c r="X249" s="101"/>
      <c r="Y249" s="86"/>
      <c r="Z249" s="86"/>
      <c r="AA249" s="75"/>
      <c r="AB249" s="67"/>
      <c r="AC249" s="68"/>
      <c r="AD249" s="68"/>
      <c r="AE249" s="68"/>
    </row>
    <row r="250" spans="1:31" ht="16" x14ac:dyDescent="0.2">
      <c r="A250" s="73"/>
      <c r="B250" s="75"/>
      <c r="C250" s="74"/>
      <c r="D250" s="75"/>
      <c r="E250" s="75"/>
      <c r="F250" s="75"/>
      <c r="G250" s="76"/>
      <c r="H250" s="77"/>
      <c r="I250" s="77"/>
      <c r="J250" s="76"/>
      <c r="K250" s="63"/>
      <c r="L250" s="77"/>
      <c r="M250" s="78"/>
      <c r="N250" s="236"/>
      <c r="O250" s="236"/>
      <c r="P250" s="77"/>
      <c r="Q250" s="77"/>
      <c r="R250" s="77"/>
      <c r="S250" s="77"/>
      <c r="T250" s="77"/>
      <c r="U250" s="77"/>
      <c r="V250" s="252"/>
      <c r="W250" s="77"/>
      <c r="X250" s="79"/>
      <c r="Y250" s="75"/>
      <c r="Z250" s="75"/>
      <c r="AA250" s="80"/>
      <c r="AB250" s="67"/>
      <c r="AC250" s="68"/>
      <c r="AD250" s="68"/>
      <c r="AE250" s="68"/>
    </row>
    <row r="251" spans="1:31" ht="16" x14ac:dyDescent="0.2">
      <c r="A251" s="57"/>
      <c r="B251" s="58"/>
      <c r="C251" s="58"/>
      <c r="D251" s="60"/>
      <c r="E251" s="60"/>
      <c r="F251" s="60"/>
      <c r="G251" s="61"/>
      <c r="H251" s="64"/>
      <c r="I251" s="64"/>
      <c r="J251" s="61"/>
      <c r="K251" s="63"/>
      <c r="L251" s="64"/>
      <c r="M251" s="65"/>
      <c r="N251" s="235"/>
      <c r="O251" s="235"/>
      <c r="P251" s="64"/>
      <c r="Q251" s="64"/>
      <c r="R251" s="64"/>
      <c r="S251" s="64"/>
      <c r="T251" s="64"/>
      <c r="U251" s="64"/>
      <c r="V251" s="251"/>
      <c r="W251" s="64"/>
      <c r="X251" s="60"/>
      <c r="Y251" s="60"/>
      <c r="Z251" s="60"/>
      <c r="AA251" s="75"/>
      <c r="AB251" s="67"/>
      <c r="AC251" s="68"/>
      <c r="AD251" s="68"/>
      <c r="AE251" s="68"/>
    </row>
    <row r="252" spans="1:31" ht="16" x14ac:dyDescent="0.2">
      <c r="A252" s="57"/>
      <c r="B252" s="58"/>
      <c r="C252" s="58"/>
      <c r="D252" s="86"/>
      <c r="E252" s="86"/>
      <c r="F252" s="86"/>
      <c r="G252" s="61"/>
      <c r="H252" s="64"/>
      <c r="I252" s="64"/>
      <c r="J252" s="61"/>
      <c r="K252" s="63"/>
      <c r="L252" s="64"/>
      <c r="M252" s="61"/>
      <c r="N252" s="235"/>
      <c r="O252" s="235"/>
      <c r="P252" s="64"/>
      <c r="Q252" s="64"/>
      <c r="R252" s="64"/>
      <c r="S252" s="92"/>
      <c r="T252" s="64"/>
      <c r="U252" s="64"/>
      <c r="V252" s="251"/>
      <c r="W252" s="64"/>
      <c r="X252" s="101"/>
      <c r="Y252" s="86"/>
      <c r="Z252" s="86"/>
      <c r="AA252" s="75"/>
      <c r="AB252" s="67"/>
      <c r="AC252" s="68"/>
      <c r="AD252" s="68"/>
      <c r="AE252" s="68"/>
    </row>
    <row r="253" spans="1:31" ht="16" x14ac:dyDescent="0.2">
      <c r="A253" s="57"/>
      <c r="B253" s="58"/>
      <c r="C253" s="58"/>
      <c r="D253" s="60"/>
      <c r="E253" s="60"/>
      <c r="F253" s="60"/>
      <c r="G253" s="61"/>
      <c r="H253" s="64"/>
      <c r="I253" s="64"/>
      <c r="J253" s="61"/>
      <c r="K253" s="63"/>
      <c r="L253" s="64"/>
      <c r="M253" s="65"/>
      <c r="N253" s="235"/>
      <c r="O253" s="235"/>
      <c r="P253" s="64"/>
      <c r="Q253" s="64"/>
      <c r="R253" s="64"/>
      <c r="S253" s="64"/>
      <c r="T253" s="64"/>
      <c r="U253" s="64"/>
      <c r="V253" s="251"/>
      <c r="W253" s="64"/>
      <c r="X253" s="60"/>
      <c r="Y253" s="60"/>
      <c r="Z253" s="60"/>
      <c r="AA253" s="75"/>
      <c r="AB253" s="67"/>
      <c r="AC253" s="68"/>
      <c r="AD253" s="68"/>
      <c r="AE253" s="68"/>
    </row>
    <row r="254" spans="1:31" ht="16" x14ac:dyDescent="0.2">
      <c r="A254" s="57"/>
      <c r="B254" s="58"/>
      <c r="C254" s="58"/>
      <c r="D254" s="60"/>
      <c r="E254" s="60"/>
      <c r="F254" s="60"/>
      <c r="G254" s="61"/>
      <c r="H254" s="64"/>
      <c r="I254" s="64"/>
      <c r="J254" s="61"/>
      <c r="K254" s="63"/>
      <c r="L254" s="64"/>
      <c r="M254" s="65"/>
      <c r="N254" s="235"/>
      <c r="O254" s="235"/>
      <c r="P254" s="64"/>
      <c r="Q254" s="64"/>
      <c r="R254" s="64"/>
      <c r="S254" s="64"/>
      <c r="T254" s="64"/>
      <c r="U254" s="64"/>
      <c r="V254" s="251"/>
      <c r="W254" s="64"/>
      <c r="X254" s="60"/>
      <c r="Y254" s="60"/>
      <c r="Z254" s="60"/>
      <c r="AA254" s="75"/>
      <c r="AB254" s="67"/>
      <c r="AC254" s="68"/>
      <c r="AD254" s="68"/>
      <c r="AE254" s="68"/>
    </row>
    <row r="255" spans="1:31" ht="16" x14ac:dyDescent="0.2">
      <c r="A255" s="57"/>
      <c r="B255" s="58"/>
      <c r="C255" s="58"/>
      <c r="D255" s="60"/>
      <c r="E255" s="60"/>
      <c r="F255" s="60"/>
      <c r="G255" s="61"/>
      <c r="H255" s="64"/>
      <c r="I255" s="64"/>
      <c r="J255" s="61"/>
      <c r="K255" s="63"/>
      <c r="L255" s="64"/>
      <c r="M255" s="65"/>
      <c r="N255" s="235"/>
      <c r="O255" s="235"/>
      <c r="P255" s="64"/>
      <c r="Q255" s="64"/>
      <c r="R255" s="64"/>
      <c r="S255" s="64"/>
      <c r="T255" s="64"/>
      <c r="U255" s="64"/>
      <c r="V255" s="251"/>
      <c r="W255" s="64"/>
      <c r="X255" s="60"/>
      <c r="Y255" s="60"/>
      <c r="Z255" s="60"/>
      <c r="AA255" s="75"/>
      <c r="AB255" s="67"/>
      <c r="AC255" s="68"/>
      <c r="AD255" s="68"/>
      <c r="AE255" s="68"/>
    </row>
    <row r="256" spans="1:31" ht="16" x14ac:dyDescent="0.2">
      <c r="A256" s="85"/>
      <c r="B256" s="75"/>
      <c r="C256" s="74"/>
      <c r="D256" s="60"/>
      <c r="E256" s="60"/>
      <c r="F256" s="60"/>
      <c r="G256" s="61"/>
      <c r="H256" s="64"/>
      <c r="I256" s="64"/>
      <c r="J256" s="61"/>
      <c r="K256" s="63"/>
      <c r="L256" s="64"/>
      <c r="M256" s="65"/>
      <c r="N256" s="235"/>
      <c r="O256" s="235"/>
      <c r="P256" s="64"/>
      <c r="Q256" s="64"/>
      <c r="R256" s="64"/>
      <c r="S256" s="64"/>
      <c r="T256" s="64"/>
      <c r="U256" s="64"/>
      <c r="V256" s="251"/>
      <c r="W256" s="64"/>
      <c r="X256" s="60"/>
      <c r="Y256" s="60"/>
      <c r="Z256" s="60"/>
      <c r="AA256" s="75"/>
      <c r="AB256" s="67"/>
      <c r="AC256" s="68"/>
      <c r="AD256" s="68"/>
      <c r="AE256" s="68"/>
    </row>
    <row r="257" spans="1:31" ht="16" x14ac:dyDescent="0.2">
      <c r="A257" s="85"/>
      <c r="B257" s="75"/>
      <c r="C257" s="74"/>
      <c r="D257" s="75"/>
      <c r="E257" s="75"/>
      <c r="F257" s="75"/>
      <c r="G257" s="76"/>
      <c r="H257" s="77"/>
      <c r="I257" s="77"/>
      <c r="J257" s="76"/>
      <c r="K257" s="63"/>
      <c r="L257" s="77"/>
      <c r="M257" s="78"/>
      <c r="N257" s="236"/>
      <c r="O257" s="236"/>
      <c r="P257" s="77"/>
      <c r="Q257" s="77"/>
      <c r="R257" s="77"/>
      <c r="S257" s="77"/>
      <c r="T257" s="77"/>
      <c r="U257" s="77"/>
      <c r="V257" s="252"/>
      <c r="W257" s="77"/>
      <c r="X257" s="79"/>
      <c r="Y257" s="75"/>
      <c r="Z257" s="75"/>
      <c r="AA257" s="80"/>
      <c r="AB257" s="67"/>
      <c r="AC257" s="68"/>
      <c r="AD257" s="68"/>
      <c r="AE257" s="68"/>
    </row>
    <row r="258" spans="1:31" ht="16" x14ac:dyDescent="0.2">
      <c r="A258" s="57"/>
      <c r="B258" s="58"/>
      <c r="C258" s="58"/>
      <c r="D258" s="60"/>
      <c r="E258" s="60"/>
      <c r="F258" s="60"/>
      <c r="G258" s="61"/>
      <c r="H258" s="64"/>
      <c r="I258" s="64"/>
      <c r="J258" s="61"/>
      <c r="K258" s="63"/>
      <c r="L258" s="64"/>
      <c r="M258" s="65"/>
      <c r="N258" s="235"/>
      <c r="O258" s="235"/>
      <c r="P258" s="64"/>
      <c r="Q258" s="64"/>
      <c r="R258" s="64"/>
      <c r="S258" s="64"/>
      <c r="T258" s="64"/>
      <c r="U258" s="64"/>
      <c r="V258" s="251"/>
      <c r="W258" s="64"/>
      <c r="X258" s="60"/>
      <c r="Y258" s="60"/>
      <c r="Z258" s="60"/>
      <c r="AA258" s="75"/>
      <c r="AB258" s="67"/>
      <c r="AC258" s="68"/>
      <c r="AD258" s="68"/>
      <c r="AE258" s="68"/>
    </row>
    <row r="259" spans="1:31" ht="16" x14ac:dyDescent="0.2">
      <c r="A259" s="57"/>
      <c r="B259" s="58"/>
      <c r="C259" s="58"/>
      <c r="D259" s="86"/>
      <c r="E259" s="86"/>
      <c r="F259" s="86"/>
      <c r="G259" s="61"/>
      <c r="H259" s="64"/>
      <c r="I259" s="64"/>
      <c r="J259" s="61"/>
      <c r="K259" s="63"/>
      <c r="L259" s="64"/>
      <c r="M259" s="65"/>
      <c r="N259" s="235"/>
      <c r="O259" s="235"/>
      <c r="P259" s="64"/>
      <c r="Q259" s="64"/>
      <c r="R259" s="64"/>
      <c r="S259" s="64"/>
      <c r="T259" s="64"/>
      <c r="U259" s="64"/>
      <c r="V259" s="251"/>
      <c r="W259" s="64"/>
      <c r="X259" s="101"/>
      <c r="Y259" s="86"/>
      <c r="Z259" s="86"/>
      <c r="AA259" s="75"/>
      <c r="AB259" s="67"/>
      <c r="AC259" s="68"/>
      <c r="AD259" s="68"/>
      <c r="AE259" s="68"/>
    </row>
    <row r="260" spans="1:31" ht="16" x14ac:dyDescent="0.2">
      <c r="A260" s="82"/>
      <c r="B260" s="83"/>
      <c r="C260" s="83"/>
      <c r="D260" s="60"/>
      <c r="E260" s="60"/>
      <c r="F260" s="60"/>
      <c r="G260" s="61"/>
      <c r="H260" s="64"/>
      <c r="I260" s="64"/>
      <c r="J260" s="61"/>
      <c r="K260" s="63"/>
      <c r="L260" s="64"/>
      <c r="M260" s="65"/>
      <c r="N260" s="235"/>
      <c r="O260" s="235"/>
      <c r="P260" s="64"/>
      <c r="Q260" s="64"/>
      <c r="R260" s="64"/>
      <c r="S260" s="64"/>
      <c r="T260" s="64"/>
      <c r="U260" s="64"/>
      <c r="V260" s="251"/>
      <c r="W260" s="64"/>
      <c r="X260" s="60"/>
      <c r="Y260" s="60"/>
      <c r="Z260" s="60"/>
      <c r="AA260" s="75"/>
      <c r="AB260" s="67"/>
      <c r="AC260" s="68"/>
      <c r="AD260" s="68"/>
      <c r="AE260" s="68"/>
    </row>
    <row r="261" spans="1:31" ht="16" x14ac:dyDescent="0.2">
      <c r="A261" s="57"/>
      <c r="B261" s="58"/>
      <c r="C261" s="58"/>
      <c r="D261" s="86"/>
      <c r="E261" s="86"/>
      <c r="F261" s="86"/>
      <c r="G261" s="61"/>
      <c r="H261" s="64"/>
      <c r="I261" s="64"/>
      <c r="J261" s="61"/>
      <c r="K261" s="63"/>
      <c r="L261" s="64"/>
      <c r="M261" s="61"/>
      <c r="N261" s="235"/>
      <c r="O261" s="235"/>
      <c r="P261" s="64"/>
      <c r="Q261" s="64"/>
      <c r="R261" s="64"/>
      <c r="S261" s="92"/>
      <c r="T261" s="64"/>
      <c r="U261" s="64"/>
      <c r="V261" s="251"/>
      <c r="W261" s="64"/>
      <c r="X261" s="86"/>
      <c r="Y261" s="86"/>
      <c r="Z261" s="86"/>
      <c r="AA261" s="75"/>
      <c r="AB261" s="67"/>
      <c r="AC261" s="68"/>
      <c r="AD261" s="68"/>
      <c r="AE261" s="68"/>
    </row>
    <row r="262" spans="1:31" ht="16" x14ac:dyDescent="0.2">
      <c r="A262" s="57"/>
      <c r="B262" s="58"/>
      <c r="C262" s="58"/>
      <c r="D262" s="60"/>
      <c r="E262" s="60"/>
      <c r="F262" s="60"/>
      <c r="G262" s="61"/>
      <c r="H262" s="64"/>
      <c r="I262" s="64"/>
      <c r="J262" s="61"/>
      <c r="K262" s="63"/>
      <c r="L262" s="64"/>
      <c r="M262" s="65"/>
      <c r="N262" s="235"/>
      <c r="O262" s="235"/>
      <c r="P262" s="64"/>
      <c r="Q262" s="64"/>
      <c r="R262" s="64"/>
      <c r="S262" s="64"/>
      <c r="T262" s="64"/>
      <c r="U262" s="64"/>
      <c r="V262" s="251"/>
      <c r="W262" s="64"/>
      <c r="X262" s="60"/>
      <c r="Y262" s="60"/>
      <c r="Z262" s="60"/>
      <c r="AA262" s="75"/>
      <c r="AB262" s="67"/>
      <c r="AC262" s="68"/>
      <c r="AD262" s="68"/>
      <c r="AE262" s="68"/>
    </row>
    <row r="263" spans="1:31" ht="16" x14ac:dyDescent="0.2">
      <c r="A263" s="57"/>
      <c r="B263" s="58"/>
      <c r="C263" s="58"/>
      <c r="D263" s="60"/>
      <c r="E263" s="60"/>
      <c r="F263" s="60"/>
      <c r="G263" s="61"/>
      <c r="H263" s="64"/>
      <c r="I263" s="64"/>
      <c r="J263" s="61"/>
      <c r="K263" s="63"/>
      <c r="L263" s="64"/>
      <c r="M263" s="65"/>
      <c r="N263" s="235"/>
      <c r="O263" s="235"/>
      <c r="P263" s="64"/>
      <c r="Q263" s="64"/>
      <c r="R263" s="64"/>
      <c r="S263" s="64"/>
      <c r="T263" s="64"/>
      <c r="U263" s="64"/>
      <c r="V263" s="251"/>
      <c r="W263" s="64"/>
      <c r="X263" s="60"/>
      <c r="Y263" s="60"/>
      <c r="Z263" s="60"/>
      <c r="AA263" s="75"/>
      <c r="AB263" s="67"/>
      <c r="AC263" s="68"/>
      <c r="AD263" s="68"/>
      <c r="AE263" s="68"/>
    </row>
    <row r="264" spans="1:31" ht="16" x14ac:dyDescent="0.2">
      <c r="A264" s="57"/>
      <c r="B264" s="58"/>
      <c r="C264" s="58"/>
      <c r="D264" s="60"/>
      <c r="E264" s="60"/>
      <c r="F264" s="60"/>
      <c r="G264" s="61"/>
      <c r="H264" s="64"/>
      <c r="I264" s="64"/>
      <c r="J264" s="61"/>
      <c r="K264" s="63"/>
      <c r="L264" s="64"/>
      <c r="M264" s="65"/>
      <c r="N264" s="235"/>
      <c r="O264" s="235"/>
      <c r="P264" s="64"/>
      <c r="Q264" s="64"/>
      <c r="R264" s="64"/>
      <c r="S264" s="64"/>
      <c r="T264" s="64"/>
      <c r="U264" s="64"/>
      <c r="V264" s="251"/>
      <c r="W264" s="64"/>
      <c r="X264" s="60"/>
      <c r="Y264" s="60"/>
      <c r="Z264" s="60"/>
      <c r="AA264" s="75"/>
      <c r="AB264" s="67"/>
      <c r="AC264" s="68"/>
      <c r="AD264" s="68"/>
      <c r="AE264" s="68"/>
    </row>
    <row r="265" spans="1:31" ht="16" x14ac:dyDescent="0.2">
      <c r="A265" s="57"/>
      <c r="B265" s="58"/>
      <c r="C265" s="93"/>
      <c r="D265" s="60"/>
      <c r="E265" s="60"/>
      <c r="F265" s="60"/>
      <c r="G265" s="61"/>
      <c r="H265" s="64"/>
      <c r="I265" s="64"/>
      <c r="J265" s="61"/>
      <c r="K265" s="63"/>
      <c r="L265" s="64"/>
      <c r="M265" s="65"/>
      <c r="N265" s="235"/>
      <c r="O265" s="235"/>
      <c r="P265" s="64"/>
      <c r="Q265" s="64"/>
      <c r="R265" s="64"/>
      <c r="S265" s="64"/>
      <c r="T265" s="64"/>
      <c r="U265" s="64"/>
      <c r="V265" s="251"/>
      <c r="W265" s="64"/>
      <c r="X265" s="60"/>
      <c r="Y265" s="60"/>
      <c r="Z265" s="60"/>
      <c r="AA265" s="75"/>
      <c r="AB265" s="67"/>
      <c r="AC265" s="68"/>
      <c r="AD265" s="68"/>
      <c r="AE265" s="68"/>
    </row>
    <row r="266" spans="1:31" ht="16" x14ac:dyDescent="0.2">
      <c r="A266" s="57"/>
      <c r="B266" s="58"/>
      <c r="C266" s="58"/>
      <c r="D266" s="60"/>
      <c r="E266" s="60"/>
      <c r="F266" s="60"/>
      <c r="G266" s="61"/>
      <c r="H266" s="64"/>
      <c r="I266" s="64"/>
      <c r="J266" s="61"/>
      <c r="K266" s="63"/>
      <c r="L266" s="64"/>
      <c r="M266" s="65"/>
      <c r="N266" s="235"/>
      <c r="O266" s="235"/>
      <c r="P266" s="64"/>
      <c r="Q266" s="64"/>
      <c r="R266" s="64"/>
      <c r="S266" s="64"/>
      <c r="T266" s="64"/>
      <c r="U266" s="64"/>
      <c r="V266" s="251"/>
      <c r="W266" s="64"/>
      <c r="X266" s="60"/>
      <c r="Y266" s="60"/>
      <c r="Z266" s="60"/>
      <c r="AA266" s="75"/>
      <c r="AB266" s="67"/>
      <c r="AC266" s="68"/>
      <c r="AD266" s="68"/>
      <c r="AE266" s="68"/>
    </row>
    <row r="267" spans="1:31" ht="16" x14ac:dyDescent="0.2">
      <c r="A267" s="57"/>
      <c r="B267" s="58"/>
      <c r="C267" s="58"/>
      <c r="D267" s="60"/>
      <c r="E267" s="60"/>
      <c r="F267" s="60"/>
      <c r="G267" s="61"/>
      <c r="H267" s="64"/>
      <c r="I267" s="64"/>
      <c r="J267" s="61"/>
      <c r="K267" s="63"/>
      <c r="L267" s="64"/>
      <c r="M267" s="65"/>
      <c r="N267" s="235"/>
      <c r="O267" s="235"/>
      <c r="P267" s="64"/>
      <c r="Q267" s="64"/>
      <c r="R267" s="64"/>
      <c r="S267" s="64"/>
      <c r="T267" s="64"/>
      <c r="U267" s="64"/>
      <c r="V267" s="251"/>
      <c r="W267" s="64"/>
      <c r="X267" s="60"/>
      <c r="Y267" s="60"/>
      <c r="Z267" s="60"/>
      <c r="AA267" s="75"/>
      <c r="AB267" s="67"/>
      <c r="AC267" s="68"/>
      <c r="AD267" s="68"/>
      <c r="AE267" s="68"/>
    </row>
    <row r="268" spans="1:31" ht="16" x14ac:dyDescent="0.2">
      <c r="A268" s="57"/>
      <c r="B268" s="58"/>
      <c r="C268" s="58"/>
      <c r="D268" s="60"/>
      <c r="E268" s="60"/>
      <c r="F268" s="60"/>
      <c r="G268" s="61"/>
      <c r="H268" s="64"/>
      <c r="I268" s="64"/>
      <c r="J268" s="61"/>
      <c r="K268" s="63"/>
      <c r="L268" s="64"/>
      <c r="M268" s="65"/>
      <c r="N268" s="235"/>
      <c r="O268" s="235"/>
      <c r="P268" s="64"/>
      <c r="Q268" s="64"/>
      <c r="R268" s="64"/>
      <c r="S268" s="64"/>
      <c r="T268" s="64"/>
      <c r="U268" s="64"/>
      <c r="V268" s="251"/>
      <c r="W268" s="64"/>
      <c r="X268" s="60"/>
      <c r="Y268" s="60"/>
      <c r="Z268" s="60"/>
      <c r="AA268" s="75"/>
      <c r="AB268" s="67"/>
      <c r="AC268" s="68"/>
      <c r="AD268" s="68"/>
      <c r="AE268" s="68"/>
    </row>
    <row r="269" spans="1:31" ht="16" x14ac:dyDescent="0.2">
      <c r="A269" s="57"/>
      <c r="B269" s="58"/>
      <c r="C269" s="58"/>
      <c r="D269" s="60"/>
      <c r="E269" s="60"/>
      <c r="F269" s="60"/>
      <c r="G269" s="61"/>
      <c r="H269" s="64"/>
      <c r="I269" s="64"/>
      <c r="J269" s="61"/>
      <c r="K269" s="63"/>
      <c r="L269" s="64"/>
      <c r="M269" s="65"/>
      <c r="N269" s="235"/>
      <c r="O269" s="235"/>
      <c r="P269" s="64"/>
      <c r="Q269" s="64"/>
      <c r="R269" s="64"/>
      <c r="S269" s="64"/>
      <c r="T269" s="64"/>
      <c r="U269" s="64"/>
      <c r="V269" s="251"/>
      <c r="W269" s="64"/>
      <c r="X269" s="60"/>
      <c r="Y269" s="60"/>
      <c r="Z269" s="60"/>
      <c r="AA269" s="75"/>
      <c r="AB269" s="67"/>
      <c r="AC269" s="68"/>
      <c r="AD269" s="68"/>
      <c r="AE269" s="68"/>
    </row>
    <row r="270" spans="1:31" ht="16" x14ac:dyDescent="0.2">
      <c r="A270" s="104"/>
      <c r="B270" s="83"/>
      <c r="C270" s="83"/>
      <c r="D270" s="60"/>
      <c r="E270" s="60"/>
      <c r="F270" s="60"/>
      <c r="G270" s="61"/>
      <c r="H270" s="64"/>
      <c r="I270" s="64"/>
      <c r="J270" s="61"/>
      <c r="K270" s="63"/>
      <c r="L270" s="64"/>
      <c r="M270" s="65"/>
      <c r="N270" s="235"/>
      <c r="O270" s="235"/>
      <c r="P270" s="64"/>
      <c r="Q270" s="64"/>
      <c r="R270" s="64"/>
      <c r="S270" s="64"/>
      <c r="T270" s="89"/>
      <c r="U270" s="64"/>
      <c r="V270" s="251"/>
      <c r="W270" s="64"/>
      <c r="X270" s="60"/>
      <c r="Y270" s="60"/>
      <c r="Z270" s="60"/>
      <c r="AA270" s="75"/>
      <c r="AB270" s="67"/>
      <c r="AC270" s="68"/>
      <c r="AD270" s="68"/>
      <c r="AE270" s="68"/>
    </row>
    <row r="271" spans="1:31" ht="16" x14ac:dyDescent="0.2">
      <c r="A271" s="99"/>
      <c r="B271" s="58"/>
      <c r="C271" s="58"/>
      <c r="D271" s="60"/>
      <c r="E271" s="60"/>
      <c r="F271" s="60"/>
      <c r="G271" s="61"/>
      <c r="H271" s="64"/>
      <c r="I271" s="64"/>
      <c r="J271" s="61"/>
      <c r="K271" s="63"/>
      <c r="L271" s="64"/>
      <c r="M271" s="65"/>
      <c r="N271" s="235"/>
      <c r="O271" s="235"/>
      <c r="P271" s="64"/>
      <c r="Q271" s="64"/>
      <c r="R271" s="64"/>
      <c r="S271" s="64"/>
      <c r="T271" s="64"/>
      <c r="U271" s="64"/>
      <c r="V271" s="251"/>
      <c r="W271" s="64"/>
      <c r="X271" s="60"/>
      <c r="Y271" s="60"/>
      <c r="Z271" s="60"/>
      <c r="AA271" s="75"/>
      <c r="AB271" s="67"/>
      <c r="AC271" s="68"/>
      <c r="AD271" s="68"/>
      <c r="AE271" s="68"/>
    </row>
    <row r="272" spans="1:31" ht="16" x14ac:dyDescent="0.2">
      <c r="A272" s="57"/>
      <c r="B272" s="58"/>
      <c r="C272" s="58"/>
      <c r="D272" s="60"/>
      <c r="E272" s="60"/>
      <c r="F272" s="60"/>
      <c r="G272" s="61"/>
      <c r="H272" s="64"/>
      <c r="I272" s="64"/>
      <c r="J272" s="61"/>
      <c r="K272" s="63"/>
      <c r="L272" s="64"/>
      <c r="M272" s="65"/>
      <c r="N272" s="235"/>
      <c r="O272" s="235"/>
      <c r="P272" s="64"/>
      <c r="Q272" s="64"/>
      <c r="R272" s="64"/>
      <c r="S272" s="64"/>
      <c r="T272" s="64"/>
      <c r="U272" s="64"/>
      <c r="V272" s="251"/>
      <c r="W272" s="64"/>
      <c r="X272" s="60"/>
      <c r="Y272" s="60"/>
      <c r="Z272" s="60"/>
      <c r="AA272" s="75"/>
      <c r="AB272" s="67"/>
      <c r="AC272" s="68"/>
      <c r="AD272" s="68"/>
      <c r="AE272" s="68"/>
    </row>
    <row r="273" spans="1:31" ht="16" x14ac:dyDescent="0.2">
      <c r="A273" s="57"/>
      <c r="B273" s="58"/>
      <c r="C273" s="58"/>
      <c r="D273" s="60"/>
      <c r="E273" s="60"/>
      <c r="F273" s="60"/>
      <c r="G273" s="61"/>
      <c r="H273" s="64"/>
      <c r="I273" s="64"/>
      <c r="J273" s="61"/>
      <c r="K273" s="63"/>
      <c r="L273" s="64"/>
      <c r="M273" s="65"/>
      <c r="N273" s="235"/>
      <c r="O273" s="235"/>
      <c r="P273" s="64"/>
      <c r="Q273" s="64"/>
      <c r="R273" s="64"/>
      <c r="S273" s="64"/>
      <c r="T273" s="64"/>
      <c r="U273" s="64"/>
      <c r="V273" s="251"/>
      <c r="W273" s="64"/>
      <c r="X273" s="60"/>
      <c r="Y273" s="60"/>
      <c r="Z273" s="60"/>
      <c r="AA273" s="75"/>
      <c r="AB273" s="67"/>
      <c r="AC273" s="68"/>
      <c r="AD273" s="68"/>
      <c r="AE273" s="68"/>
    </row>
    <row r="274" spans="1:31" ht="16" x14ac:dyDescent="0.2">
      <c r="A274" s="85"/>
      <c r="B274" s="75"/>
      <c r="C274" s="58"/>
      <c r="D274" s="60"/>
      <c r="E274" s="60"/>
      <c r="F274" s="60"/>
      <c r="G274" s="61"/>
      <c r="H274" s="64"/>
      <c r="I274" s="64"/>
      <c r="J274" s="61"/>
      <c r="K274" s="63"/>
      <c r="L274" s="64"/>
      <c r="M274" s="65"/>
      <c r="N274" s="235"/>
      <c r="O274" s="235"/>
      <c r="P274" s="64"/>
      <c r="Q274" s="64"/>
      <c r="R274" s="64"/>
      <c r="S274" s="64"/>
      <c r="T274" s="64"/>
      <c r="U274" s="64"/>
      <c r="V274" s="251"/>
      <c r="W274" s="64"/>
      <c r="X274" s="60"/>
      <c r="Y274" s="60"/>
      <c r="Z274" s="60"/>
      <c r="AA274" s="75"/>
      <c r="AB274" s="67"/>
      <c r="AC274" s="68"/>
      <c r="AD274" s="68"/>
      <c r="AE274" s="68"/>
    </row>
    <row r="275" spans="1:31" ht="16" x14ac:dyDescent="0.2">
      <c r="A275" s="82"/>
      <c r="B275" s="83"/>
      <c r="C275" s="83"/>
      <c r="D275" s="60"/>
      <c r="E275" s="60"/>
      <c r="F275" s="60"/>
      <c r="G275" s="61"/>
      <c r="H275" s="64"/>
      <c r="I275" s="64"/>
      <c r="J275" s="61"/>
      <c r="K275" s="63"/>
      <c r="L275" s="64"/>
      <c r="M275" s="65"/>
      <c r="N275" s="235"/>
      <c r="O275" s="235"/>
      <c r="P275" s="64"/>
      <c r="Q275" s="64"/>
      <c r="R275" s="64"/>
      <c r="S275" s="64"/>
      <c r="T275" s="64"/>
      <c r="U275" s="64"/>
      <c r="V275" s="251"/>
      <c r="W275" s="64"/>
      <c r="X275" s="60"/>
      <c r="Y275" s="60"/>
      <c r="Z275" s="60"/>
      <c r="AA275" s="75"/>
      <c r="AB275" s="67"/>
      <c r="AC275" s="68"/>
      <c r="AD275" s="68"/>
      <c r="AE275" s="68"/>
    </row>
    <row r="276" spans="1:31" ht="16" x14ac:dyDescent="0.2">
      <c r="A276" s="82"/>
      <c r="B276" s="83"/>
      <c r="C276" s="83"/>
      <c r="D276" s="60"/>
      <c r="E276" s="60"/>
      <c r="F276" s="60"/>
      <c r="G276" s="61"/>
      <c r="H276" s="64"/>
      <c r="I276" s="64"/>
      <c r="J276" s="61"/>
      <c r="K276" s="63"/>
      <c r="L276" s="64"/>
      <c r="M276" s="65"/>
      <c r="N276" s="235"/>
      <c r="O276" s="235"/>
      <c r="P276" s="64"/>
      <c r="Q276" s="64"/>
      <c r="R276" s="64"/>
      <c r="S276" s="64"/>
      <c r="T276" s="64"/>
      <c r="U276" s="64"/>
      <c r="V276" s="251"/>
      <c r="W276" s="64"/>
      <c r="X276" s="60"/>
      <c r="Y276" s="60"/>
      <c r="Z276" s="60"/>
      <c r="AA276" s="75"/>
      <c r="AB276" s="67"/>
      <c r="AC276" s="68"/>
      <c r="AD276" s="68"/>
      <c r="AE276" s="68"/>
    </row>
    <row r="277" spans="1:31" ht="16" x14ac:dyDescent="0.2">
      <c r="A277" s="57"/>
      <c r="B277" s="58"/>
      <c r="C277" s="58"/>
      <c r="D277" s="60"/>
      <c r="E277" s="60"/>
      <c r="F277" s="60"/>
      <c r="G277" s="61"/>
      <c r="H277" s="64"/>
      <c r="I277" s="64"/>
      <c r="J277" s="61"/>
      <c r="K277" s="63"/>
      <c r="L277" s="64"/>
      <c r="M277" s="65"/>
      <c r="N277" s="235"/>
      <c r="O277" s="235"/>
      <c r="P277" s="64"/>
      <c r="Q277" s="64"/>
      <c r="R277" s="64"/>
      <c r="S277" s="64"/>
      <c r="T277" s="64"/>
      <c r="U277" s="64"/>
      <c r="V277" s="251"/>
      <c r="W277" s="64"/>
      <c r="X277" s="60"/>
      <c r="Y277" s="60"/>
      <c r="Z277" s="60"/>
      <c r="AA277" s="75"/>
      <c r="AB277" s="67"/>
      <c r="AC277" s="68"/>
      <c r="AD277" s="68"/>
      <c r="AE277" s="68"/>
    </row>
    <row r="278" spans="1:31" ht="16" x14ac:dyDescent="0.2">
      <c r="A278" s="57"/>
      <c r="B278" s="58"/>
      <c r="C278" s="93"/>
      <c r="D278" s="60"/>
      <c r="E278" s="60"/>
      <c r="F278" s="60"/>
      <c r="G278" s="61"/>
      <c r="H278" s="64"/>
      <c r="I278" s="64"/>
      <c r="J278" s="61"/>
      <c r="K278" s="63"/>
      <c r="L278" s="64"/>
      <c r="M278" s="65"/>
      <c r="N278" s="235"/>
      <c r="O278" s="235"/>
      <c r="P278" s="64"/>
      <c r="Q278" s="64"/>
      <c r="R278" s="64"/>
      <c r="S278" s="64"/>
      <c r="T278" s="64"/>
      <c r="U278" s="64"/>
      <c r="V278" s="251"/>
      <c r="W278" s="64"/>
      <c r="X278" s="60"/>
      <c r="Y278" s="60"/>
      <c r="Z278" s="60"/>
      <c r="AA278" s="75"/>
      <c r="AB278" s="67"/>
      <c r="AC278" s="68"/>
      <c r="AD278" s="68"/>
      <c r="AE278" s="68"/>
    </row>
    <row r="279" spans="1:31" ht="16" x14ac:dyDescent="0.2">
      <c r="A279" s="57"/>
      <c r="B279" s="58"/>
      <c r="C279" s="58"/>
      <c r="D279" s="60"/>
      <c r="E279" s="60"/>
      <c r="F279" s="60"/>
      <c r="G279" s="61"/>
      <c r="H279" s="64"/>
      <c r="I279" s="64"/>
      <c r="J279" s="61"/>
      <c r="K279" s="63"/>
      <c r="L279" s="64"/>
      <c r="M279" s="65"/>
      <c r="N279" s="235"/>
      <c r="O279" s="235"/>
      <c r="P279" s="64"/>
      <c r="Q279" s="64"/>
      <c r="R279" s="64"/>
      <c r="S279" s="64"/>
      <c r="T279" s="64"/>
      <c r="U279" s="64"/>
      <c r="V279" s="251"/>
      <c r="W279" s="64"/>
      <c r="X279" s="60"/>
      <c r="Y279" s="60"/>
      <c r="Z279" s="60"/>
      <c r="AA279" s="75"/>
      <c r="AB279" s="67"/>
      <c r="AC279" s="68"/>
      <c r="AD279" s="68"/>
      <c r="AE279" s="68"/>
    </row>
    <row r="280" spans="1:31" ht="16" x14ac:dyDescent="0.2">
      <c r="A280" s="57"/>
      <c r="B280" s="58"/>
      <c r="C280" s="58"/>
      <c r="D280" s="86"/>
      <c r="E280" s="86"/>
      <c r="F280" s="86"/>
      <c r="G280" s="61"/>
      <c r="H280" s="64"/>
      <c r="I280" s="64"/>
      <c r="J280" s="61"/>
      <c r="K280" s="63"/>
      <c r="L280" s="64"/>
      <c r="M280" s="61"/>
      <c r="N280" s="235"/>
      <c r="O280" s="235"/>
      <c r="P280" s="64"/>
      <c r="Q280" s="64"/>
      <c r="R280" s="64"/>
      <c r="S280" s="92"/>
      <c r="T280" s="64"/>
      <c r="U280" s="64"/>
      <c r="V280" s="251"/>
      <c r="W280" s="64"/>
      <c r="X280" s="101"/>
      <c r="Y280" s="86"/>
      <c r="Z280" s="86"/>
      <c r="AA280" s="75"/>
      <c r="AB280" s="67"/>
      <c r="AC280" s="68"/>
      <c r="AD280" s="68"/>
      <c r="AE280" s="68"/>
    </row>
    <row r="281" spans="1:31" ht="16" x14ac:dyDescent="0.2">
      <c r="A281" s="57"/>
      <c r="B281" s="58"/>
      <c r="C281" s="58"/>
      <c r="D281" s="60"/>
      <c r="E281" s="60"/>
      <c r="F281" s="60"/>
      <c r="G281" s="76"/>
      <c r="H281" s="77"/>
      <c r="I281" s="77"/>
      <c r="J281" s="76"/>
      <c r="K281" s="63"/>
      <c r="L281" s="77"/>
      <c r="M281" s="65"/>
      <c r="N281" s="236"/>
      <c r="O281" s="236"/>
      <c r="P281" s="77"/>
      <c r="Q281" s="77"/>
      <c r="R281" s="77"/>
      <c r="S281" s="77"/>
      <c r="T281" s="77"/>
      <c r="U281" s="77"/>
      <c r="V281" s="252"/>
      <c r="W281" s="77"/>
      <c r="X281" s="60"/>
      <c r="Y281" s="60"/>
      <c r="Z281" s="60"/>
      <c r="AA281" s="75"/>
      <c r="AB281" s="67"/>
      <c r="AC281" s="68"/>
      <c r="AD281" s="68"/>
      <c r="AE281" s="68"/>
    </row>
    <row r="282" spans="1:31" ht="16" x14ac:dyDescent="0.2">
      <c r="A282" s="57"/>
      <c r="B282" s="58"/>
      <c r="C282" s="58"/>
      <c r="D282" s="60"/>
      <c r="E282" s="60"/>
      <c r="F282" s="60"/>
      <c r="G282" s="61"/>
      <c r="H282" s="64"/>
      <c r="I282" s="64"/>
      <c r="J282" s="61"/>
      <c r="K282" s="63"/>
      <c r="L282" s="64"/>
      <c r="M282" s="65"/>
      <c r="N282" s="235"/>
      <c r="O282" s="235"/>
      <c r="P282" s="64"/>
      <c r="Q282" s="64"/>
      <c r="R282" s="64"/>
      <c r="S282" s="64"/>
      <c r="T282" s="64"/>
      <c r="U282" s="64"/>
      <c r="V282" s="251"/>
      <c r="W282" s="64"/>
      <c r="X282" s="60"/>
      <c r="Y282" s="60"/>
      <c r="Z282" s="60"/>
      <c r="AA282" s="75"/>
      <c r="AB282" s="67"/>
      <c r="AC282" s="68"/>
      <c r="AD282" s="68"/>
      <c r="AE282" s="68"/>
    </row>
    <row r="283" spans="1:31" ht="16" x14ac:dyDescent="0.2">
      <c r="A283" s="57"/>
      <c r="B283" s="58"/>
      <c r="C283" s="58"/>
      <c r="D283" s="60"/>
      <c r="E283" s="60"/>
      <c r="F283" s="60"/>
      <c r="G283" s="61"/>
      <c r="H283" s="64"/>
      <c r="I283" s="64"/>
      <c r="J283" s="61"/>
      <c r="K283" s="63"/>
      <c r="L283" s="64"/>
      <c r="M283" s="65"/>
      <c r="N283" s="235"/>
      <c r="O283" s="235"/>
      <c r="P283" s="64"/>
      <c r="Q283" s="64"/>
      <c r="R283" s="64"/>
      <c r="S283" s="64"/>
      <c r="T283" s="64"/>
      <c r="U283" s="64"/>
      <c r="V283" s="251"/>
      <c r="W283" s="64"/>
      <c r="X283" s="60"/>
      <c r="Y283" s="60"/>
      <c r="Z283" s="60"/>
      <c r="AA283" s="75"/>
      <c r="AB283" s="67"/>
      <c r="AC283" s="68"/>
      <c r="AD283" s="68"/>
      <c r="AE283" s="68"/>
    </row>
    <row r="284" spans="1:31" ht="16" x14ac:dyDescent="0.2">
      <c r="A284" s="57"/>
      <c r="B284" s="58"/>
      <c r="C284" s="58"/>
      <c r="D284" s="60"/>
      <c r="E284" s="60"/>
      <c r="F284" s="60"/>
      <c r="G284" s="61"/>
      <c r="H284" s="64"/>
      <c r="I284" s="64"/>
      <c r="J284" s="61"/>
      <c r="K284" s="63"/>
      <c r="L284" s="64"/>
      <c r="M284" s="65"/>
      <c r="N284" s="235"/>
      <c r="O284" s="235"/>
      <c r="P284" s="64"/>
      <c r="Q284" s="64"/>
      <c r="R284" s="64"/>
      <c r="S284" s="64"/>
      <c r="T284" s="64"/>
      <c r="U284" s="64"/>
      <c r="V284" s="251"/>
      <c r="W284" s="64"/>
      <c r="X284" s="60"/>
      <c r="Y284" s="60"/>
      <c r="Z284" s="60"/>
      <c r="AA284" s="75"/>
      <c r="AB284" s="67"/>
      <c r="AC284" s="68"/>
      <c r="AD284" s="68"/>
      <c r="AE284" s="68"/>
    </row>
    <row r="285" spans="1:31" ht="16" x14ac:dyDescent="0.2">
      <c r="A285" s="57"/>
      <c r="B285" s="58"/>
      <c r="C285" s="58"/>
      <c r="D285" s="86"/>
      <c r="E285" s="86"/>
      <c r="F285" s="86"/>
      <c r="G285" s="61"/>
      <c r="H285" s="64"/>
      <c r="I285" s="64"/>
      <c r="J285" s="61"/>
      <c r="K285" s="63"/>
      <c r="L285" s="64"/>
      <c r="M285" s="61"/>
      <c r="N285" s="235"/>
      <c r="O285" s="235"/>
      <c r="P285" s="64"/>
      <c r="Q285" s="64"/>
      <c r="R285" s="64"/>
      <c r="S285" s="92"/>
      <c r="T285" s="64"/>
      <c r="U285" s="64"/>
      <c r="V285" s="251"/>
      <c r="W285" s="64"/>
      <c r="X285" s="101"/>
      <c r="Y285" s="86"/>
      <c r="Z285" s="86"/>
      <c r="AA285" s="75"/>
      <c r="AB285" s="67"/>
      <c r="AC285" s="68"/>
      <c r="AD285" s="68"/>
      <c r="AE285" s="68"/>
    </row>
    <row r="286" spans="1:31" ht="16" x14ac:dyDescent="0.2">
      <c r="A286" s="57"/>
      <c r="B286" s="58"/>
      <c r="C286" s="93"/>
      <c r="D286" s="60"/>
      <c r="E286" s="60"/>
      <c r="F286" s="60"/>
      <c r="G286" s="61"/>
      <c r="H286" s="64"/>
      <c r="I286" s="64"/>
      <c r="J286" s="61"/>
      <c r="K286" s="63"/>
      <c r="L286" s="64"/>
      <c r="M286" s="65"/>
      <c r="N286" s="235"/>
      <c r="O286" s="235"/>
      <c r="P286" s="64"/>
      <c r="Q286" s="64"/>
      <c r="R286" s="64"/>
      <c r="S286" s="64"/>
      <c r="T286" s="64"/>
      <c r="U286" s="64"/>
      <c r="V286" s="251"/>
      <c r="W286" s="64"/>
      <c r="X286" s="60"/>
      <c r="Y286" s="60"/>
      <c r="Z286" s="60"/>
      <c r="AA286" s="75"/>
      <c r="AB286" s="67"/>
      <c r="AC286" s="68"/>
      <c r="AD286" s="68"/>
      <c r="AE286" s="68"/>
    </row>
    <row r="287" spans="1:31" ht="16" x14ac:dyDescent="0.2">
      <c r="A287" s="57"/>
      <c r="B287" s="58"/>
      <c r="C287" s="58"/>
      <c r="D287" s="60"/>
      <c r="E287" s="60"/>
      <c r="F287" s="60"/>
      <c r="G287" s="61"/>
      <c r="H287" s="64"/>
      <c r="I287" s="64"/>
      <c r="J287" s="61"/>
      <c r="K287" s="63"/>
      <c r="L287" s="64"/>
      <c r="M287" s="65"/>
      <c r="N287" s="235"/>
      <c r="O287" s="235"/>
      <c r="P287" s="64"/>
      <c r="Q287" s="64"/>
      <c r="R287" s="64"/>
      <c r="S287" s="64"/>
      <c r="T287" s="64"/>
      <c r="U287" s="64"/>
      <c r="V287" s="251"/>
      <c r="W287" s="64"/>
      <c r="X287" s="60"/>
      <c r="Y287" s="60"/>
      <c r="Z287" s="60"/>
      <c r="AA287" s="75"/>
      <c r="AB287" s="67"/>
      <c r="AC287" s="68"/>
      <c r="AD287" s="68"/>
      <c r="AE287" s="68"/>
    </row>
    <row r="288" spans="1:31" ht="16" x14ac:dyDescent="0.2">
      <c r="A288" s="57"/>
      <c r="B288" s="58"/>
      <c r="C288" s="58"/>
      <c r="D288" s="60"/>
      <c r="E288" s="60"/>
      <c r="F288" s="60"/>
      <c r="G288" s="61"/>
      <c r="H288" s="64"/>
      <c r="I288" s="64"/>
      <c r="J288" s="61"/>
      <c r="K288" s="63"/>
      <c r="L288" s="64"/>
      <c r="M288" s="65"/>
      <c r="N288" s="235"/>
      <c r="O288" s="235"/>
      <c r="P288" s="64"/>
      <c r="Q288" s="64"/>
      <c r="R288" s="64"/>
      <c r="S288" s="64"/>
      <c r="T288" s="64"/>
      <c r="U288" s="64"/>
      <c r="V288" s="251"/>
      <c r="W288" s="64"/>
      <c r="X288" s="60"/>
      <c r="Y288" s="60"/>
      <c r="Z288" s="60"/>
      <c r="AA288" s="75"/>
      <c r="AB288" s="67"/>
      <c r="AC288" s="68"/>
      <c r="AD288" s="68"/>
      <c r="AE288" s="68"/>
    </row>
    <row r="289" spans="1:31" ht="16" x14ac:dyDescent="0.2">
      <c r="A289" s="57"/>
      <c r="B289" s="58"/>
      <c r="C289" s="58"/>
      <c r="D289" s="60"/>
      <c r="E289" s="60"/>
      <c r="F289" s="60"/>
      <c r="G289" s="61"/>
      <c r="H289" s="64"/>
      <c r="I289" s="64"/>
      <c r="J289" s="61"/>
      <c r="K289" s="63"/>
      <c r="L289" s="64"/>
      <c r="M289" s="65"/>
      <c r="N289" s="235"/>
      <c r="O289" s="235"/>
      <c r="P289" s="64"/>
      <c r="Q289" s="64"/>
      <c r="R289" s="64"/>
      <c r="S289" s="64"/>
      <c r="T289" s="64"/>
      <c r="U289" s="64"/>
      <c r="V289" s="251"/>
      <c r="W289" s="64"/>
      <c r="X289" s="60"/>
      <c r="Y289" s="60"/>
      <c r="Z289" s="60"/>
      <c r="AA289" s="75"/>
      <c r="AB289" s="67"/>
      <c r="AC289" s="68"/>
      <c r="AD289" s="68"/>
      <c r="AE289" s="68"/>
    </row>
    <row r="290" spans="1:31" ht="16" x14ac:dyDescent="0.2">
      <c r="A290" s="57"/>
      <c r="B290" s="58"/>
      <c r="C290" s="58"/>
      <c r="D290" s="60"/>
      <c r="E290" s="60"/>
      <c r="F290" s="60"/>
      <c r="G290" s="61"/>
      <c r="H290" s="64"/>
      <c r="I290" s="64"/>
      <c r="J290" s="61"/>
      <c r="K290" s="63"/>
      <c r="L290" s="64"/>
      <c r="M290" s="65"/>
      <c r="N290" s="235"/>
      <c r="O290" s="235"/>
      <c r="P290" s="64"/>
      <c r="Q290" s="64"/>
      <c r="R290" s="64"/>
      <c r="S290" s="64"/>
      <c r="T290" s="64"/>
      <c r="U290" s="64"/>
      <c r="V290" s="251"/>
      <c r="W290" s="64"/>
      <c r="X290" s="60"/>
      <c r="Y290" s="60"/>
      <c r="Z290" s="60"/>
      <c r="AA290" s="75"/>
      <c r="AB290" s="67"/>
      <c r="AC290" s="68"/>
      <c r="AD290" s="68"/>
      <c r="AE290" s="68"/>
    </row>
    <row r="291" spans="1:31" ht="16" x14ac:dyDescent="0.2">
      <c r="A291" s="57"/>
      <c r="B291" s="58"/>
      <c r="C291" s="58"/>
      <c r="D291" s="86"/>
      <c r="E291" s="86"/>
      <c r="F291" s="86"/>
      <c r="G291" s="61"/>
      <c r="H291" s="64"/>
      <c r="I291" s="64"/>
      <c r="J291" s="61"/>
      <c r="K291" s="63"/>
      <c r="L291" s="64"/>
      <c r="M291" s="61"/>
      <c r="N291" s="235"/>
      <c r="O291" s="235"/>
      <c r="P291" s="64"/>
      <c r="Q291" s="64"/>
      <c r="R291" s="64"/>
      <c r="S291" s="92"/>
      <c r="T291" s="64"/>
      <c r="U291" s="64"/>
      <c r="V291" s="251"/>
      <c r="W291" s="64"/>
      <c r="X291" s="86"/>
      <c r="Y291" s="86"/>
      <c r="Z291" s="86"/>
      <c r="AA291" s="75"/>
      <c r="AB291" s="67"/>
      <c r="AC291" s="68"/>
      <c r="AD291" s="68"/>
      <c r="AE291" s="68"/>
    </row>
    <row r="292" spans="1:31" ht="16" x14ac:dyDescent="0.2">
      <c r="A292" s="57"/>
      <c r="B292" s="58"/>
      <c r="C292" s="58"/>
      <c r="D292" s="60"/>
      <c r="E292" s="60"/>
      <c r="F292" s="60"/>
      <c r="G292" s="61"/>
      <c r="H292" s="64"/>
      <c r="I292" s="64"/>
      <c r="J292" s="61"/>
      <c r="K292" s="63"/>
      <c r="L292" s="64"/>
      <c r="M292" s="65"/>
      <c r="N292" s="235"/>
      <c r="O292" s="235"/>
      <c r="P292" s="64"/>
      <c r="Q292" s="64"/>
      <c r="R292" s="64"/>
      <c r="S292" s="64"/>
      <c r="T292" s="64"/>
      <c r="U292" s="64"/>
      <c r="V292" s="251"/>
      <c r="W292" s="64"/>
      <c r="X292" s="60"/>
      <c r="Y292" s="60"/>
      <c r="Z292" s="60"/>
      <c r="AA292" s="75"/>
      <c r="AB292" s="67"/>
      <c r="AC292" s="68"/>
      <c r="AD292" s="68"/>
      <c r="AE292" s="68"/>
    </row>
    <row r="293" spans="1:31" ht="16" x14ac:dyDescent="0.2">
      <c r="A293" s="99"/>
      <c r="B293" s="58"/>
      <c r="C293" s="58"/>
      <c r="D293" s="86"/>
      <c r="E293" s="86"/>
      <c r="F293" s="86"/>
      <c r="G293" s="61"/>
      <c r="H293" s="64"/>
      <c r="I293" s="64"/>
      <c r="J293" s="61"/>
      <c r="K293" s="63"/>
      <c r="L293" s="64"/>
      <c r="M293" s="65"/>
      <c r="N293" s="235"/>
      <c r="O293" s="235"/>
      <c r="P293" s="64"/>
      <c r="Q293" s="64"/>
      <c r="R293" s="64"/>
      <c r="S293" s="64"/>
      <c r="T293" s="64"/>
      <c r="U293" s="64"/>
      <c r="V293" s="251"/>
      <c r="W293" s="64"/>
      <c r="X293" s="101"/>
      <c r="Y293" s="86"/>
      <c r="Z293" s="86"/>
      <c r="AA293" s="75"/>
      <c r="AB293" s="67"/>
      <c r="AC293" s="68"/>
      <c r="AD293" s="68"/>
      <c r="AE293" s="68"/>
    </row>
    <row r="294" spans="1:31" ht="16" x14ac:dyDescent="0.2">
      <c r="A294" s="57"/>
      <c r="B294" s="58"/>
      <c r="C294" s="58"/>
      <c r="D294" s="86"/>
      <c r="E294" s="86"/>
      <c r="F294" s="86"/>
      <c r="G294" s="61"/>
      <c r="H294" s="64"/>
      <c r="I294" s="64"/>
      <c r="J294" s="61"/>
      <c r="K294" s="63"/>
      <c r="L294" s="64"/>
      <c r="M294" s="61"/>
      <c r="N294" s="235"/>
      <c r="O294" s="235"/>
      <c r="P294" s="64"/>
      <c r="Q294" s="64"/>
      <c r="R294" s="64"/>
      <c r="S294" s="92"/>
      <c r="T294" s="64"/>
      <c r="U294" s="64"/>
      <c r="V294" s="251"/>
      <c r="W294" s="64"/>
      <c r="X294" s="86"/>
      <c r="Y294" s="86"/>
      <c r="Z294" s="86"/>
      <c r="AA294" s="75"/>
      <c r="AB294" s="67"/>
      <c r="AC294" s="68"/>
      <c r="AD294" s="68"/>
      <c r="AE294" s="68"/>
    </row>
    <row r="295" spans="1:31" ht="16" x14ac:dyDescent="0.2">
      <c r="A295" s="85"/>
      <c r="B295" s="75"/>
      <c r="C295" s="58"/>
      <c r="D295" s="86"/>
      <c r="E295" s="86"/>
      <c r="F295" s="86"/>
      <c r="G295" s="61"/>
      <c r="H295" s="64"/>
      <c r="I295" s="64"/>
      <c r="J295" s="61"/>
      <c r="K295" s="63"/>
      <c r="L295" s="64"/>
      <c r="M295" s="65"/>
      <c r="N295" s="235"/>
      <c r="O295" s="235"/>
      <c r="P295" s="64"/>
      <c r="Q295" s="64"/>
      <c r="R295" s="64"/>
      <c r="S295" s="64"/>
      <c r="T295" s="64"/>
      <c r="U295" s="64"/>
      <c r="V295" s="251"/>
      <c r="W295" s="64"/>
      <c r="X295" s="101"/>
      <c r="Y295" s="86"/>
      <c r="Z295" s="86"/>
      <c r="AA295" s="75"/>
      <c r="AB295" s="67"/>
      <c r="AC295" s="68"/>
      <c r="AD295" s="68"/>
      <c r="AE295" s="68"/>
    </row>
    <row r="296" spans="1:31" ht="16" x14ac:dyDescent="0.2">
      <c r="A296" s="57"/>
      <c r="B296" s="58"/>
      <c r="C296" s="58"/>
      <c r="D296" s="86"/>
      <c r="E296" s="86"/>
      <c r="F296" s="86"/>
      <c r="G296" s="61"/>
      <c r="H296" s="64"/>
      <c r="I296" s="64"/>
      <c r="J296" s="61"/>
      <c r="K296" s="63"/>
      <c r="L296" s="64"/>
      <c r="M296" s="61"/>
      <c r="N296" s="235"/>
      <c r="O296" s="235"/>
      <c r="P296" s="64"/>
      <c r="Q296" s="64"/>
      <c r="R296" s="64"/>
      <c r="S296" s="92"/>
      <c r="T296" s="64"/>
      <c r="U296" s="64"/>
      <c r="V296" s="251"/>
      <c r="W296" s="64"/>
      <c r="X296" s="86"/>
      <c r="Y296" s="86"/>
      <c r="Z296" s="86"/>
      <c r="AA296" s="75"/>
      <c r="AB296" s="67"/>
      <c r="AC296" s="68"/>
      <c r="AD296" s="68"/>
      <c r="AE296" s="68"/>
    </row>
    <row r="297" spans="1:31" ht="16" x14ac:dyDescent="0.2">
      <c r="A297" s="57"/>
      <c r="B297" s="58"/>
      <c r="C297" s="58"/>
      <c r="D297" s="60"/>
      <c r="E297" s="60"/>
      <c r="F297" s="60"/>
      <c r="G297" s="61"/>
      <c r="H297" s="64"/>
      <c r="I297" s="64"/>
      <c r="J297" s="61"/>
      <c r="K297" s="63"/>
      <c r="L297" s="64"/>
      <c r="M297" s="65"/>
      <c r="N297" s="235"/>
      <c r="O297" s="235"/>
      <c r="P297" s="64"/>
      <c r="Q297" s="64"/>
      <c r="R297" s="64"/>
      <c r="S297" s="64"/>
      <c r="T297" s="64"/>
      <c r="U297" s="64"/>
      <c r="V297" s="251"/>
      <c r="W297" s="64"/>
      <c r="X297" s="60"/>
      <c r="Y297" s="60"/>
      <c r="Z297" s="60"/>
      <c r="AA297" s="75"/>
      <c r="AB297" s="67"/>
      <c r="AC297" s="68"/>
      <c r="AD297" s="68"/>
      <c r="AE297" s="68"/>
    </row>
    <row r="298" spans="1:31" ht="16" x14ac:dyDescent="0.2">
      <c r="A298" s="99"/>
      <c r="B298" s="58"/>
      <c r="C298" s="58"/>
      <c r="D298" s="60"/>
      <c r="E298" s="60"/>
      <c r="F298" s="60"/>
      <c r="G298" s="61"/>
      <c r="H298" s="64"/>
      <c r="I298" s="64"/>
      <c r="J298" s="61"/>
      <c r="K298" s="63"/>
      <c r="L298" s="64"/>
      <c r="M298" s="65"/>
      <c r="N298" s="235"/>
      <c r="O298" s="235"/>
      <c r="P298" s="64"/>
      <c r="Q298" s="64"/>
      <c r="R298" s="64"/>
      <c r="S298" s="64"/>
      <c r="T298" s="64"/>
      <c r="U298" s="64"/>
      <c r="V298" s="251"/>
      <c r="W298" s="64"/>
      <c r="X298" s="60"/>
      <c r="Y298" s="60"/>
      <c r="Z298" s="60"/>
      <c r="AA298" s="75"/>
      <c r="AB298" s="67"/>
      <c r="AC298" s="68"/>
      <c r="AD298" s="68"/>
      <c r="AE298" s="68"/>
    </row>
    <row r="299" spans="1:31" ht="16" x14ac:dyDescent="0.2">
      <c r="A299" s="57"/>
      <c r="B299" s="58"/>
      <c r="C299" s="58"/>
      <c r="D299" s="60"/>
      <c r="E299" s="60"/>
      <c r="F299" s="60"/>
      <c r="G299" s="61"/>
      <c r="H299" s="64"/>
      <c r="I299" s="64"/>
      <c r="J299" s="61"/>
      <c r="K299" s="63"/>
      <c r="L299" s="64"/>
      <c r="M299" s="65"/>
      <c r="N299" s="235"/>
      <c r="O299" s="235"/>
      <c r="P299" s="64"/>
      <c r="Q299" s="64"/>
      <c r="R299" s="64"/>
      <c r="S299" s="64"/>
      <c r="T299" s="64"/>
      <c r="U299" s="64"/>
      <c r="V299" s="251"/>
      <c r="W299" s="64"/>
      <c r="X299" s="60"/>
      <c r="Y299" s="60"/>
      <c r="Z299" s="60"/>
      <c r="AA299" s="75"/>
      <c r="AB299" s="67"/>
      <c r="AC299" s="68"/>
      <c r="AD299" s="68"/>
      <c r="AE299" s="68"/>
    </row>
    <row r="300" spans="1:31" ht="16" x14ac:dyDescent="0.2">
      <c r="A300" s="57"/>
      <c r="B300" s="58"/>
      <c r="C300" s="58"/>
      <c r="D300" s="86"/>
      <c r="E300" s="86"/>
      <c r="F300" s="86"/>
      <c r="G300" s="61"/>
      <c r="H300" s="64"/>
      <c r="I300" s="64"/>
      <c r="J300" s="61"/>
      <c r="K300" s="63"/>
      <c r="L300" s="64"/>
      <c r="M300" s="61"/>
      <c r="N300" s="235"/>
      <c r="O300" s="235"/>
      <c r="P300" s="64"/>
      <c r="Q300" s="64"/>
      <c r="R300" s="64"/>
      <c r="S300" s="92"/>
      <c r="T300" s="64"/>
      <c r="U300" s="64"/>
      <c r="V300" s="251"/>
      <c r="W300" s="64"/>
      <c r="X300" s="101"/>
      <c r="Y300" s="86"/>
      <c r="Z300" s="86"/>
      <c r="AA300" s="75"/>
      <c r="AB300" s="67"/>
      <c r="AC300" s="68"/>
      <c r="AD300" s="68"/>
      <c r="AE300" s="68"/>
    </row>
    <row r="301" spans="1:31" ht="16" x14ac:dyDescent="0.2">
      <c r="A301" s="57"/>
      <c r="B301" s="58"/>
      <c r="C301" s="58"/>
      <c r="D301" s="86"/>
      <c r="E301" s="86"/>
      <c r="F301" s="86"/>
      <c r="G301" s="61"/>
      <c r="H301" s="64"/>
      <c r="I301" s="64"/>
      <c r="J301" s="61"/>
      <c r="K301" s="63"/>
      <c r="L301" s="64"/>
      <c r="M301" s="65"/>
      <c r="N301" s="235"/>
      <c r="O301" s="235"/>
      <c r="P301" s="64"/>
      <c r="Q301" s="64"/>
      <c r="R301" s="64"/>
      <c r="S301" s="64"/>
      <c r="T301" s="64"/>
      <c r="U301" s="64"/>
      <c r="V301" s="251"/>
      <c r="W301" s="64"/>
      <c r="X301" s="101"/>
      <c r="Y301" s="86"/>
      <c r="Z301" s="86"/>
      <c r="AA301" s="75"/>
      <c r="AB301" s="67"/>
      <c r="AC301" s="68"/>
      <c r="AD301" s="68"/>
      <c r="AE301" s="68"/>
    </row>
    <row r="302" spans="1:31" ht="16" x14ac:dyDescent="0.2">
      <c r="A302" s="57"/>
      <c r="B302" s="58"/>
      <c r="C302" s="58"/>
      <c r="D302" s="60"/>
      <c r="E302" s="60"/>
      <c r="F302" s="60"/>
      <c r="G302" s="61"/>
      <c r="H302" s="64"/>
      <c r="I302" s="64"/>
      <c r="J302" s="61"/>
      <c r="K302" s="63"/>
      <c r="L302" s="64"/>
      <c r="M302" s="65"/>
      <c r="N302" s="235"/>
      <c r="O302" s="235"/>
      <c r="P302" s="64"/>
      <c r="Q302" s="64"/>
      <c r="R302" s="64"/>
      <c r="S302" s="64"/>
      <c r="T302" s="64"/>
      <c r="U302" s="64"/>
      <c r="V302" s="251"/>
      <c r="W302" s="64"/>
      <c r="X302" s="60"/>
      <c r="Y302" s="60"/>
      <c r="Z302" s="60"/>
      <c r="AA302" s="75"/>
      <c r="AB302" s="67"/>
      <c r="AC302" s="68"/>
      <c r="AD302" s="68"/>
      <c r="AE302" s="68"/>
    </row>
    <row r="303" spans="1:31" ht="16" x14ac:dyDescent="0.2">
      <c r="A303" s="85"/>
      <c r="B303" s="75"/>
      <c r="C303" s="58"/>
      <c r="D303" s="60"/>
      <c r="E303" s="60"/>
      <c r="F303" s="60"/>
      <c r="G303" s="61"/>
      <c r="H303" s="64"/>
      <c r="I303" s="64"/>
      <c r="J303" s="61"/>
      <c r="K303" s="63"/>
      <c r="L303" s="64"/>
      <c r="M303" s="65"/>
      <c r="N303" s="235"/>
      <c r="O303" s="235"/>
      <c r="P303" s="64"/>
      <c r="Q303" s="64"/>
      <c r="R303" s="64"/>
      <c r="S303" s="64"/>
      <c r="T303" s="64"/>
      <c r="U303" s="64"/>
      <c r="V303" s="251"/>
      <c r="W303" s="64"/>
      <c r="X303" s="60"/>
      <c r="Y303" s="60"/>
      <c r="Z303" s="60"/>
      <c r="AA303" s="75"/>
      <c r="AB303" s="67"/>
      <c r="AC303" s="68"/>
      <c r="AD303" s="68"/>
      <c r="AE303" s="68"/>
    </row>
    <row r="304" spans="1:31" ht="16" x14ac:dyDescent="0.2">
      <c r="A304" s="57"/>
      <c r="B304" s="86"/>
      <c r="C304" s="58"/>
      <c r="D304" s="60"/>
      <c r="E304" s="60"/>
      <c r="F304" s="60"/>
      <c r="G304" s="61"/>
      <c r="H304" s="64"/>
      <c r="I304" s="64"/>
      <c r="J304" s="61"/>
      <c r="K304" s="63"/>
      <c r="L304" s="64"/>
      <c r="M304" s="65"/>
      <c r="N304" s="235"/>
      <c r="O304" s="235"/>
      <c r="P304" s="64"/>
      <c r="Q304" s="64"/>
      <c r="R304" s="64"/>
      <c r="S304" s="64"/>
      <c r="T304" s="64"/>
      <c r="U304" s="64"/>
      <c r="V304" s="251"/>
      <c r="W304" s="64"/>
      <c r="X304" s="60"/>
      <c r="Y304" s="60"/>
      <c r="Z304" s="60"/>
      <c r="AA304" s="75"/>
      <c r="AB304" s="67"/>
      <c r="AC304" s="68"/>
      <c r="AD304" s="68"/>
      <c r="AE304" s="68"/>
    </row>
    <row r="305" spans="1:31" ht="16" x14ac:dyDescent="0.2">
      <c r="A305" s="57"/>
      <c r="B305" s="58"/>
      <c r="C305" s="58"/>
      <c r="D305" s="60"/>
      <c r="E305" s="60"/>
      <c r="F305" s="60"/>
      <c r="G305" s="61"/>
      <c r="H305" s="64"/>
      <c r="I305" s="64"/>
      <c r="J305" s="61"/>
      <c r="K305" s="63"/>
      <c r="L305" s="64"/>
      <c r="M305" s="65"/>
      <c r="N305" s="235"/>
      <c r="O305" s="235"/>
      <c r="P305" s="64"/>
      <c r="Q305" s="64"/>
      <c r="R305" s="64"/>
      <c r="S305" s="64"/>
      <c r="T305" s="64"/>
      <c r="U305" s="64"/>
      <c r="V305" s="251"/>
      <c r="W305" s="64"/>
      <c r="X305" s="60"/>
      <c r="Y305" s="60"/>
      <c r="Z305" s="60"/>
      <c r="AA305" s="75"/>
      <c r="AB305" s="67"/>
      <c r="AC305" s="68"/>
      <c r="AD305" s="68"/>
      <c r="AE305" s="68"/>
    </row>
    <row r="306" spans="1:31" ht="16" x14ac:dyDescent="0.2">
      <c r="A306" s="57"/>
      <c r="B306" s="58"/>
      <c r="C306" s="58"/>
      <c r="D306" s="60"/>
      <c r="E306" s="60"/>
      <c r="F306" s="60"/>
      <c r="G306" s="61"/>
      <c r="H306" s="64"/>
      <c r="I306" s="64"/>
      <c r="J306" s="61"/>
      <c r="K306" s="63"/>
      <c r="L306" s="64"/>
      <c r="M306" s="65"/>
      <c r="N306" s="235"/>
      <c r="O306" s="235"/>
      <c r="P306" s="64"/>
      <c r="Q306" s="64"/>
      <c r="R306" s="64"/>
      <c r="S306" s="64"/>
      <c r="T306" s="64"/>
      <c r="U306" s="64"/>
      <c r="V306" s="251"/>
      <c r="W306" s="64"/>
      <c r="X306" s="60"/>
      <c r="Y306" s="60"/>
      <c r="Z306" s="60"/>
      <c r="AA306" s="75"/>
      <c r="AB306" s="67"/>
      <c r="AC306" s="68"/>
      <c r="AD306" s="68"/>
      <c r="AE306" s="68"/>
    </row>
    <row r="307" spans="1:31" ht="16" x14ac:dyDescent="0.2">
      <c r="A307" s="85"/>
      <c r="B307" s="75"/>
      <c r="C307" s="102"/>
      <c r="D307" s="75"/>
      <c r="E307" s="75"/>
      <c r="F307" s="75"/>
      <c r="G307" s="76"/>
      <c r="H307" s="77"/>
      <c r="I307" s="64"/>
      <c r="J307" s="76"/>
      <c r="K307" s="63"/>
      <c r="L307" s="77"/>
      <c r="M307" s="76"/>
      <c r="N307" s="236"/>
      <c r="O307" s="236"/>
      <c r="P307" s="77"/>
      <c r="Q307" s="77"/>
      <c r="R307" s="77"/>
      <c r="S307" s="94"/>
      <c r="T307" s="77"/>
      <c r="U307" s="77"/>
      <c r="V307" s="252"/>
      <c r="W307" s="77"/>
      <c r="X307" s="86"/>
      <c r="Y307" s="75"/>
      <c r="Z307" s="75"/>
      <c r="AA307" s="80"/>
      <c r="AB307" s="67"/>
      <c r="AC307" s="68"/>
      <c r="AD307" s="68"/>
      <c r="AE307" s="68"/>
    </row>
    <row r="308" spans="1:31" ht="16" x14ac:dyDescent="0.2">
      <c r="A308" s="57"/>
      <c r="B308" s="58"/>
      <c r="C308" s="58"/>
      <c r="D308" s="86"/>
      <c r="E308" s="86"/>
      <c r="F308" s="86"/>
      <c r="G308" s="61"/>
      <c r="H308" s="64"/>
      <c r="I308" s="64"/>
      <c r="J308" s="61"/>
      <c r="K308" s="63"/>
      <c r="L308" s="64"/>
      <c r="M308" s="61"/>
      <c r="N308" s="235"/>
      <c r="O308" s="235"/>
      <c r="P308" s="64"/>
      <c r="Q308" s="64"/>
      <c r="R308" s="64"/>
      <c r="S308" s="92"/>
      <c r="T308" s="64"/>
      <c r="U308" s="64"/>
      <c r="V308" s="251"/>
      <c r="W308" s="64"/>
      <c r="X308" s="86"/>
      <c r="Y308" s="86"/>
      <c r="Z308" s="86"/>
      <c r="AA308" s="75"/>
      <c r="AB308" s="67"/>
      <c r="AC308" s="68"/>
      <c r="AD308" s="68"/>
      <c r="AE308" s="68"/>
    </row>
    <row r="309" spans="1:31" ht="16" x14ac:dyDescent="0.2">
      <c r="A309" s="57"/>
      <c r="B309" s="58"/>
      <c r="C309" s="58"/>
      <c r="D309" s="60"/>
      <c r="E309" s="60"/>
      <c r="F309" s="60"/>
      <c r="G309" s="61"/>
      <c r="H309" s="64"/>
      <c r="I309" s="64"/>
      <c r="J309" s="61"/>
      <c r="K309" s="63"/>
      <c r="L309" s="64"/>
      <c r="M309" s="65"/>
      <c r="N309" s="235"/>
      <c r="O309" s="235"/>
      <c r="P309" s="64"/>
      <c r="Q309" s="64"/>
      <c r="R309" s="64"/>
      <c r="S309" s="64"/>
      <c r="T309" s="64"/>
      <c r="U309" s="64"/>
      <c r="V309" s="251"/>
      <c r="W309" s="64"/>
      <c r="X309" s="60"/>
      <c r="Y309" s="60"/>
      <c r="Z309" s="60"/>
      <c r="AA309" s="75"/>
      <c r="AB309" s="67"/>
      <c r="AC309" s="68"/>
      <c r="AD309" s="68"/>
      <c r="AE309" s="68"/>
    </row>
    <row r="310" spans="1:31" ht="16" x14ac:dyDescent="0.2">
      <c r="A310" s="57"/>
      <c r="B310" s="58"/>
      <c r="C310" s="58"/>
      <c r="D310" s="60"/>
      <c r="E310" s="60"/>
      <c r="F310" s="60"/>
      <c r="G310" s="61"/>
      <c r="H310" s="64"/>
      <c r="I310" s="64"/>
      <c r="J310" s="61"/>
      <c r="K310" s="63"/>
      <c r="L310" s="64"/>
      <c r="M310" s="65"/>
      <c r="N310" s="235"/>
      <c r="O310" s="235"/>
      <c r="P310" s="64"/>
      <c r="Q310" s="64"/>
      <c r="R310" s="64"/>
      <c r="S310" s="64"/>
      <c r="T310" s="64"/>
      <c r="U310" s="64"/>
      <c r="V310" s="251"/>
      <c r="W310" s="64"/>
      <c r="X310" s="60"/>
      <c r="Y310" s="60"/>
      <c r="Z310" s="60"/>
      <c r="AA310" s="75"/>
      <c r="AB310" s="67"/>
      <c r="AC310" s="68"/>
      <c r="AD310" s="68"/>
      <c r="AE310" s="68"/>
    </row>
    <row r="311" spans="1:31" ht="16" x14ac:dyDescent="0.2">
      <c r="A311" s="57"/>
      <c r="B311" s="58"/>
      <c r="C311" s="58"/>
      <c r="D311" s="60"/>
      <c r="E311" s="60"/>
      <c r="F311" s="60"/>
      <c r="G311" s="61"/>
      <c r="H311" s="64"/>
      <c r="I311" s="64"/>
      <c r="J311" s="61"/>
      <c r="K311" s="63"/>
      <c r="L311" s="64"/>
      <c r="M311" s="65"/>
      <c r="N311" s="235"/>
      <c r="O311" s="235"/>
      <c r="P311" s="64"/>
      <c r="Q311" s="64"/>
      <c r="R311" s="64"/>
      <c r="S311" s="64"/>
      <c r="T311" s="64"/>
      <c r="U311" s="64"/>
      <c r="V311" s="251"/>
      <c r="W311" s="64"/>
      <c r="X311" s="60"/>
      <c r="Y311" s="60"/>
      <c r="Z311" s="60"/>
      <c r="AA311" s="75"/>
      <c r="AB311" s="67"/>
      <c r="AC311" s="68"/>
      <c r="AD311" s="68"/>
      <c r="AE311" s="68"/>
    </row>
    <row r="312" spans="1:31" ht="16" x14ac:dyDescent="0.2">
      <c r="A312" s="57"/>
      <c r="B312" s="58"/>
      <c r="C312" s="58"/>
      <c r="D312" s="60"/>
      <c r="E312" s="60"/>
      <c r="F312" s="60"/>
      <c r="G312" s="61"/>
      <c r="H312" s="64"/>
      <c r="I312" s="64"/>
      <c r="J312" s="61"/>
      <c r="K312" s="63"/>
      <c r="L312" s="64"/>
      <c r="M312" s="65"/>
      <c r="N312" s="235"/>
      <c r="O312" s="235"/>
      <c r="P312" s="64"/>
      <c r="Q312" s="64"/>
      <c r="R312" s="64"/>
      <c r="S312" s="64"/>
      <c r="T312" s="64"/>
      <c r="U312" s="64"/>
      <c r="V312" s="251"/>
      <c r="W312" s="64"/>
      <c r="X312" s="60"/>
      <c r="Y312" s="60"/>
      <c r="Z312" s="60"/>
      <c r="AA312" s="75"/>
      <c r="AB312" s="67"/>
      <c r="AC312" s="68"/>
      <c r="AD312" s="68"/>
      <c r="AE312" s="68"/>
    </row>
    <row r="313" spans="1:31" ht="16" x14ac:dyDescent="0.2">
      <c r="A313" s="57"/>
      <c r="B313" s="58"/>
      <c r="C313" s="58"/>
      <c r="D313" s="60"/>
      <c r="E313" s="60"/>
      <c r="F313" s="60"/>
      <c r="G313" s="61"/>
      <c r="H313" s="64"/>
      <c r="I313" s="64"/>
      <c r="J313" s="61"/>
      <c r="K313" s="63"/>
      <c r="L313" s="64"/>
      <c r="M313" s="65"/>
      <c r="N313" s="235"/>
      <c r="O313" s="235"/>
      <c r="P313" s="64"/>
      <c r="Q313" s="64"/>
      <c r="R313" s="64"/>
      <c r="S313" s="64"/>
      <c r="T313" s="64"/>
      <c r="U313" s="64"/>
      <c r="V313" s="251"/>
      <c r="W313" s="64"/>
      <c r="X313" s="60"/>
      <c r="Y313" s="60"/>
      <c r="Z313" s="60"/>
      <c r="AA313" s="75"/>
      <c r="AB313" s="67"/>
      <c r="AC313" s="68"/>
      <c r="AD313" s="68"/>
      <c r="AE313" s="68"/>
    </row>
    <row r="314" spans="1:31" ht="16" x14ac:dyDescent="0.2">
      <c r="A314" s="57"/>
      <c r="B314" s="58"/>
      <c r="C314" s="58"/>
      <c r="D314" s="60"/>
      <c r="E314" s="60"/>
      <c r="F314" s="60"/>
      <c r="G314" s="61"/>
      <c r="H314" s="64"/>
      <c r="I314" s="64"/>
      <c r="J314" s="61"/>
      <c r="K314" s="63"/>
      <c r="L314" s="64"/>
      <c r="M314" s="65"/>
      <c r="N314" s="235"/>
      <c r="O314" s="235"/>
      <c r="P314" s="64"/>
      <c r="Q314" s="64"/>
      <c r="R314" s="64"/>
      <c r="S314" s="64"/>
      <c r="T314" s="64"/>
      <c r="U314" s="64"/>
      <c r="V314" s="251"/>
      <c r="W314" s="64"/>
      <c r="X314" s="60"/>
      <c r="Y314" s="60"/>
      <c r="Z314" s="60"/>
      <c r="AA314" s="75"/>
      <c r="AB314" s="67"/>
      <c r="AC314" s="68"/>
      <c r="AD314" s="68"/>
      <c r="AE314" s="68"/>
    </row>
    <row r="315" spans="1:31" ht="16" x14ac:dyDescent="0.2">
      <c r="A315" s="57"/>
      <c r="B315" s="58"/>
      <c r="C315" s="58"/>
      <c r="D315" s="60"/>
      <c r="E315" s="60"/>
      <c r="F315" s="60"/>
      <c r="G315" s="61"/>
      <c r="H315" s="64"/>
      <c r="I315" s="64"/>
      <c r="J315" s="61"/>
      <c r="K315" s="63"/>
      <c r="L315" s="64"/>
      <c r="M315" s="65"/>
      <c r="N315" s="235"/>
      <c r="O315" s="235"/>
      <c r="P315" s="64"/>
      <c r="Q315" s="64"/>
      <c r="R315" s="64"/>
      <c r="S315" s="64"/>
      <c r="T315" s="64"/>
      <c r="U315" s="64"/>
      <c r="V315" s="251"/>
      <c r="W315" s="64"/>
      <c r="X315" s="60"/>
      <c r="Y315" s="60"/>
      <c r="Z315" s="60"/>
      <c r="AA315" s="75"/>
      <c r="AB315" s="67"/>
      <c r="AC315" s="68"/>
      <c r="AD315" s="68"/>
      <c r="AE315" s="68"/>
    </row>
    <row r="316" spans="1:31" ht="16" x14ac:dyDescent="0.2">
      <c r="A316" s="57"/>
      <c r="B316" s="58"/>
      <c r="C316" s="58"/>
      <c r="D316" s="60"/>
      <c r="E316" s="60"/>
      <c r="F316" s="60"/>
      <c r="G316" s="61"/>
      <c r="H316" s="64"/>
      <c r="I316" s="64"/>
      <c r="J316" s="61"/>
      <c r="K316" s="63"/>
      <c r="L316" s="64"/>
      <c r="M316" s="65"/>
      <c r="N316" s="235"/>
      <c r="O316" s="235"/>
      <c r="P316" s="64"/>
      <c r="Q316" s="64"/>
      <c r="R316" s="64"/>
      <c r="S316" s="64"/>
      <c r="T316" s="64"/>
      <c r="U316" s="64"/>
      <c r="V316" s="251"/>
      <c r="W316" s="64"/>
      <c r="X316" s="60"/>
      <c r="Y316" s="60"/>
      <c r="Z316" s="60"/>
      <c r="AA316" s="75"/>
      <c r="AB316" s="67"/>
      <c r="AC316" s="68"/>
      <c r="AD316" s="68"/>
      <c r="AE316" s="68"/>
    </row>
    <row r="317" spans="1:31" ht="16" x14ac:dyDescent="0.2">
      <c r="A317" s="57"/>
      <c r="B317" s="58"/>
      <c r="C317" s="58"/>
      <c r="D317" s="86"/>
      <c r="E317" s="86"/>
      <c r="F317" s="86"/>
      <c r="G317" s="61"/>
      <c r="H317" s="64"/>
      <c r="I317" s="64"/>
      <c r="J317" s="61"/>
      <c r="K317" s="63"/>
      <c r="L317" s="64"/>
      <c r="M317" s="61"/>
      <c r="N317" s="235"/>
      <c r="O317" s="235"/>
      <c r="P317" s="64"/>
      <c r="Q317" s="64"/>
      <c r="R317" s="64"/>
      <c r="S317" s="92"/>
      <c r="T317" s="64"/>
      <c r="U317" s="64"/>
      <c r="V317" s="251"/>
      <c r="W317" s="64"/>
      <c r="X317" s="101"/>
      <c r="Y317" s="86"/>
      <c r="Z317" s="86"/>
      <c r="AA317" s="75"/>
      <c r="AB317" s="67"/>
      <c r="AC317" s="68"/>
      <c r="AD317" s="68"/>
      <c r="AE317" s="68"/>
    </row>
    <row r="318" spans="1:31" ht="16" x14ac:dyDescent="0.2">
      <c r="A318" s="57"/>
      <c r="B318" s="58"/>
      <c r="C318" s="58"/>
      <c r="D318" s="86"/>
      <c r="E318" s="86"/>
      <c r="F318" s="86"/>
      <c r="G318" s="61"/>
      <c r="H318" s="64"/>
      <c r="I318" s="64"/>
      <c r="J318" s="61"/>
      <c r="K318" s="63"/>
      <c r="L318" s="64"/>
      <c r="M318" s="61"/>
      <c r="N318" s="235"/>
      <c r="O318" s="235"/>
      <c r="P318" s="64"/>
      <c r="Q318" s="64"/>
      <c r="R318" s="64"/>
      <c r="S318" s="92"/>
      <c r="T318" s="64"/>
      <c r="U318" s="64"/>
      <c r="V318" s="251"/>
      <c r="W318" s="64"/>
      <c r="X318" s="101"/>
      <c r="Y318" s="86"/>
      <c r="Z318" s="86"/>
      <c r="AA318" s="75"/>
      <c r="AB318" s="67"/>
      <c r="AC318" s="68"/>
      <c r="AD318" s="68"/>
      <c r="AE318" s="68"/>
    </row>
    <row r="319" spans="1:31" ht="16" x14ac:dyDescent="0.2">
      <c r="A319" s="57"/>
      <c r="B319" s="58"/>
      <c r="C319" s="58"/>
      <c r="D319" s="60"/>
      <c r="E319" s="60"/>
      <c r="F319" s="60"/>
      <c r="G319" s="61"/>
      <c r="H319" s="64"/>
      <c r="I319" s="64"/>
      <c r="J319" s="61"/>
      <c r="K319" s="63"/>
      <c r="L319" s="64"/>
      <c r="M319" s="65"/>
      <c r="N319" s="235"/>
      <c r="O319" s="235"/>
      <c r="P319" s="64"/>
      <c r="Q319" s="64"/>
      <c r="R319" s="64"/>
      <c r="S319" s="64"/>
      <c r="T319" s="64"/>
      <c r="U319" s="64"/>
      <c r="V319" s="251"/>
      <c r="W319" s="64"/>
      <c r="X319" s="60"/>
      <c r="Y319" s="60"/>
      <c r="Z319" s="60"/>
      <c r="AA319" s="75"/>
      <c r="AB319" s="67"/>
      <c r="AC319" s="68"/>
      <c r="AD319" s="68"/>
      <c r="AE319" s="68"/>
    </row>
    <row r="320" spans="1:31" ht="16" x14ac:dyDescent="0.2">
      <c r="A320" s="57"/>
      <c r="B320" s="58"/>
      <c r="C320" s="58"/>
      <c r="D320" s="86"/>
      <c r="E320" s="86"/>
      <c r="F320" s="86"/>
      <c r="G320" s="61"/>
      <c r="H320" s="64"/>
      <c r="I320" s="64"/>
      <c r="J320" s="61"/>
      <c r="K320" s="63"/>
      <c r="L320" s="64"/>
      <c r="M320" s="61"/>
      <c r="N320" s="235"/>
      <c r="O320" s="235"/>
      <c r="P320" s="64"/>
      <c r="Q320" s="64"/>
      <c r="R320" s="64"/>
      <c r="S320" s="92"/>
      <c r="T320" s="64"/>
      <c r="U320" s="64"/>
      <c r="V320" s="251"/>
      <c r="W320" s="64"/>
      <c r="X320" s="101"/>
      <c r="Y320" s="86"/>
      <c r="Z320" s="86"/>
      <c r="AA320" s="75"/>
      <c r="AB320" s="67"/>
      <c r="AC320" s="68"/>
      <c r="AD320" s="68"/>
      <c r="AE320" s="68"/>
    </row>
    <row r="321" spans="1:31" ht="16" x14ac:dyDescent="0.2">
      <c r="A321" s="57"/>
      <c r="B321" s="58"/>
      <c r="C321" s="58"/>
      <c r="D321" s="60"/>
      <c r="E321" s="60"/>
      <c r="F321" s="60"/>
      <c r="G321" s="61"/>
      <c r="H321" s="64"/>
      <c r="I321" s="64"/>
      <c r="J321" s="61"/>
      <c r="K321" s="63"/>
      <c r="L321" s="64"/>
      <c r="M321" s="65"/>
      <c r="N321" s="235"/>
      <c r="O321" s="235"/>
      <c r="P321" s="64"/>
      <c r="Q321" s="64"/>
      <c r="R321" s="64"/>
      <c r="S321" s="64"/>
      <c r="T321" s="64"/>
      <c r="U321" s="64"/>
      <c r="V321" s="251"/>
      <c r="W321" s="64"/>
      <c r="X321" s="60"/>
      <c r="Y321" s="60"/>
      <c r="Z321" s="60"/>
      <c r="AA321" s="75"/>
      <c r="AB321" s="67"/>
      <c r="AC321" s="68"/>
      <c r="AD321" s="68"/>
      <c r="AE321" s="68"/>
    </row>
    <row r="322" spans="1:31" ht="16" x14ac:dyDescent="0.2">
      <c r="A322" s="82"/>
      <c r="B322" s="83"/>
      <c r="C322" s="83"/>
      <c r="D322" s="60"/>
      <c r="E322" s="60"/>
      <c r="F322" s="60"/>
      <c r="G322" s="61"/>
      <c r="H322" s="64"/>
      <c r="I322" s="64"/>
      <c r="J322" s="61"/>
      <c r="K322" s="63"/>
      <c r="L322" s="64"/>
      <c r="M322" s="65"/>
      <c r="N322" s="235"/>
      <c r="O322" s="235"/>
      <c r="P322" s="64"/>
      <c r="Q322" s="64"/>
      <c r="R322" s="64"/>
      <c r="S322" s="64"/>
      <c r="T322" s="64"/>
      <c r="U322" s="64"/>
      <c r="V322" s="251"/>
      <c r="W322" s="64"/>
      <c r="X322" s="60"/>
      <c r="Y322" s="60"/>
      <c r="Z322" s="60"/>
      <c r="AA322" s="75"/>
      <c r="AB322" s="67"/>
      <c r="AC322" s="68"/>
      <c r="AD322" s="68"/>
      <c r="AE322" s="68"/>
    </row>
    <row r="323" spans="1:31" ht="16" x14ac:dyDescent="0.2">
      <c r="A323" s="85"/>
      <c r="B323" s="75"/>
      <c r="C323" s="74"/>
      <c r="D323" s="60"/>
      <c r="E323" s="60"/>
      <c r="F323" s="60"/>
      <c r="G323" s="61"/>
      <c r="H323" s="64"/>
      <c r="I323" s="64"/>
      <c r="J323" s="61"/>
      <c r="K323" s="63"/>
      <c r="L323" s="64"/>
      <c r="M323" s="65"/>
      <c r="N323" s="235"/>
      <c r="O323" s="235"/>
      <c r="P323" s="64"/>
      <c r="Q323" s="64"/>
      <c r="R323" s="64"/>
      <c r="S323" s="64"/>
      <c r="T323" s="64"/>
      <c r="U323" s="64"/>
      <c r="V323" s="251"/>
      <c r="W323" s="64"/>
      <c r="X323" s="60"/>
      <c r="Y323" s="60"/>
      <c r="Z323" s="60"/>
      <c r="AA323" s="75"/>
      <c r="AB323" s="67"/>
      <c r="AC323" s="68"/>
      <c r="AD323" s="68"/>
      <c r="AE323" s="68"/>
    </row>
    <row r="324" spans="1:31" ht="16" x14ac:dyDescent="0.2">
      <c r="A324" s="57"/>
      <c r="B324" s="58"/>
      <c r="C324" s="58"/>
      <c r="D324" s="86"/>
      <c r="E324" s="86"/>
      <c r="F324" s="86"/>
      <c r="G324" s="61"/>
      <c r="H324" s="64"/>
      <c r="I324" s="64"/>
      <c r="J324" s="61"/>
      <c r="K324" s="63"/>
      <c r="L324" s="64"/>
      <c r="M324" s="61"/>
      <c r="N324" s="235"/>
      <c r="O324" s="235"/>
      <c r="P324" s="64"/>
      <c r="Q324" s="64"/>
      <c r="R324" s="64"/>
      <c r="S324" s="92"/>
      <c r="T324" s="64"/>
      <c r="U324" s="64"/>
      <c r="V324" s="251"/>
      <c r="W324" s="64"/>
      <c r="X324" s="101"/>
      <c r="Y324" s="86"/>
      <c r="Z324" s="86"/>
      <c r="AA324" s="75"/>
      <c r="AB324" s="67"/>
      <c r="AC324" s="68"/>
      <c r="AD324" s="68"/>
      <c r="AE324" s="68"/>
    </row>
    <row r="325" spans="1:31" ht="16" x14ac:dyDescent="0.2">
      <c r="A325" s="85"/>
      <c r="B325" s="75"/>
      <c r="C325" s="74"/>
      <c r="D325" s="60"/>
      <c r="E325" s="60"/>
      <c r="F325" s="60"/>
      <c r="G325" s="61"/>
      <c r="H325" s="64"/>
      <c r="I325" s="64"/>
      <c r="J325" s="61"/>
      <c r="K325" s="63"/>
      <c r="L325" s="64"/>
      <c r="M325" s="65"/>
      <c r="N325" s="235"/>
      <c r="O325" s="235"/>
      <c r="P325" s="64"/>
      <c r="Q325" s="64"/>
      <c r="R325" s="64"/>
      <c r="S325" s="64"/>
      <c r="T325" s="64"/>
      <c r="U325" s="64"/>
      <c r="V325" s="251"/>
      <c r="W325" s="64"/>
      <c r="X325" s="60"/>
      <c r="Y325" s="60"/>
      <c r="Z325" s="60"/>
      <c r="AA325" s="75"/>
      <c r="AB325" s="67"/>
      <c r="AC325" s="68"/>
      <c r="AD325" s="68"/>
      <c r="AE325" s="68"/>
    </row>
    <row r="326" spans="1:31" ht="16" x14ac:dyDescent="0.2">
      <c r="A326" s="57"/>
      <c r="B326" s="58"/>
      <c r="C326" s="58"/>
      <c r="D326" s="86"/>
      <c r="E326" s="86"/>
      <c r="F326" s="86"/>
      <c r="G326" s="61"/>
      <c r="H326" s="64"/>
      <c r="I326" s="64"/>
      <c r="J326" s="61"/>
      <c r="K326" s="63"/>
      <c r="L326" s="64"/>
      <c r="M326" s="61"/>
      <c r="N326" s="235"/>
      <c r="O326" s="235"/>
      <c r="P326" s="64"/>
      <c r="Q326" s="64"/>
      <c r="R326" s="64"/>
      <c r="S326" s="92"/>
      <c r="T326" s="64"/>
      <c r="U326" s="64"/>
      <c r="V326" s="251"/>
      <c r="W326" s="64"/>
      <c r="X326" s="101"/>
      <c r="Y326" s="86"/>
      <c r="Z326" s="86"/>
      <c r="AA326" s="75"/>
      <c r="AB326" s="67"/>
      <c r="AC326" s="68"/>
      <c r="AD326" s="68"/>
      <c r="AE326" s="68"/>
    </row>
    <row r="327" spans="1:31" ht="16" x14ac:dyDescent="0.2">
      <c r="A327" s="57"/>
      <c r="B327" s="58"/>
      <c r="C327" s="58"/>
      <c r="D327" s="60"/>
      <c r="E327" s="60"/>
      <c r="F327" s="60"/>
      <c r="G327" s="61"/>
      <c r="H327" s="64"/>
      <c r="I327" s="64"/>
      <c r="J327" s="61"/>
      <c r="K327" s="63"/>
      <c r="L327" s="64"/>
      <c r="M327" s="65"/>
      <c r="N327" s="235"/>
      <c r="O327" s="235"/>
      <c r="P327" s="64"/>
      <c r="Q327" s="64"/>
      <c r="R327" s="64"/>
      <c r="S327" s="64"/>
      <c r="T327" s="64"/>
      <c r="U327" s="64"/>
      <c r="V327" s="251"/>
      <c r="W327" s="64"/>
      <c r="X327" s="60"/>
      <c r="Y327" s="60"/>
      <c r="Z327" s="60"/>
      <c r="AA327" s="75"/>
      <c r="AB327" s="67"/>
      <c r="AC327" s="68"/>
      <c r="AD327" s="68"/>
      <c r="AE327" s="68"/>
    </row>
    <row r="328" spans="1:31" ht="16" x14ac:dyDescent="0.2">
      <c r="A328" s="57"/>
      <c r="B328" s="58"/>
      <c r="C328" s="58"/>
      <c r="D328" s="60"/>
      <c r="E328" s="60"/>
      <c r="F328" s="60"/>
      <c r="G328" s="61"/>
      <c r="H328" s="64"/>
      <c r="I328" s="64"/>
      <c r="J328" s="61"/>
      <c r="K328" s="63"/>
      <c r="L328" s="64"/>
      <c r="M328" s="65"/>
      <c r="N328" s="235"/>
      <c r="O328" s="235"/>
      <c r="P328" s="64"/>
      <c r="Q328" s="64"/>
      <c r="R328" s="64"/>
      <c r="S328" s="64"/>
      <c r="T328" s="64"/>
      <c r="U328" s="64"/>
      <c r="V328" s="251"/>
      <c r="W328" s="64"/>
      <c r="X328" s="60"/>
      <c r="Y328" s="60"/>
      <c r="Z328" s="60"/>
      <c r="AA328" s="75"/>
      <c r="AB328" s="67"/>
      <c r="AC328" s="68"/>
      <c r="AD328" s="68"/>
      <c r="AE328" s="68"/>
    </row>
    <row r="329" spans="1:31" ht="16" x14ac:dyDescent="0.2">
      <c r="A329" s="57"/>
      <c r="B329" s="58"/>
      <c r="C329" s="58"/>
      <c r="D329" s="60"/>
      <c r="E329" s="60"/>
      <c r="F329" s="60"/>
      <c r="G329" s="61"/>
      <c r="H329" s="64"/>
      <c r="I329" s="64"/>
      <c r="J329" s="61"/>
      <c r="K329" s="63"/>
      <c r="L329" s="64"/>
      <c r="M329" s="65"/>
      <c r="N329" s="235"/>
      <c r="O329" s="235"/>
      <c r="P329" s="64"/>
      <c r="Q329" s="64"/>
      <c r="R329" s="64"/>
      <c r="S329" s="64"/>
      <c r="T329" s="64"/>
      <c r="U329" s="64"/>
      <c r="V329" s="251"/>
      <c r="W329" s="64"/>
      <c r="X329" s="60"/>
      <c r="Y329" s="60"/>
      <c r="Z329" s="60"/>
      <c r="AA329" s="75"/>
      <c r="AB329" s="67"/>
      <c r="AC329" s="68"/>
      <c r="AD329" s="68"/>
      <c r="AE329" s="68"/>
    </row>
    <row r="330" spans="1:31" ht="16" x14ac:dyDescent="0.2">
      <c r="A330" s="57"/>
      <c r="B330" s="58"/>
      <c r="C330" s="58"/>
      <c r="D330" s="60"/>
      <c r="E330" s="60"/>
      <c r="F330" s="60"/>
      <c r="G330" s="61"/>
      <c r="H330" s="64"/>
      <c r="I330" s="64"/>
      <c r="J330" s="61"/>
      <c r="K330" s="63"/>
      <c r="L330" s="64"/>
      <c r="M330" s="65"/>
      <c r="N330" s="235"/>
      <c r="O330" s="235"/>
      <c r="P330" s="64"/>
      <c r="Q330" s="64"/>
      <c r="R330" s="64"/>
      <c r="S330" s="64"/>
      <c r="T330" s="64"/>
      <c r="U330" s="64"/>
      <c r="V330" s="251"/>
      <c r="W330" s="64"/>
      <c r="X330" s="60"/>
      <c r="Y330" s="60"/>
      <c r="Z330" s="60"/>
      <c r="AA330" s="75"/>
      <c r="AB330" s="67"/>
      <c r="AC330" s="68"/>
      <c r="AD330" s="68"/>
      <c r="AE330" s="68"/>
    </row>
    <row r="331" spans="1:31" ht="16" x14ac:dyDescent="0.2">
      <c r="A331" s="57"/>
      <c r="B331" s="58"/>
      <c r="C331" s="58"/>
      <c r="D331" s="60"/>
      <c r="E331" s="60"/>
      <c r="F331" s="60"/>
      <c r="G331" s="61"/>
      <c r="H331" s="64"/>
      <c r="I331" s="64"/>
      <c r="J331" s="61"/>
      <c r="K331" s="63"/>
      <c r="L331" s="64"/>
      <c r="M331" s="65"/>
      <c r="N331" s="235"/>
      <c r="O331" s="235"/>
      <c r="P331" s="64"/>
      <c r="Q331" s="64"/>
      <c r="R331" s="64"/>
      <c r="S331" s="64"/>
      <c r="T331" s="89"/>
      <c r="U331" s="64"/>
      <c r="V331" s="251"/>
      <c r="W331" s="64"/>
      <c r="X331" s="60"/>
      <c r="Y331" s="60"/>
      <c r="Z331" s="60"/>
      <c r="AA331" s="75"/>
      <c r="AB331" s="67"/>
      <c r="AC331" s="68"/>
      <c r="AD331" s="68"/>
      <c r="AE331" s="68"/>
    </row>
    <row r="332" spans="1:31" ht="16" x14ac:dyDescent="0.2">
      <c r="A332" s="57"/>
      <c r="B332" s="58"/>
      <c r="C332" s="58"/>
      <c r="D332" s="60"/>
      <c r="E332" s="60"/>
      <c r="F332" s="60"/>
      <c r="G332" s="61"/>
      <c r="H332" s="64"/>
      <c r="I332" s="64"/>
      <c r="J332" s="61"/>
      <c r="K332" s="63"/>
      <c r="L332" s="64"/>
      <c r="M332" s="65"/>
      <c r="N332" s="235"/>
      <c r="O332" s="235"/>
      <c r="P332" s="64"/>
      <c r="Q332" s="64"/>
      <c r="R332" s="64"/>
      <c r="S332" s="64"/>
      <c r="T332" s="64"/>
      <c r="U332" s="64"/>
      <c r="V332" s="251"/>
      <c r="W332" s="64"/>
      <c r="X332" s="60"/>
      <c r="Y332" s="60"/>
      <c r="Z332" s="60"/>
      <c r="AA332" s="75"/>
      <c r="AB332" s="67"/>
      <c r="AC332" s="68"/>
      <c r="AD332" s="68"/>
      <c r="AE332" s="68"/>
    </row>
    <row r="333" spans="1:31" ht="16" x14ac:dyDescent="0.2">
      <c r="A333" s="57"/>
      <c r="B333" s="58"/>
      <c r="C333" s="58"/>
      <c r="D333" s="60"/>
      <c r="E333" s="60"/>
      <c r="F333" s="60"/>
      <c r="G333" s="61"/>
      <c r="H333" s="64"/>
      <c r="I333" s="64"/>
      <c r="J333" s="61"/>
      <c r="K333" s="63"/>
      <c r="L333" s="64"/>
      <c r="M333" s="65"/>
      <c r="N333" s="235"/>
      <c r="O333" s="235"/>
      <c r="P333" s="64"/>
      <c r="Q333" s="64"/>
      <c r="R333" s="64"/>
      <c r="S333" s="64"/>
      <c r="T333" s="64"/>
      <c r="U333" s="64"/>
      <c r="V333" s="251"/>
      <c r="W333" s="64"/>
      <c r="X333" s="60"/>
      <c r="Y333" s="60"/>
      <c r="Z333" s="60"/>
      <c r="AA333" s="75"/>
      <c r="AB333" s="67"/>
      <c r="AC333" s="68"/>
      <c r="AD333" s="68"/>
      <c r="AE333" s="68"/>
    </row>
    <row r="334" spans="1:31" ht="16" x14ac:dyDescent="0.2">
      <c r="A334" s="57"/>
      <c r="B334" s="58"/>
      <c r="C334" s="58"/>
      <c r="D334" s="60"/>
      <c r="E334" s="60"/>
      <c r="F334" s="60"/>
      <c r="G334" s="61"/>
      <c r="H334" s="64"/>
      <c r="I334" s="64"/>
      <c r="J334" s="61"/>
      <c r="K334" s="63"/>
      <c r="L334" s="64"/>
      <c r="M334" s="65"/>
      <c r="N334" s="235"/>
      <c r="O334" s="235"/>
      <c r="P334" s="64"/>
      <c r="Q334" s="64"/>
      <c r="R334" s="64"/>
      <c r="S334" s="64"/>
      <c r="T334" s="64"/>
      <c r="U334" s="64"/>
      <c r="V334" s="251"/>
      <c r="W334" s="64"/>
      <c r="X334" s="60"/>
      <c r="Y334" s="60"/>
      <c r="Z334" s="60"/>
      <c r="AA334" s="80"/>
      <c r="AB334" s="67"/>
      <c r="AC334" s="68"/>
      <c r="AD334" s="68"/>
      <c r="AE334" s="68"/>
    </row>
    <row r="335" spans="1:31" ht="16" x14ac:dyDescent="0.2">
      <c r="A335" s="57"/>
      <c r="B335" s="58"/>
      <c r="C335" s="58"/>
      <c r="D335" s="86"/>
      <c r="E335" s="86"/>
      <c r="F335" s="86"/>
      <c r="G335" s="61"/>
      <c r="H335" s="64"/>
      <c r="I335" s="64"/>
      <c r="J335" s="61"/>
      <c r="K335" s="63"/>
      <c r="L335" s="64"/>
      <c r="M335" s="61"/>
      <c r="N335" s="235"/>
      <c r="O335" s="235"/>
      <c r="P335" s="64"/>
      <c r="Q335" s="64"/>
      <c r="R335" s="64"/>
      <c r="S335" s="92"/>
      <c r="T335" s="64"/>
      <c r="U335" s="64"/>
      <c r="V335" s="251"/>
      <c r="W335" s="64"/>
      <c r="X335" s="101"/>
      <c r="Y335" s="86"/>
      <c r="Z335" s="86"/>
      <c r="AA335" s="75"/>
      <c r="AB335" s="67"/>
      <c r="AC335" s="68"/>
      <c r="AD335" s="68"/>
      <c r="AE335" s="68"/>
    </row>
    <row r="336" spans="1:31" ht="16" x14ac:dyDescent="0.2">
      <c r="A336" s="57"/>
      <c r="B336" s="58"/>
      <c r="C336" s="58"/>
      <c r="D336" s="60"/>
      <c r="E336" s="60"/>
      <c r="F336" s="60"/>
      <c r="G336" s="61"/>
      <c r="H336" s="64"/>
      <c r="I336" s="64"/>
      <c r="J336" s="61"/>
      <c r="K336" s="63"/>
      <c r="L336" s="64"/>
      <c r="M336" s="65"/>
      <c r="N336" s="235"/>
      <c r="O336" s="235"/>
      <c r="P336" s="64"/>
      <c r="Q336" s="64"/>
      <c r="R336" s="64"/>
      <c r="S336" s="64"/>
      <c r="T336" s="64"/>
      <c r="U336" s="64"/>
      <c r="V336" s="251"/>
      <c r="W336" s="64"/>
      <c r="X336" s="60"/>
      <c r="Y336" s="60"/>
      <c r="Z336" s="60"/>
      <c r="AA336" s="75"/>
      <c r="AB336" s="67"/>
      <c r="AC336" s="68"/>
      <c r="AD336" s="68"/>
      <c r="AE336" s="68"/>
    </row>
    <row r="337" spans="1:31" ht="16" x14ac:dyDescent="0.2">
      <c r="A337" s="57"/>
      <c r="B337" s="58"/>
      <c r="C337" s="58"/>
      <c r="D337" s="60"/>
      <c r="E337" s="60"/>
      <c r="F337" s="60"/>
      <c r="G337" s="61"/>
      <c r="H337" s="64"/>
      <c r="I337" s="64"/>
      <c r="J337" s="61"/>
      <c r="K337" s="63"/>
      <c r="L337" s="64"/>
      <c r="M337" s="65"/>
      <c r="N337" s="235"/>
      <c r="O337" s="235"/>
      <c r="P337" s="64"/>
      <c r="Q337" s="64"/>
      <c r="R337" s="64"/>
      <c r="S337" s="64"/>
      <c r="T337" s="64"/>
      <c r="U337" s="64"/>
      <c r="V337" s="251"/>
      <c r="W337" s="64"/>
      <c r="X337" s="60"/>
      <c r="Y337" s="60"/>
      <c r="Z337" s="60"/>
      <c r="AA337" s="75"/>
      <c r="AB337" s="67"/>
      <c r="AC337" s="68"/>
      <c r="AD337" s="68"/>
      <c r="AE337" s="68"/>
    </row>
    <row r="338" spans="1:31" ht="16" x14ac:dyDescent="0.2">
      <c r="A338" s="57"/>
      <c r="B338" s="58"/>
      <c r="C338" s="58"/>
      <c r="D338" s="60"/>
      <c r="E338" s="60"/>
      <c r="F338" s="60"/>
      <c r="G338" s="61"/>
      <c r="H338" s="64"/>
      <c r="I338" s="64"/>
      <c r="J338" s="61"/>
      <c r="K338" s="63"/>
      <c r="L338" s="64"/>
      <c r="M338" s="65"/>
      <c r="N338" s="235"/>
      <c r="O338" s="235"/>
      <c r="P338" s="64"/>
      <c r="Q338" s="64"/>
      <c r="R338" s="64"/>
      <c r="S338" s="64"/>
      <c r="T338" s="64"/>
      <c r="U338" s="64"/>
      <c r="V338" s="251"/>
      <c r="W338" s="64"/>
      <c r="X338" s="60"/>
      <c r="Y338" s="60"/>
      <c r="Z338" s="60"/>
      <c r="AA338" s="75"/>
      <c r="AB338" s="67"/>
      <c r="AC338" s="68"/>
      <c r="AD338" s="68"/>
      <c r="AE338" s="68"/>
    </row>
    <row r="339" spans="1:31" ht="16" x14ac:dyDescent="0.2">
      <c r="A339" s="57"/>
      <c r="B339" s="58"/>
      <c r="C339" s="58"/>
      <c r="D339" s="60"/>
      <c r="E339" s="60"/>
      <c r="F339" s="60"/>
      <c r="G339" s="61"/>
      <c r="H339" s="64"/>
      <c r="I339" s="64"/>
      <c r="J339" s="61"/>
      <c r="K339" s="63"/>
      <c r="L339" s="64"/>
      <c r="M339" s="65"/>
      <c r="N339" s="235"/>
      <c r="O339" s="235"/>
      <c r="P339" s="64"/>
      <c r="Q339" s="64"/>
      <c r="R339" s="64"/>
      <c r="S339" s="64"/>
      <c r="T339" s="64"/>
      <c r="U339" s="64"/>
      <c r="V339" s="251"/>
      <c r="W339" s="64"/>
      <c r="X339" s="60"/>
      <c r="Y339" s="60"/>
      <c r="Z339" s="60"/>
      <c r="AA339" s="75"/>
      <c r="AB339" s="67"/>
      <c r="AC339" s="68"/>
      <c r="AD339" s="68"/>
      <c r="AE339" s="68"/>
    </row>
    <row r="340" spans="1:31" ht="16" x14ac:dyDescent="0.2">
      <c r="A340" s="57"/>
      <c r="B340" s="58"/>
      <c r="C340" s="58"/>
      <c r="D340" s="86"/>
      <c r="E340" s="86"/>
      <c r="F340" s="86"/>
      <c r="G340" s="61"/>
      <c r="H340" s="64"/>
      <c r="I340" s="64"/>
      <c r="J340" s="61"/>
      <c r="K340" s="63"/>
      <c r="L340" s="64"/>
      <c r="M340" s="61"/>
      <c r="N340" s="235"/>
      <c r="O340" s="235"/>
      <c r="P340" s="64"/>
      <c r="Q340" s="64"/>
      <c r="R340" s="64"/>
      <c r="S340" s="92"/>
      <c r="T340" s="64"/>
      <c r="U340" s="64"/>
      <c r="V340" s="251"/>
      <c r="W340" s="64"/>
      <c r="X340" s="101"/>
      <c r="Y340" s="86"/>
      <c r="Z340" s="86"/>
      <c r="AA340" s="75"/>
      <c r="AB340" s="67"/>
      <c r="AC340" s="68"/>
      <c r="AD340" s="68"/>
      <c r="AE340" s="68"/>
    </row>
    <row r="341" spans="1:31" ht="16" x14ac:dyDescent="0.2">
      <c r="A341" s="57"/>
      <c r="B341" s="58"/>
      <c r="C341" s="58"/>
      <c r="D341" s="60"/>
      <c r="E341" s="60"/>
      <c r="F341" s="60"/>
      <c r="G341" s="61"/>
      <c r="H341" s="64"/>
      <c r="I341" s="64"/>
      <c r="J341" s="61"/>
      <c r="K341" s="63"/>
      <c r="L341" s="64"/>
      <c r="M341" s="65"/>
      <c r="N341" s="235"/>
      <c r="O341" s="235"/>
      <c r="P341" s="64"/>
      <c r="Q341" s="64"/>
      <c r="R341" s="64"/>
      <c r="S341" s="64"/>
      <c r="T341" s="64"/>
      <c r="U341" s="64"/>
      <c r="V341" s="251"/>
      <c r="W341" s="64"/>
      <c r="X341" s="60"/>
      <c r="Y341" s="60"/>
      <c r="Z341" s="60"/>
      <c r="AA341" s="75"/>
      <c r="AB341" s="67"/>
      <c r="AC341" s="68"/>
      <c r="AD341" s="68"/>
      <c r="AE341" s="68"/>
    </row>
    <row r="342" spans="1:31" ht="16" x14ac:dyDescent="0.2">
      <c r="A342" s="57"/>
      <c r="B342" s="58"/>
      <c r="C342" s="58"/>
      <c r="D342" s="86"/>
      <c r="E342" s="86"/>
      <c r="F342" s="86"/>
      <c r="G342" s="61"/>
      <c r="H342" s="64"/>
      <c r="I342" s="64"/>
      <c r="J342" s="61"/>
      <c r="K342" s="63"/>
      <c r="L342" s="64"/>
      <c r="M342" s="61"/>
      <c r="N342" s="235"/>
      <c r="O342" s="235"/>
      <c r="P342" s="64"/>
      <c r="Q342" s="64"/>
      <c r="R342" s="64"/>
      <c r="S342" s="92"/>
      <c r="T342" s="64"/>
      <c r="U342" s="64"/>
      <c r="V342" s="251"/>
      <c r="W342" s="64"/>
      <c r="X342" s="101"/>
      <c r="Y342" s="86"/>
      <c r="Z342" s="86"/>
      <c r="AA342" s="75"/>
      <c r="AB342" s="67"/>
      <c r="AC342" s="68"/>
      <c r="AD342" s="68"/>
      <c r="AE342" s="68"/>
    </row>
    <row r="343" spans="1:31" ht="16" x14ac:dyDescent="0.2">
      <c r="A343" s="57"/>
      <c r="B343" s="58"/>
      <c r="C343" s="58"/>
      <c r="D343" s="86"/>
      <c r="E343" s="86"/>
      <c r="F343" s="86"/>
      <c r="G343" s="61"/>
      <c r="H343" s="64"/>
      <c r="I343" s="77"/>
      <c r="J343" s="61"/>
      <c r="K343" s="63"/>
      <c r="L343" s="64"/>
      <c r="M343" s="61"/>
      <c r="N343" s="235"/>
      <c r="O343" s="235"/>
      <c r="P343" s="64"/>
      <c r="Q343" s="64"/>
      <c r="R343" s="64"/>
      <c r="S343" s="92"/>
      <c r="T343" s="64"/>
      <c r="U343" s="64"/>
      <c r="V343" s="251"/>
      <c r="W343" s="64"/>
      <c r="X343" s="75"/>
      <c r="Y343" s="86"/>
      <c r="Z343" s="86"/>
      <c r="AA343" s="75"/>
      <c r="AB343" s="67"/>
      <c r="AC343" s="68"/>
      <c r="AD343" s="68"/>
      <c r="AE343" s="68"/>
    </row>
    <row r="344" spans="1:31" ht="16" x14ac:dyDescent="0.2">
      <c r="A344" s="57"/>
      <c r="B344" s="58"/>
      <c r="C344" s="58"/>
      <c r="D344" s="86"/>
      <c r="E344" s="86"/>
      <c r="F344" s="86"/>
      <c r="G344" s="61"/>
      <c r="H344" s="64"/>
      <c r="I344" s="64"/>
      <c r="J344" s="61"/>
      <c r="K344" s="63"/>
      <c r="L344" s="64"/>
      <c r="M344" s="61"/>
      <c r="N344" s="235"/>
      <c r="O344" s="235"/>
      <c r="P344" s="64"/>
      <c r="Q344" s="64"/>
      <c r="R344" s="64"/>
      <c r="S344" s="92"/>
      <c r="T344" s="64"/>
      <c r="U344" s="64"/>
      <c r="V344" s="251"/>
      <c r="W344" s="64"/>
      <c r="X344" s="86"/>
      <c r="Y344" s="86"/>
      <c r="Z344" s="86"/>
      <c r="AA344" s="75"/>
      <c r="AB344" s="67"/>
      <c r="AC344" s="68"/>
      <c r="AD344" s="68"/>
      <c r="AE344" s="68"/>
    </row>
    <row r="345" spans="1:31" ht="16" x14ac:dyDescent="0.2">
      <c r="A345" s="57"/>
      <c r="B345" s="58"/>
      <c r="C345" s="58"/>
      <c r="D345" s="86"/>
      <c r="E345" s="86"/>
      <c r="F345" s="86"/>
      <c r="G345" s="61"/>
      <c r="H345" s="64"/>
      <c r="I345" s="64"/>
      <c r="J345" s="61"/>
      <c r="K345" s="63"/>
      <c r="L345" s="64"/>
      <c r="M345" s="61"/>
      <c r="N345" s="235"/>
      <c r="O345" s="235"/>
      <c r="P345" s="64"/>
      <c r="Q345" s="64"/>
      <c r="R345" s="64"/>
      <c r="S345" s="92"/>
      <c r="T345" s="64"/>
      <c r="U345" s="64"/>
      <c r="V345" s="251"/>
      <c r="W345" s="64"/>
      <c r="X345" s="101"/>
      <c r="Y345" s="86"/>
      <c r="Z345" s="86"/>
      <c r="AA345" s="75"/>
      <c r="AB345" s="67"/>
      <c r="AC345" s="68"/>
      <c r="AD345" s="68"/>
      <c r="AE345" s="68"/>
    </row>
    <row r="346" spans="1:31" ht="16" x14ac:dyDescent="0.2">
      <c r="A346" s="57"/>
      <c r="B346" s="58"/>
      <c r="C346" s="58"/>
      <c r="D346" s="86"/>
      <c r="E346" s="86"/>
      <c r="F346" s="86"/>
      <c r="G346" s="61"/>
      <c r="H346" s="64"/>
      <c r="I346" s="64"/>
      <c r="J346" s="61"/>
      <c r="K346" s="63"/>
      <c r="L346" s="64"/>
      <c r="M346" s="61"/>
      <c r="N346" s="235"/>
      <c r="O346" s="235"/>
      <c r="P346" s="64"/>
      <c r="Q346" s="64"/>
      <c r="R346" s="64"/>
      <c r="S346" s="92"/>
      <c r="T346" s="64"/>
      <c r="U346" s="64"/>
      <c r="V346" s="251"/>
      <c r="W346" s="64"/>
      <c r="X346" s="101"/>
      <c r="Y346" s="86"/>
      <c r="Z346" s="86"/>
      <c r="AA346" s="75"/>
      <c r="AB346" s="67"/>
      <c r="AC346" s="68"/>
      <c r="AD346" s="68"/>
      <c r="AE346" s="68"/>
    </row>
    <row r="347" spans="1:31" ht="16" x14ac:dyDescent="0.2">
      <c r="A347" s="57"/>
      <c r="B347" s="58"/>
      <c r="C347" s="58"/>
      <c r="D347" s="86"/>
      <c r="E347" s="86"/>
      <c r="F347" s="86"/>
      <c r="G347" s="61"/>
      <c r="H347" s="64"/>
      <c r="I347" s="64"/>
      <c r="J347" s="61"/>
      <c r="K347" s="63"/>
      <c r="L347" s="64"/>
      <c r="M347" s="61"/>
      <c r="N347" s="235"/>
      <c r="O347" s="235"/>
      <c r="P347" s="64"/>
      <c r="Q347" s="64"/>
      <c r="R347" s="64"/>
      <c r="S347" s="92"/>
      <c r="T347" s="64"/>
      <c r="U347" s="64"/>
      <c r="V347" s="251"/>
      <c r="W347" s="64"/>
      <c r="X347" s="101"/>
      <c r="Y347" s="86"/>
      <c r="Z347" s="86"/>
      <c r="AA347" s="75"/>
      <c r="AB347" s="67"/>
      <c r="AC347" s="68"/>
      <c r="AD347" s="68"/>
      <c r="AE347" s="68"/>
    </row>
    <row r="348" spans="1:31" ht="16" x14ac:dyDescent="0.2">
      <c r="A348" s="57"/>
      <c r="B348" s="58"/>
      <c r="C348" s="58"/>
      <c r="D348" s="86"/>
      <c r="E348" s="86"/>
      <c r="F348" s="86"/>
      <c r="G348" s="61"/>
      <c r="H348" s="64"/>
      <c r="I348" s="64"/>
      <c r="J348" s="61"/>
      <c r="K348" s="63"/>
      <c r="L348" s="64"/>
      <c r="M348" s="65"/>
      <c r="N348" s="235"/>
      <c r="O348" s="235"/>
      <c r="P348" s="64"/>
      <c r="Q348" s="64"/>
      <c r="R348" s="64"/>
      <c r="S348" s="64"/>
      <c r="T348" s="64"/>
      <c r="U348" s="64"/>
      <c r="V348" s="251"/>
      <c r="W348" s="64"/>
      <c r="X348" s="101"/>
      <c r="Y348" s="86"/>
      <c r="Z348" s="86"/>
      <c r="AA348" s="75"/>
      <c r="AB348" s="67"/>
      <c r="AC348" s="68"/>
      <c r="AD348" s="68"/>
      <c r="AE348" s="68"/>
    </row>
    <row r="349" spans="1:31" ht="16" x14ac:dyDescent="0.2">
      <c r="A349" s="57"/>
      <c r="B349" s="58"/>
      <c r="C349" s="58"/>
      <c r="D349" s="101"/>
      <c r="E349" s="86"/>
      <c r="F349" s="86"/>
      <c r="G349" s="61"/>
      <c r="H349" s="64"/>
      <c r="I349" s="64"/>
      <c r="J349" s="61"/>
      <c r="K349" s="63"/>
      <c r="L349" s="64"/>
      <c r="M349" s="65"/>
      <c r="N349" s="235"/>
      <c r="O349" s="235"/>
      <c r="P349" s="64"/>
      <c r="Q349" s="64"/>
      <c r="R349" s="64"/>
      <c r="S349" s="64"/>
      <c r="T349" s="64"/>
      <c r="U349" s="64"/>
      <c r="V349" s="251"/>
      <c r="W349" s="64"/>
      <c r="X349" s="86"/>
      <c r="Y349" s="86"/>
      <c r="Z349" s="86"/>
      <c r="AA349" s="75"/>
      <c r="AB349" s="67"/>
      <c r="AC349" s="68"/>
      <c r="AD349" s="68"/>
      <c r="AE349" s="68"/>
    </row>
    <row r="350" spans="1:31" ht="16" x14ac:dyDescent="0.2">
      <c r="A350" s="57"/>
      <c r="B350" s="58"/>
      <c r="C350" s="58"/>
      <c r="D350" s="60"/>
      <c r="E350" s="60"/>
      <c r="F350" s="60"/>
      <c r="G350" s="61"/>
      <c r="H350" s="64"/>
      <c r="I350" s="64"/>
      <c r="J350" s="61"/>
      <c r="K350" s="63"/>
      <c r="L350" s="64"/>
      <c r="M350" s="65"/>
      <c r="N350" s="235"/>
      <c r="O350" s="235"/>
      <c r="P350" s="64"/>
      <c r="Q350" s="64"/>
      <c r="R350" s="64"/>
      <c r="S350" s="64"/>
      <c r="T350" s="64"/>
      <c r="U350" s="64"/>
      <c r="V350" s="251"/>
      <c r="W350" s="64"/>
      <c r="X350" s="60"/>
      <c r="Y350" s="60"/>
      <c r="Z350" s="60"/>
      <c r="AA350" s="75"/>
      <c r="AB350" s="67"/>
      <c r="AC350" s="68"/>
      <c r="AD350" s="68"/>
      <c r="AE350" s="68"/>
    </row>
    <row r="351" spans="1:31" ht="16" x14ac:dyDescent="0.2">
      <c r="A351" s="57"/>
      <c r="B351" s="58"/>
      <c r="C351" s="58"/>
      <c r="D351" s="60"/>
      <c r="E351" s="60"/>
      <c r="F351" s="60"/>
      <c r="G351" s="61"/>
      <c r="H351" s="64"/>
      <c r="I351" s="64"/>
      <c r="J351" s="61"/>
      <c r="K351" s="63"/>
      <c r="L351" s="64"/>
      <c r="M351" s="65"/>
      <c r="N351" s="235"/>
      <c r="O351" s="235"/>
      <c r="P351" s="64"/>
      <c r="Q351" s="64"/>
      <c r="R351" s="64"/>
      <c r="S351" s="64"/>
      <c r="T351" s="64"/>
      <c r="U351" s="64"/>
      <c r="V351" s="251"/>
      <c r="W351" s="64"/>
      <c r="X351" s="60"/>
      <c r="Y351" s="60"/>
      <c r="Z351" s="60"/>
      <c r="AA351" s="75"/>
      <c r="AB351" s="67"/>
      <c r="AC351" s="68"/>
      <c r="AD351" s="68"/>
      <c r="AE351" s="68"/>
    </row>
    <row r="352" spans="1:31" ht="16" x14ac:dyDescent="0.2">
      <c r="A352" s="57"/>
      <c r="B352" s="58"/>
      <c r="C352" s="58"/>
      <c r="D352" s="60"/>
      <c r="E352" s="60"/>
      <c r="F352" s="60"/>
      <c r="G352" s="61"/>
      <c r="H352" s="64"/>
      <c r="I352" s="64"/>
      <c r="J352" s="61"/>
      <c r="K352" s="63"/>
      <c r="L352" s="64"/>
      <c r="M352" s="65"/>
      <c r="N352" s="235"/>
      <c r="O352" s="235"/>
      <c r="P352" s="64"/>
      <c r="Q352" s="64"/>
      <c r="R352" s="64"/>
      <c r="S352" s="64"/>
      <c r="T352" s="64"/>
      <c r="U352" s="64"/>
      <c r="V352" s="251"/>
      <c r="W352" s="64"/>
      <c r="X352" s="60"/>
      <c r="Y352" s="60"/>
      <c r="Z352" s="60"/>
      <c r="AA352" s="75"/>
      <c r="AB352" s="67"/>
      <c r="AC352" s="68"/>
      <c r="AD352" s="68"/>
      <c r="AE352" s="68"/>
    </row>
    <row r="353" spans="1:31" ht="16" x14ac:dyDescent="0.2">
      <c r="A353" s="57"/>
      <c r="B353" s="58"/>
      <c r="C353" s="58"/>
      <c r="D353" s="60"/>
      <c r="E353" s="60"/>
      <c r="F353" s="60"/>
      <c r="G353" s="61"/>
      <c r="H353" s="64"/>
      <c r="I353" s="64"/>
      <c r="J353" s="61"/>
      <c r="K353" s="63"/>
      <c r="L353" s="64"/>
      <c r="M353" s="65"/>
      <c r="N353" s="235"/>
      <c r="O353" s="235"/>
      <c r="P353" s="64"/>
      <c r="Q353" s="64"/>
      <c r="R353" s="64"/>
      <c r="S353" s="64"/>
      <c r="T353" s="64"/>
      <c r="U353" s="64"/>
      <c r="V353" s="251"/>
      <c r="W353" s="64"/>
      <c r="X353" s="60"/>
      <c r="Y353" s="60"/>
      <c r="Z353" s="60"/>
      <c r="AA353" s="80"/>
      <c r="AB353" s="67"/>
      <c r="AC353" s="68"/>
      <c r="AD353" s="68"/>
      <c r="AE353" s="68"/>
    </row>
    <row r="354" spans="1:31" ht="16" x14ac:dyDescent="0.2">
      <c r="A354" s="57"/>
      <c r="B354" s="58"/>
      <c r="C354" s="58"/>
      <c r="D354" s="86"/>
      <c r="E354" s="86"/>
      <c r="F354" s="86"/>
      <c r="G354" s="61"/>
      <c r="H354" s="64"/>
      <c r="I354" s="64"/>
      <c r="J354" s="61"/>
      <c r="K354" s="63"/>
      <c r="L354" s="64"/>
      <c r="M354" s="61"/>
      <c r="N354" s="235"/>
      <c r="O354" s="235"/>
      <c r="P354" s="64"/>
      <c r="Q354" s="64"/>
      <c r="R354" s="64"/>
      <c r="S354" s="92"/>
      <c r="T354" s="64"/>
      <c r="U354" s="64"/>
      <c r="V354" s="251"/>
      <c r="W354" s="64"/>
      <c r="X354" s="101"/>
      <c r="Y354" s="86"/>
      <c r="Z354" s="86"/>
      <c r="AA354" s="75"/>
      <c r="AB354" s="67"/>
      <c r="AC354" s="68"/>
      <c r="AD354" s="68"/>
      <c r="AE354" s="68"/>
    </row>
    <row r="355" spans="1:31" ht="16" x14ac:dyDescent="0.2">
      <c r="A355" s="57"/>
      <c r="B355" s="58"/>
      <c r="C355" s="58"/>
      <c r="D355" s="60"/>
      <c r="E355" s="60"/>
      <c r="F355" s="60"/>
      <c r="G355" s="61"/>
      <c r="H355" s="64"/>
      <c r="I355" s="64"/>
      <c r="J355" s="61"/>
      <c r="K355" s="63"/>
      <c r="L355" s="64"/>
      <c r="M355" s="65"/>
      <c r="N355" s="235"/>
      <c r="O355" s="235"/>
      <c r="P355" s="64"/>
      <c r="Q355" s="64"/>
      <c r="R355" s="64"/>
      <c r="S355" s="64"/>
      <c r="T355" s="64"/>
      <c r="U355" s="64"/>
      <c r="V355" s="251"/>
      <c r="W355" s="64"/>
      <c r="X355" s="60"/>
      <c r="Y355" s="60"/>
      <c r="Z355" s="60"/>
      <c r="AA355" s="75"/>
      <c r="AB355" s="67"/>
      <c r="AC355" s="68"/>
      <c r="AD355" s="68"/>
      <c r="AE355" s="68"/>
    </row>
    <row r="356" spans="1:31" ht="16" x14ac:dyDescent="0.2">
      <c r="A356" s="57"/>
      <c r="B356" s="58"/>
      <c r="C356" s="58"/>
      <c r="D356" s="60"/>
      <c r="E356" s="60"/>
      <c r="F356" s="60"/>
      <c r="G356" s="61"/>
      <c r="H356" s="64"/>
      <c r="I356" s="64"/>
      <c r="J356" s="61"/>
      <c r="K356" s="63"/>
      <c r="L356" s="64"/>
      <c r="M356" s="65"/>
      <c r="N356" s="235"/>
      <c r="O356" s="235"/>
      <c r="P356" s="64"/>
      <c r="Q356" s="64"/>
      <c r="R356" s="64"/>
      <c r="S356" s="64"/>
      <c r="T356" s="64"/>
      <c r="U356" s="64"/>
      <c r="V356" s="251"/>
      <c r="W356" s="64"/>
      <c r="X356" s="60"/>
      <c r="Y356" s="60"/>
      <c r="Z356" s="60"/>
      <c r="AA356" s="75"/>
      <c r="AB356" s="67"/>
      <c r="AC356" s="68"/>
      <c r="AD356" s="68"/>
      <c r="AE356" s="68"/>
    </row>
    <row r="357" spans="1:31" ht="16" x14ac:dyDescent="0.2">
      <c r="A357" s="57"/>
      <c r="B357" s="58"/>
      <c r="C357" s="58"/>
      <c r="D357" s="60"/>
      <c r="E357" s="60"/>
      <c r="F357" s="60"/>
      <c r="G357" s="61"/>
      <c r="H357" s="64"/>
      <c r="I357" s="64"/>
      <c r="J357" s="61"/>
      <c r="K357" s="63"/>
      <c r="L357" s="64"/>
      <c r="M357" s="65"/>
      <c r="N357" s="235"/>
      <c r="O357" s="235"/>
      <c r="P357" s="64"/>
      <c r="Q357" s="64"/>
      <c r="R357" s="64"/>
      <c r="S357" s="64"/>
      <c r="T357" s="64"/>
      <c r="U357" s="64"/>
      <c r="V357" s="251"/>
      <c r="W357" s="64"/>
      <c r="X357" s="60"/>
      <c r="Y357" s="60"/>
      <c r="Z357" s="60"/>
      <c r="AA357" s="80"/>
      <c r="AB357" s="67"/>
      <c r="AC357" s="68"/>
      <c r="AD357" s="68"/>
      <c r="AE357" s="68"/>
    </row>
    <row r="358" spans="1:31" ht="16" x14ac:dyDescent="0.2">
      <c r="A358" s="57"/>
      <c r="B358" s="58"/>
      <c r="C358" s="58"/>
      <c r="D358" s="60"/>
      <c r="E358" s="60"/>
      <c r="F358" s="60"/>
      <c r="G358" s="61"/>
      <c r="H358" s="64"/>
      <c r="I358" s="64"/>
      <c r="J358" s="61"/>
      <c r="K358" s="63"/>
      <c r="L358" s="64"/>
      <c r="M358" s="65"/>
      <c r="N358" s="235"/>
      <c r="O358" s="235"/>
      <c r="P358" s="64"/>
      <c r="Q358" s="64"/>
      <c r="R358" s="64"/>
      <c r="S358" s="64"/>
      <c r="T358" s="64"/>
      <c r="U358" s="64"/>
      <c r="V358" s="251"/>
      <c r="W358" s="64"/>
      <c r="X358" s="60"/>
      <c r="Y358" s="60"/>
      <c r="Z358" s="60"/>
      <c r="AA358" s="75"/>
      <c r="AB358" s="67"/>
      <c r="AC358" s="68"/>
      <c r="AD358" s="68"/>
      <c r="AE358" s="68"/>
    </row>
    <row r="359" spans="1:31" ht="16" x14ac:dyDescent="0.2">
      <c r="A359" s="99"/>
      <c r="B359" s="58"/>
      <c r="C359" s="58"/>
      <c r="D359" s="60"/>
      <c r="E359" s="60"/>
      <c r="F359" s="60"/>
      <c r="G359" s="61"/>
      <c r="H359" s="64"/>
      <c r="I359" s="64"/>
      <c r="J359" s="61"/>
      <c r="K359" s="63"/>
      <c r="L359" s="64"/>
      <c r="M359" s="65"/>
      <c r="N359" s="235"/>
      <c r="O359" s="235"/>
      <c r="P359" s="64"/>
      <c r="Q359" s="64"/>
      <c r="R359" s="64"/>
      <c r="S359" s="64"/>
      <c r="T359" s="64"/>
      <c r="U359" s="64"/>
      <c r="V359" s="251"/>
      <c r="W359" s="64"/>
      <c r="X359" s="60"/>
      <c r="Y359" s="60"/>
      <c r="Z359" s="60"/>
      <c r="AA359" s="75"/>
      <c r="AB359" s="67"/>
      <c r="AC359" s="68"/>
      <c r="AD359" s="68"/>
      <c r="AE359" s="68"/>
    </row>
    <row r="360" spans="1:31" ht="16" x14ac:dyDescent="0.2">
      <c r="A360" s="57"/>
      <c r="B360" s="58"/>
      <c r="C360" s="58"/>
      <c r="D360" s="60"/>
      <c r="E360" s="60"/>
      <c r="F360" s="60"/>
      <c r="G360" s="61"/>
      <c r="H360" s="64"/>
      <c r="I360" s="64"/>
      <c r="J360" s="61"/>
      <c r="K360" s="63"/>
      <c r="L360" s="64"/>
      <c r="M360" s="65"/>
      <c r="N360" s="235"/>
      <c r="O360" s="235"/>
      <c r="P360" s="64"/>
      <c r="Q360" s="64"/>
      <c r="R360" s="64"/>
      <c r="S360" s="64"/>
      <c r="T360" s="64"/>
      <c r="U360" s="64"/>
      <c r="V360" s="251"/>
      <c r="W360" s="64"/>
      <c r="X360" s="60"/>
      <c r="Y360" s="60"/>
      <c r="Z360" s="60"/>
      <c r="AA360" s="75"/>
      <c r="AB360" s="67"/>
      <c r="AC360" s="68"/>
      <c r="AD360" s="68"/>
      <c r="AE360" s="68"/>
    </row>
    <row r="361" spans="1:31" ht="16" x14ac:dyDescent="0.2">
      <c r="A361" s="57"/>
      <c r="B361" s="58"/>
      <c r="C361" s="58"/>
      <c r="D361" s="60"/>
      <c r="E361" s="60"/>
      <c r="F361" s="60"/>
      <c r="G361" s="61"/>
      <c r="H361" s="64"/>
      <c r="I361" s="64"/>
      <c r="J361" s="61"/>
      <c r="K361" s="63"/>
      <c r="L361" s="64"/>
      <c r="M361" s="65"/>
      <c r="N361" s="235"/>
      <c r="O361" s="235"/>
      <c r="P361" s="64"/>
      <c r="Q361" s="64"/>
      <c r="R361" s="64"/>
      <c r="S361" s="64"/>
      <c r="T361" s="64"/>
      <c r="U361" s="64"/>
      <c r="V361" s="251"/>
      <c r="W361" s="64"/>
      <c r="X361" s="60"/>
      <c r="Y361" s="60"/>
      <c r="Z361" s="60"/>
      <c r="AA361" s="75"/>
      <c r="AB361" s="67"/>
      <c r="AC361" s="68"/>
      <c r="AD361" s="68"/>
      <c r="AE361" s="68"/>
    </row>
    <row r="362" spans="1:31" ht="16" x14ac:dyDescent="0.2">
      <c r="A362" s="57"/>
      <c r="B362" s="58"/>
      <c r="C362" s="58"/>
      <c r="D362" s="60"/>
      <c r="E362" s="60"/>
      <c r="F362" s="60"/>
      <c r="G362" s="61"/>
      <c r="H362" s="64"/>
      <c r="I362" s="64"/>
      <c r="J362" s="61"/>
      <c r="K362" s="63"/>
      <c r="L362" s="64"/>
      <c r="M362" s="65"/>
      <c r="N362" s="235"/>
      <c r="O362" s="235"/>
      <c r="P362" s="64"/>
      <c r="Q362" s="64"/>
      <c r="R362" s="64"/>
      <c r="S362" s="64"/>
      <c r="T362" s="64"/>
      <c r="U362" s="64"/>
      <c r="V362" s="251"/>
      <c r="W362" s="64"/>
      <c r="X362" s="60"/>
      <c r="Y362" s="60"/>
      <c r="Z362" s="60"/>
      <c r="AA362" s="75"/>
      <c r="AB362" s="67"/>
      <c r="AC362" s="68"/>
      <c r="AD362" s="68"/>
      <c r="AE362" s="68"/>
    </row>
    <row r="363" spans="1:31" ht="16" x14ac:dyDescent="0.2">
      <c r="A363" s="57"/>
      <c r="B363" s="58"/>
      <c r="C363" s="93"/>
      <c r="D363" s="60"/>
      <c r="E363" s="60"/>
      <c r="F363" s="60"/>
      <c r="G363" s="61"/>
      <c r="H363" s="64"/>
      <c r="I363" s="64"/>
      <c r="J363" s="61"/>
      <c r="K363" s="63"/>
      <c r="L363" s="64"/>
      <c r="M363" s="65"/>
      <c r="N363" s="235"/>
      <c r="O363" s="235"/>
      <c r="P363" s="64"/>
      <c r="Q363" s="64"/>
      <c r="R363" s="64"/>
      <c r="S363" s="64"/>
      <c r="T363" s="64"/>
      <c r="U363" s="64"/>
      <c r="V363" s="251"/>
      <c r="W363" s="64"/>
      <c r="X363" s="60"/>
      <c r="Y363" s="60"/>
      <c r="Z363" s="60"/>
      <c r="AA363" s="75"/>
      <c r="AB363" s="67"/>
      <c r="AC363" s="68"/>
      <c r="AD363" s="68"/>
      <c r="AE363" s="68"/>
    </row>
    <row r="364" spans="1:31" ht="16" x14ac:dyDescent="0.2">
      <c r="A364" s="85"/>
      <c r="B364" s="75"/>
      <c r="C364" s="58"/>
      <c r="D364" s="86"/>
      <c r="E364" s="86"/>
      <c r="F364" s="86"/>
      <c r="G364" s="61"/>
      <c r="H364" s="64"/>
      <c r="I364" s="64"/>
      <c r="J364" s="61"/>
      <c r="K364" s="63"/>
      <c r="L364" s="64"/>
      <c r="M364" s="61"/>
      <c r="N364" s="235"/>
      <c r="O364" s="235"/>
      <c r="P364" s="64"/>
      <c r="Q364" s="64"/>
      <c r="R364" s="64"/>
      <c r="S364" s="92"/>
      <c r="T364" s="64"/>
      <c r="U364" s="64"/>
      <c r="V364" s="251"/>
      <c r="W364" s="64"/>
      <c r="X364" s="86"/>
      <c r="Y364" s="58"/>
      <c r="Z364" s="58"/>
      <c r="AA364" s="75"/>
      <c r="AB364" s="67"/>
      <c r="AC364" s="68"/>
      <c r="AD364" s="68"/>
      <c r="AE364" s="68"/>
    </row>
    <row r="365" spans="1:31" ht="16" x14ac:dyDescent="0.2">
      <c r="A365" s="57"/>
      <c r="B365" s="58"/>
      <c r="C365" s="58"/>
      <c r="D365" s="60"/>
      <c r="E365" s="60"/>
      <c r="F365" s="60"/>
      <c r="G365" s="61"/>
      <c r="H365" s="64"/>
      <c r="I365" s="64"/>
      <c r="J365" s="61"/>
      <c r="K365" s="63"/>
      <c r="L365" s="64"/>
      <c r="M365" s="65"/>
      <c r="N365" s="235"/>
      <c r="O365" s="235"/>
      <c r="P365" s="64"/>
      <c r="Q365" s="64"/>
      <c r="R365" s="64"/>
      <c r="S365" s="64"/>
      <c r="T365" s="64"/>
      <c r="U365" s="64"/>
      <c r="V365" s="251"/>
      <c r="W365" s="64"/>
      <c r="X365" s="60"/>
      <c r="Y365" s="60"/>
      <c r="Z365" s="60"/>
      <c r="AA365" s="75"/>
      <c r="AB365" s="67"/>
      <c r="AC365" s="68"/>
      <c r="AD365" s="68"/>
      <c r="AE365" s="68"/>
    </row>
    <row r="366" spans="1:31" ht="16" x14ac:dyDescent="0.2">
      <c r="A366" s="57"/>
      <c r="B366" s="58"/>
      <c r="C366" s="58"/>
      <c r="D366" s="86"/>
      <c r="E366" s="86"/>
      <c r="F366" s="86"/>
      <c r="G366" s="61"/>
      <c r="H366" s="64"/>
      <c r="I366" s="64"/>
      <c r="J366" s="61"/>
      <c r="K366" s="63"/>
      <c r="L366" s="64"/>
      <c r="M366" s="61"/>
      <c r="N366" s="235"/>
      <c r="O366" s="235"/>
      <c r="P366" s="64"/>
      <c r="Q366" s="64"/>
      <c r="R366" s="64"/>
      <c r="S366" s="92"/>
      <c r="T366" s="64"/>
      <c r="U366" s="64"/>
      <c r="V366" s="251"/>
      <c r="W366" s="64"/>
      <c r="X366" s="101"/>
      <c r="Y366" s="86"/>
      <c r="Z366" s="86"/>
      <c r="AA366" s="75"/>
      <c r="AB366" s="67"/>
      <c r="AC366" s="68"/>
      <c r="AD366" s="68"/>
      <c r="AE366" s="68"/>
    </row>
    <row r="367" spans="1:31" ht="16" x14ac:dyDescent="0.2">
      <c r="A367" s="69"/>
      <c r="B367" s="58"/>
      <c r="C367" s="58"/>
      <c r="D367" s="86"/>
      <c r="E367" s="86"/>
      <c r="F367" s="86"/>
      <c r="G367" s="61"/>
      <c r="H367" s="64"/>
      <c r="I367" s="64"/>
      <c r="J367" s="61"/>
      <c r="K367" s="63"/>
      <c r="L367" s="64"/>
      <c r="M367" s="61"/>
      <c r="N367" s="235"/>
      <c r="O367" s="235"/>
      <c r="P367" s="64"/>
      <c r="Q367" s="64"/>
      <c r="R367" s="64"/>
      <c r="S367" s="92"/>
      <c r="T367" s="64"/>
      <c r="U367" s="64"/>
      <c r="V367" s="251"/>
      <c r="W367" s="64"/>
      <c r="X367" s="101"/>
      <c r="Y367" s="86"/>
      <c r="Z367" s="86"/>
      <c r="AA367" s="75"/>
      <c r="AB367" s="67"/>
      <c r="AC367" s="68"/>
      <c r="AD367" s="68"/>
      <c r="AE367" s="68"/>
    </row>
    <row r="368" spans="1:31" ht="16" x14ac:dyDescent="0.2">
      <c r="A368" s="57"/>
      <c r="B368" s="58"/>
      <c r="C368" s="58"/>
      <c r="D368" s="86"/>
      <c r="E368" s="86"/>
      <c r="F368" s="86"/>
      <c r="G368" s="61"/>
      <c r="H368" s="64"/>
      <c r="I368" s="64"/>
      <c r="J368" s="61"/>
      <c r="K368" s="63"/>
      <c r="L368" s="64"/>
      <c r="M368" s="61"/>
      <c r="N368" s="235"/>
      <c r="O368" s="235"/>
      <c r="P368" s="64"/>
      <c r="Q368" s="64"/>
      <c r="R368" s="64"/>
      <c r="S368" s="92"/>
      <c r="T368" s="64"/>
      <c r="U368" s="64"/>
      <c r="V368" s="251"/>
      <c r="W368" s="64"/>
      <c r="X368" s="101"/>
      <c r="Y368" s="86"/>
      <c r="Z368" s="86"/>
      <c r="AA368" s="75"/>
      <c r="AB368" s="67"/>
      <c r="AC368" s="68"/>
      <c r="AD368" s="68"/>
      <c r="AE368" s="68"/>
    </row>
    <row r="369" spans="1:31" ht="16" x14ac:dyDescent="0.2">
      <c r="A369" s="57"/>
      <c r="B369" s="58"/>
      <c r="C369" s="58"/>
      <c r="D369" s="86"/>
      <c r="E369" s="86"/>
      <c r="F369" s="86"/>
      <c r="G369" s="61"/>
      <c r="H369" s="64"/>
      <c r="I369" s="64"/>
      <c r="J369" s="61"/>
      <c r="K369" s="63"/>
      <c r="L369" s="64"/>
      <c r="M369" s="61"/>
      <c r="N369" s="235"/>
      <c r="O369" s="235"/>
      <c r="P369" s="64"/>
      <c r="Q369" s="64"/>
      <c r="R369" s="64"/>
      <c r="S369" s="92"/>
      <c r="T369" s="64"/>
      <c r="U369" s="64"/>
      <c r="V369" s="251"/>
      <c r="W369" s="64"/>
      <c r="X369" s="101"/>
      <c r="Y369" s="86"/>
      <c r="Z369" s="86"/>
      <c r="AA369" s="75"/>
      <c r="AB369" s="67"/>
      <c r="AC369" s="68"/>
      <c r="AD369" s="68"/>
      <c r="AE369" s="68"/>
    </row>
    <row r="370" spans="1:31" ht="16" x14ac:dyDescent="0.2">
      <c r="A370" s="57"/>
      <c r="B370" s="58"/>
      <c r="C370" s="58"/>
      <c r="D370" s="60"/>
      <c r="E370" s="60"/>
      <c r="F370" s="60"/>
      <c r="G370" s="105"/>
      <c r="H370" s="86"/>
      <c r="I370" s="86"/>
      <c r="J370" s="105"/>
      <c r="K370" s="106"/>
      <c r="L370" s="86"/>
      <c r="M370" s="107"/>
      <c r="N370" s="237"/>
      <c r="O370" s="237"/>
      <c r="P370" s="86"/>
      <c r="Q370" s="86"/>
      <c r="R370" s="86"/>
      <c r="S370" s="86"/>
      <c r="T370" s="101"/>
      <c r="U370" s="86"/>
      <c r="V370" s="253"/>
      <c r="W370" s="86"/>
      <c r="X370" s="60"/>
      <c r="Y370" s="60"/>
      <c r="Z370" s="60"/>
      <c r="AA370" s="75"/>
      <c r="AB370" s="67"/>
      <c r="AC370" s="68"/>
      <c r="AD370" s="68"/>
      <c r="AE370" s="68"/>
    </row>
    <row r="371" spans="1:31" ht="16" x14ac:dyDescent="0.2">
      <c r="A371" s="57"/>
      <c r="B371" s="58"/>
      <c r="C371" s="58"/>
      <c r="D371" s="60"/>
      <c r="E371" s="60"/>
      <c r="F371" s="60"/>
      <c r="G371" s="105"/>
      <c r="H371" s="86"/>
      <c r="I371" s="86"/>
      <c r="J371" s="105"/>
      <c r="K371" s="106"/>
      <c r="L371" s="86"/>
      <c r="M371" s="107"/>
      <c r="N371" s="237"/>
      <c r="O371" s="237"/>
      <c r="P371" s="86"/>
      <c r="Q371" s="86"/>
      <c r="R371" s="86"/>
      <c r="S371" s="86"/>
      <c r="T371" s="86"/>
      <c r="U371" s="86"/>
      <c r="V371" s="253"/>
      <c r="W371" s="86"/>
      <c r="X371" s="60"/>
      <c r="Y371" s="60"/>
      <c r="Z371" s="60"/>
      <c r="AA371" s="75"/>
      <c r="AB371" s="67"/>
      <c r="AC371" s="68"/>
      <c r="AD371" s="68"/>
      <c r="AE371" s="68"/>
    </row>
    <row r="372" spans="1:31" ht="16" x14ac:dyDescent="0.2">
      <c r="A372" s="85"/>
      <c r="B372" s="75"/>
      <c r="C372" s="58"/>
      <c r="D372" s="86"/>
      <c r="E372" s="86"/>
      <c r="F372" s="86"/>
      <c r="G372" s="105"/>
      <c r="H372" s="86"/>
      <c r="I372" s="86"/>
      <c r="J372" s="105"/>
      <c r="K372" s="106"/>
      <c r="L372" s="86"/>
      <c r="M372" s="105"/>
      <c r="N372" s="237"/>
      <c r="O372" s="237"/>
      <c r="P372" s="86"/>
      <c r="Q372" s="86"/>
      <c r="R372" s="86"/>
      <c r="S372" s="109"/>
      <c r="T372" s="86"/>
      <c r="U372" s="86"/>
      <c r="V372" s="253"/>
      <c r="W372" s="86"/>
      <c r="X372" s="101"/>
      <c r="Y372" s="58"/>
      <c r="Z372" s="58"/>
      <c r="AA372" s="75"/>
      <c r="AB372" s="67"/>
      <c r="AC372" s="68"/>
      <c r="AD372" s="68"/>
      <c r="AE372" s="68"/>
    </row>
    <row r="373" spans="1:31" ht="16" x14ac:dyDescent="0.2">
      <c r="A373" s="57"/>
      <c r="B373" s="58"/>
      <c r="C373" s="58"/>
      <c r="D373" s="86"/>
      <c r="E373" s="86"/>
      <c r="F373" s="86"/>
      <c r="G373" s="105"/>
      <c r="H373" s="86"/>
      <c r="I373" s="86"/>
      <c r="J373" s="105"/>
      <c r="K373" s="106"/>
      <c r="L373" s="86"/>
      <c r="M373" s="107"/>
      <c r="N373" s="237"/>
      <c r="O373" s="237"/>
      <c r="P373" s="86"/>
      <c r="Q373" s="86"/>
      <c r="R373" s="86"/>
      <c r="S373" s="86"/>
      <c r="T373" s="86"/>
      <c r="U373" s="86"/>
      <c r="V373" s="253"/>
      <c r="W373" s="86"/>
      <c r="X373" s="86"/>
      <c r="Y373" s="86"/>
      <c r="Z373" s="86"/>
      <c r="AA373" s="75"/>
      <c r="AB373" s="67"/>
      <c r="AC373" s="68"/>
      <c r="AD373" s="68"/>
      <c r="AE373" s="68"/>
    </row>
    <row r="374" spans="1:31" ht="16" x14ac:dyDescent="0.2">
      <c r="A374" s="57"/>
      <c r="B374" s="58"/>
      <c r="C374" s="93"/>
      <c r="D374" s="60"/>
      <c r="E374" s="60"/>
      <c r="F374" s="60"/>
      <c r="G374" s="105"/>
      <c r="H374" s="86"/>
      <c r="I374" s="86"/>
      <c r="J374" s="105"/>
      <c r="K374" s="106"/>
      <c r="L374" s="86"/>
      <c r="M374" s="107"/>
      <c r="N374" s="237"/>
      <c r="O374" s="237"/>
      <c r="P374" s="86"/>
      <c r="Q374" s="86"/>
      <c r="R374" s="86"/>
      <c r="S374" s="86"/>
      <c r="T374" s="86"/>
      <c r="U374" s="86"/>
      <c r="V374" s="253"/>
      <c r="W374" s="86"/>
      <c r="X374" s="60"/>
      <c r="Y374" s="60"/>
      <c r="Z374" s="60"/>
      <c r="AA374" s="75"/>
      <c r="AB374" s="67"/>
      <c r="AC374" s="68"/>
      <c r="AD374" s="68"/>
      <c r="AE374" s="68"/>
    </row>
  </sheetData>
  <sortState xmlns:xlrd2="http://schemas.microsoft.com/office/spreadsheetml/2017/richdata2" ref="A4:C13">
    <sortCondition ref="C4:C13"/>
  </sortState>
  <conditionalFormatting sqref="AF1:AF2 AF13:AF21">
    <cfRule type="cellIs" dxfId="38" priority="39" operator="greaterThan">
      <formula>0</formula>
    </cfRule>
  </conditionalFormatting>
  <conditionalFormatting sqref="AB21">
    <cfRule type="cellIs" dxfId="37" priority="35" operator="greaterThan">
      <formula>0</formula>
    </cfRule>
  </conditionalFormatting>
  <conditionalFormatting sqref="AD19:AD21">
    <cfRule type="cellIs" dxfId="36" priority="36" operator="lessThan">
      <formula>1</formula>
    </cfRule>
  </conditionalFormatting>
  <conditionalFormatting sqref="AD21">
    <cfRule type="cellIs" dxfId="35" priority="37" operator="lessThan">
      <formula>1</formula>
    </cfRule>
  </conditionalFormatting>
  <conditionalFormatting sqref="D21:AA21">
    <cfRule type="cellIs" dxfId="34" priority="38" operator="greaterThan">
      <formula>50</formula>
    </cfRule>
  </conditionalFormatting>
  <conditionalFormatting sqref="AB22:AB374">
    <cfRule type="cellIs" dxfId="33" priority="4" operator="greaterThan">
      <formula>0</formula>
    </cfRule>
  </conditionalFormatting>
  <conditionalFormatting sqref="AC22:AE374">
    <cfRule type="cellIs" dxfId="32" priority="5" operator="lessThan">
      <formula>1</formula>
    </cfRule>
  </conditionalFormatting>
  <conditionalFormatting sqref="AC22:AE374">
    <cfRule type="cellIs" dxfId="31" priority="6" operator="lessThan">
      <formula>1</formula>
    </cfRule>
  </conditionalFormatting>
  <conditionalFormatting sqref="AA22:AA369 G22:W369">
    <cfRule type="cellIs" dxfId="30" priority="7" operator="greaterThan">
      <formula>50</formula>
    </cfRule>
  </conditionalFormatting>
  <conditionalFormatting sqref="D22:F369">
    <cfRule type="cellIs" dxfId="29" priority="8" operator="greaterThan">
      <formula>50</formula>
    </cfRule>
  </conditionalFormatting>
  <conditionalFormatting sqref="AA373:AA374">
    <cfRule type="cellIs" dxfId="28" priority="9" operator="greaterThan">
      <formula>50</formula>
    </cfRule>
    <cfRule type="cellIs" dxfId="27" priority="10" operator="equal">
      <formula>50</formula>
    </cfRule>
    <cfRule type="cellIs" dxfId="26" priority="11" operator="equal">
      <formula>50</formula>
    </cfRule>
  </conditionalFormatting>
  <conditionalFormatting sqref="D373:Z374">
    <cfRule type="cellIs" dxfId="25" priority="12" operator="greaterThan">
      <formula>50</formula>
    </cfRule>
  </conditionalFormatting>
  <conditionalFormatting sqref="X22:Z369">
    <cfRule type="cellIs" priority="13" operator="greaterThan">
      <formula>50</formula>
    </cfRule>
  </conditionalFormatting>
  <conditionalFormatting sqref="AA370:AA372">
    <cfRule type="cellIs" dxfId="24" priority="14" operator="greaterThan">
      <formula>50</formula>
    </cfRule>
    <cfRule type="cellIs" dxfId="23" priority="15" operator="equal">
      <formula>50</formula>
    </cfRule>
    <cfRule type="cellIs" dxfId="22" priority="16" operator="equal">
      <formula>50</formula>
    </cfRule>
  </conditionalFormatting>
  <conditionalFormatting sqref="D370:Z372">
    <cfRule type="cellIs" dxfId="21" priority="17" operator="greaterThan">
      <formula>50</formula>
    </cfRule>
  </conditionalFormatting>
  <conditionalFormatting sqref="AF3 AF10:AF12">
    <cfRule type="cellIs" dxfId="20" priority="3" operator="greaterThan">
      <formula>0</formula>
    </cfRule>
  </conditionalFormatting>
  <conditionalFormatting sqref="AF7:AF9">
    <cfRule type="cellIs" dxfId="19" priority="2" operator="greaterThan">
      <formula>0</formula>
    </cfRule>
  </conditionalFormatting>
  <conditionalFormatting sqref="AF4:AF6">
    <cfRule type="cellIs" dxfId="18" priority="1" operator="greaterThan">
      <formula>0</formula>
    </cfRule>
  </conditionalFormatting>
  <pageMargins left="0" right="0" top="0" bottom="0" header="0.51180555555555496" footer="0.51180555555555496"/>
  <pageSetup scale="53" firstPageNumber="0" fitToHeight="0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"/>
  <sheetViews>
    <sheetView topLeftCell="A19" zoomScale="117" zoomScaleNormal="117" workbookViewId="0">
      <selection activeCell="G52" sqref="G52"/>
    </sheetView>
  </sheetViews>
  <sheetFormatPr baseColWidth="10" defaultColWidth="8.83203125" defaultRowHeight="15" x14ac:dyDescent="0.2"/>
  <cols>
    <col min="1" max="1025" width="8.6640625" customWidth="1"/>
  </cols>
  <sheetData/>
  <pageMargins left="0.7" right="0.7" top="0.75" bottom="0.75" header="0.51180555555555496" footer="0.51180555555555496"/>
  <pageSetup scale="89" firstPageNumber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U51"/>
  <sheetViews>
    <sheetView topLeftCell="A16" zoomScaleNormal="100" workbookViewId="0">
      <selection activeCell="C62" sqref="C62:C63"/>
    </sheetView>
  </sheetViews>
  <sheetFormatPr baseColWidth="10" defaultColWidth="8.83203125" defaultRowHeight="15" x14ac:dyDescent="0.2"/>
  <cols>
    <col min="1" max="1025" width="8.6640625" customWidth="1"/>
  </cols>
  <sheetData>
    <row r="1" spans="1:21" ht="16" x14ac:dyDescent="0.2">
      <c r="A1" s="213" t="s">
        <v>350</v>
      </c>
      <c r="B1" s="30" t="s">
        <v>3</v>
      </c>
      <c r="C1" s="43" t="s">
        <v>4</v>
      </c>
      <c r="D1" s="30" t="s">
        <v>5</v>
      </c>
      <c r="E1" s="30" t="s">
        <v>6</v>
      </c>
      <c r="F1" s="32" t="s">
        <v>7</v>
      </c>
      <c r="G1" s="30" t="s">
        <v>8</v>
      </c>
      <c r="H1" s="37" t="s">
        <v>9</v>
      </c>
      <c r="I1" s="30" t="s">
        <v>10</v>
      </c>
      <c r="J1" s="30" t="s">
        <v>11</v>
      </c>
      <c r="K1" s="44" t="s">
        <v>12</v>
      </c>
      <c r="L1" s="30" t="s">
        <v>6</v>
      </c>
      <c r="M1" s="30" t="s">
        <v>4</v>
      </c>
      <c r="N1" s="32" t="s">
        <v>9</v>
      </c>
      <c r="O1" s="30" t="s">
        <v>8</v>
      </c>
      <c r="P1" s="37" t="s">
        <v>5</v>
      </c>
      <c r="Q1" s="30" t="s">
        <v>7</v>
      </c>
      <c r="R1" s="30" t="s">
        <v>12</v>
      </c>
      <c r="S1" s="30" t="s">
        <v>3</v>
      </c>
      <c r="T1" s="30" t="s">
        <v>10</v>
      </c>
      <c r="U1" s="30" t="s">
        <v>11</v>
      </c>
    </row>
    <row r="2" spans="1:21" x14ac:dyDescent="0.2">
      <c r="A2">
        <v>1</v>
      </c>
      <c r="B2">
        <f>COUNTIF(Scores!D$6:D$492,$A2)</f>
        <v>0</v>
      </c>
      <c r="C2">
        <f>COUNTIF(Scores!E$6:E$359,$A2)</f>
        <v>0</v>
      </c>
      <c r="D2">
        <f>COUNTIF(Scores!F$6:F$359,$A2)</f>
        <v>0</v>
      </c>
      <c r="E2">
        <f>COUNTIF(Scores!G$6:G$492,$A2)</f>
        <v>0</v>
      </c>
      <c r="F2">
        <f>COUNTIF(Scores!H$6:H$492,$A2)</f>
        <v>1</v>
      </c>
      <c r="G2">
        <f>COUNTIF(Scores!I$6:I$492,$A2)</f>
        <v>0</v>
      </c>
      <c r="H2">
        <f>COUNTIF(Scores!J$6:J$492,$A2)</f>
        <v>0</v>
      </c>
      <c r="I2">
        <f>COUNTIF(Scores!K$6:K$492,$A2)</f>
        <v>0</v>
      </c>
      <c r="J2">
        <f>COUNTIF(Scores!L$6:L$492,$A2)</f>
        <v>0</v>
      </c>
      <c r="K2">
        <f>COUNTIF(Scores!M$6:M$492,$A2)</f>
        <v>0</v>
      </c>
      <c r="L2">
        <f>COUNTIF(Scores!N$6:N$492,$A2)</f>
        <v>0</v>
      </c>
      <c r="M2">
        <f>COUNTIF(Scores!O$6:O$492,$A2)</f>
        <v>0</v>
      </c>
      <c r="N2">
        <f>COUNTIF(Scores!P$6:P$492,$A2)</f>
        <v>0</v>
      </c>
      <c r="O2">
        <f>COUNTIF(Scores!Q$6:Q$492,$A2)</f>
        <v>1</v>
      </c>
      <c r="P2">
        <f>COUNTIF(Scores!R$6:R$492,$A2)</f>
        <v>0</v>
      </c>
      <c r="Q2">
        <f>COUNTIF(Scores!S$6:S$359,$A2)</f>
        <v>0</v>
      </c>
      <c r="R2">
        <f>COUNTIF(Scores!T$6:T$492,$A2)</f>
        <v>0</v>
      </c>
      <c r="S2">
        <f>COUNTIF(Scores!U$6:U$492,$A2)</f>
        <v>0</v>
      </c>
      <c r="T2">
        <f>COUNTIF(Scores!V$6:V$492,$A2)</f>
        <v>0</v>
      </c>
      <c r="U2">
        <f>COUNTIF(Scores!W$6:W$492,$A2)</f>
        <v>0</v>
      </c>
    </row>
    <row r="3" spans="1:21" x14ac:dyDescent="0.2">
      <c r="A3">
        <v>2</v>
      </c>
      <c r="B3">
        <f>COUNTIF(Scores!$D$6:$D$492,$A3)</f>
        <v>0</v>
      </c>
      <c r="C3">
        <f>COUNTIF(Scores!E$6:E$359,$A3)</f>
        <v>0</v>
      </c>
      <c r="D3">
        <f>COUNTIF(Scores!F$6:F$359,$A3)</f>
        <v>0</v>
      </c>
      <c r="E3">
        <f>COUNTIF(Scores!G$6:G$492,$A3)</f>
        <v>0</v>
      </c>
      <c r="F3">
        <f>COUNTIF(Scores!H$6:H$492,$A3)</f>
        <v>0</v>
      </c>
      <c r="G3">
        <f>COUNTIF(Scores!I$6:I$492,$A3)</f>
        <v>0</v>
      </c>
      <c r="H3">
        <f>COUNTIF(Scores!J$6:J$492,$A3)</f>
        <v>0</v>
      </c>
      <c r="I3">
        <f>COUNTIF(Scores!K$6:K$492,$A3)</f>
        <v>0</v>
      </c>
      <c r="J3">
        <f>COUNTIF(Scores!L$6:L$492,$A3)</f>
        <v>0</v>
      </c>
      <c r="K3">
        <f>COUNTIF(Scores!M$6:M$492,$A3)</f>
        <v>0</v>
      </c>
      <c r="L3">
        <f>COUNTIF(Scores!N$6:N$492,$A3)</f>
        <v>0</v>
      </c>
      <c r="M3">
        <f>COUNTIF(Scores!O$6:O$492,$A3)</f>
        <v>0</v>
      </c>
      <c r="N3">
        <f>COUNTIF(Scores!P$6:P$492,$A3)</f>
        <v>0</v>
      </c>
      <c r="O3">
        <f>COUNTIF(Scores!Q$6:Q$492,$A3)</f>
        <v>0</v>
      </c>
      <c r="P3">
        <f>COUNTIF(Scores!R$6:R$492,$A3)</f>
        <v>0</v>
      </c>
      <c r="Q3">
        <f>COUNTIF(Scores!S$6:S$359,$A3)</f>
        <v>0</v>
      </c>
      <c r="R3">
        <f>COUNTIF(Scores!T$6:T$492,$A3)</f>
        <v>0</v>
      </c>
      <c r="S3">
        <f>COUNTIF(Scores!U$6:U$492,$A3)</f>
        <v>0</v>
      </c>
      <c r="T3">
        <f>COUNTIF(Scores!V$6:V$492,$A3)</f>
        <v>0</v>
      </c>
      <c r="U3">
        <f>COUNTIF(Scores!W$6:W$492,$A3)</f>
        <v>0</v>
      </c>
    </row>
    <row r="4" spans="1:21" x14ac:dyDescent="0.2">
      <c r="A4">
        <v>3</v>
      </c>
      <c r="B4">
        <f>COUNTIF(Scores!$D$6:$D$492,$A4)</f>
        <v>0</v>
      </c>
      <c r="C4">
        <f>COUNTIF(Scores!E$6:E$359,$A4)</f>
        <v>0</v>
      </c>
      <c r="D4">
        <f>COUNTIF(Scores!F$6:F$359,$A4)</f>
        <v>0</v>
      </c>
      <c r="E4">
        <f>COUNTIF(Scores!G$6:G$492,$A4)</f>
        <v>1</v>
      </c>
      <c r="F4">
        <f>COUNTIF(Scores!H$6:H$492,$A4)</f>
        <v>0</v>
      </c>
      <c r="G4">
        <f>COUNTIF(Scores!I$6:I$492,$A4)</f>
        <v>0</v>
      </c>
      <c r="H4">
        <f>COUNTIF(Scores!J$6:J$492,$A4)</f>
        <v>0</v>
      </c>
      <c r="I4">
        <f>COUNTIF(Scores!K$6:K$492,$A4)</f>
        <v>1</v>
      </c>
      <c r="J4">
        <f>COUNTIF(Scores!L$6:L$492,$A4)</f>
        <v>1</v>
      </c>
      <c r="K4">
        <f>COUNTIF(Scores!M$6:M$492,$A4)</f>
        <v>0</v>
      </c>
      <c r="L4">
        <f>COUNTIF(Scores!N$6:N$492,$A4)</f>
        <v>0</v>
      </c>
      <c r="M4">
        <f>COUNTIF(Scores!O$6:O$492,$A4)</f>
        <v>0</v>
      </c>
      <c r="N4">
        <f>COUNTIF(Scores!P$6:P$492,$A4)</f>
        <v>1</v>
      </c>
      <c r="O4">
        <f>COUNTIF(Scores!Q$6:Q$492,$A4)</f>
        <v>0</v>
      </c>
      <c r="P4">
        <f>COUNTIF(Scores!R$6:R$492,$A4)</f>
        <v>0</v>
      </c>
      <c r="Q4">
        <f>COUNTIF(Scores!S$6:S$359,$A4)</f>
        <v>0</v>
      </c>
      <c r="R4">
        <f>COUNTIF(Scores!T$6:T$492,$A4)</f>
        <v>0</v>
      </c>
      <c r="S4">
        <f>COUNTIF(Scores!U$6:U$492,$A4)</f>
        <v>0</v>
      </c>
      <c r="T4">
        <f>COUNTIF(Scores!V$6:V$492,$A4)</f>
        <v>0</v>
      </c>
      <c r="U4">
        <f>COUNTIF(Scores!W$6:W$492,$A4)</f>
        <v>0</v>
      </c>
    </row>
    <row r="5" spans="1:21" x14ac:dyDescent="0.2">
      <c r="A5">
        <v>4</v>
      </c>
      <c r="B5">
        <f>COUNTIF(Scores!$D$6:$D$492,$A5)</f>
        <v>1</v>
      </c>
      <c r="C5">
        <f>COUNTIF(Scores!E$6:E$359,$A5)</f>
        <v>0</v>
      </c>
      <c r="D5">
        <f>COUNTIF(Scores!F$6:F$359,$A5)</f>
        <v>0</v>
      </c>
      <c r="E5">
        <f>COUNTIF(Scores!G$6:G$492,$A5)</f>
        <v>0</v>
      </c>
      <c r="F5">
        <f>COUNTIF(Scores!H$6:H$492,$A5)</f>
        <v>0</v>
      </c>
      <c r="G5">
        <f>COUNTIF(Scores!I$6:I$492,$A5)</f>
        <v>0</v>
      </c>
      <c r="H5">
        <f>COUNTIF(Scores!J$6:J$492,$A5)</f>
        <v>0</v>
      </c>
      <c r="I5">
        <f>COUNTIF(Scores!K$6:K$492,$A5)</f>
        <v>0</v>
      </c>
      <c r="J5">
        <f>COUNTIF(Scores!L$6:L$492,$A5)</f>
        <v>0</v>
      </c>
      <c r="K5">
        <f>COUNTIF(Scores!M$6:M$492,$A5)</f>
        <v>0</v>
      </c>
      <c r="L5">
        <f>COUNTIF(Scores!N$6:N$492,$A5)</f>
        <v>1</v>
      </c>
      <c r="M5">
        <f>COUNTIF(Scores!O$6:O$492,$A5)</f>
        <v>1</v>
      </c>
      <c r="N5">
        <f>COUNTIF(Scores!P$6:P$492,$A5)</f>
        <v>0</v>
      </c>
      <c r="O5">
        <f>COUNTIF(Scores!Q$6:Q$492,$A5)</f>
        <v>0</v>
      </c>
      <c r="P5">
        <f>COUNTIF(Scores!R$6:R$492,$A5)</f>
        <v>0</v>
      </c>
      <c r="Q5">
        <f>COUNTIF(Scores!S$6:S$359,$A5)</f>
        <v>0</v>
      </c>
      <c r="R5">
        <f>COUNTIF(Scores!T$6:T$492,$A5)</f>
        <v>0</v>
      </c>
      <c r="S5">
        <f>COUNTIF(Scores!U$6:U$492,$A5)</f>
        <v>0</v>
      </c>
      <c r="T5">
        <f>COUNTIF(Scores!V$6:V$492,$A5)</f>
        <v>0</v>
      </c>
      <c r="U5">
        <f>COUNTIF(Scores!W$6:W$492,$A5)</f>
        <v>0</v>
      </c>
    </row>
    <row r="6" spans="1:21" x14ac:dyDescent="0.2">
      <c r="A6">
        <v>5</v>
      </c>
      <c r="B6">
        <f>COUNTIF(Scores!$D$6:$D$492,$A6)</f>
        <v>0</v>
      </c>
      <c r="C6">
        <f>COUNTIF(Scores!E$6:E$359,$A6)</f>
        <v>0</v>
      </c>
      <c r="D6">
        <f>COUNTIF(Scores!F$6:F$359,$A6)</f>
        <v>0</v>
      </c>
      <c r="E6">
        <f>COUNTIF(Scores!G$6:G$492,$A6)</f>
        <v>0</v>
      </c>
      <c r="F6">
        <f>COUNTIF(Scores!H$6:H$492,$A6)</f>
        <v>0</v>
      </c>
      <c r="G6">
        <f>COUNTIF(Scores!I$6:I$492,$A6)</f>
        <v>0</v>
      </c>
      <c r="H6">
        <f>COUNTIF(Scores!J$6:J$492,$A6)</f>
        <v>1</v>
      </c>
      <c r="I6">
        <f>COUNTIF(Scores!K$6:K$492,$A6)</f>
        <v>0</v>
      </c>
      <c r="J6">
        <f>COUNTIF(Scores!L$6:L$492,$A6)</f>
        <v>0</v>
      </c>
      <c r="K6">
        <f>COUNTIF(Scores!M$6:M$492,$A6)</f>
        <v>0</v>
      </c>
      <c r="L6">
        <f>COUNTIF(Scores!N$6:N$492,$A6)</f>
        <v>0</v>
      </c>
      <c r="M6">
        <f>COUNTIF(Scores!O$6:O$492,$A6)</f>
        <v>0</v>
      </c>
      <c r="N6">
        <f>COUNTIF(Scores!P$6:P$492,$A6)</f>
        <v>0</v>
      </c>
      <c r="O6">
        <f>COUNTIF(Scores!Q$6:Q$492,$A6)</f>
        <v>0</v>
      </c>
      <c r="P6">
        <f>COUNTIF(Scores!R$6:R$492,$A6)</f>
        <v>0</v>
      </c>
      <c r="Q6">
        <f>COUNTIF(Scores!S$6:S$359,$A6)</f>
        <v>0</v>
      </c>
      <c r="R6">
        <f>COUNTIF(Scores!T$6:T$492,$A6)</f>
        <v>0</v>
      </c>
      <c r="S6">
        <f>COUNTIF(Scores!U$6:U$492,$A6)</f>
        <v>1</v>
      </c>
      <c r="T6">
        <f>COUNTIF(Scores!V$6:V$492,$A6)</f>
        <v>0</v>
      </c>
      <c r="U6">
        <f>COUNTIF(Scores!W$6:W$492,$A6)</f>
        <v>0</v>
      </c>
    </row>
    <row r="7" spans="1:21" x14ac:dyDescent="0.2">
      <c r="A7">
        <v>6</v>
      </c>
      <c r="B7">
        <f>COUNTIF(Scores!$D$6:$D$492,$A7)</f>
        <v>0</v>
      </c>
      <c r="C7">
        <f>COUNTIF(Scores!E$6:E$359,$A7)</f>
        <v>0</v>
      </c>
      <c r="D7">
        <f>COUNTIF(Scores!F$6:F$359,$A7)</f>
        <v>0</v>
      </c>
      <c r="E7">
        <f>COUNTIF(Scores!G$6:G$492,$A7)</f>
        <v>0</v>
      </c>
      <c r="F7">
        <f>COUNTIF(Scores!H$6:H$492,$A7)</f>
        <v>0</v>
      </c>
      <c r="G7">
        <f>COUNTIF(Scores!I$6:I$492,$A7)</f>
        <v>0</v>
      </c>
      <c r="H7">
        <f>COUNTIF(Scores!J$6:J$492,$A7)</f>
        <v>0</v>
      </c>
      <c r="I7">
        <f>COUNTIF(Scores!K$6:K$492,$A7)</f>
        <v>0</v>
      </c>
      <c r="J7">
        <f>COUNTIF(Scores!L$6:L$492,$A7)</f>
        <v>0</v>
      </c>
      <c r="K7">
        <f>COUNTIF(Scores!M$6:M$492,$A7)</f>
        <v>0</v>
      </c>
      <c r="L7">
        <f>COUNTIF(Scores!N$6:N$492,$A7)</f>
        <v>0</v>
      </c>
      <c r="M7">
        <f>COUNTIF(Scores!O$6:O$492,$A7)</f>
        <v>0</v>
      </c>
      <c r="N7">
        <f>COUNTIF(Scores!P$6:P$492,$A7)</f>
        <v>0</v>
      </c>
      <c r="O7">
        <f>COUNTIF(Scores!Q$6:Q$492,$A7)</f>
        <v>0</v>
      </c>
      <c r="P7">
        <f>COUNTIF(Scores!R$6:R$492,$A7)</f>
        <v>0</v>
      </c>
      <c r="Q7">
        <f>COUNTIF(Scores!S$6:S$359,$A7)</f>
        <v>0</v>
      </c>
      <c r="R7">
        <f>COUNTIF(Scores!T$6:T$492,$A7)</f>
        <v>0</v>
      </c>
      <c r="S7">
        <f>COUNTIF(Scores!U$6:U$492,$A7)</f>
        <v>0</v>
      </c>
      <c r="T7">
        <f>COUNTIF(Scores!V$6:V$492,$A7)</f>
        <v>1</v>
      </c>
      <c r="U7">
        <f>COUNTIF(Scores!W$6:W$492,$A7)</f>
        <v>0</v>
      </c>
    </row>
    <row r="8" spans="1:21" x14ac:dyDescent="0.2">
      <c r="A8">
        <v>7</v>
      </c>
      <c r="B8">
        <f>COUNTIF(Scores!$D$6:$D$492,$A8)</f>
        <v>0</v>
      </c>
      <c r="C8">
        <f>COUNTIF(Scores!E$6:E$359,$A8)</f>
        <v>0</v>
      </c>
      <c r="D8">
        <f>COUNTIF(Scores!F$6:F$359,$A8)</f>
        <v>0</v>
      </c>
      <c r="E8">
        <f>COUNTIF(Scores!G$6:G$492,$A8)</f>
        <v>0</v>
      </c>
      <c r="F8">
        <f>COUNTIF(Scores!H$6:H$492,$A8)</f>
        <v>0</v>
      </c>
      <c r="G8">
        <f>COUNTIF(Scores!I$6:I$492,$A8)</f>
        <v>0</v>
      </c>
      <c r="H8">
        <f>COUNTIF(Scores!J$6:J$492,$A8)</f>
        <v>0</v>
      </c>
      <c r="I8">
        <f>COUNTIF(Scores!K$6:K$492,$A8)</f>
        <v>0</v>
      </c>
      <c r="J8">
        <f>COUNTIF(Scores!L$6:L$492,$A8)</f>
        <v>0</v>
      </c>
      <c r="K8">
        <f>COUNTIF(Scores!M$6:M$492,$A8)</f>
        <v>0</v>
      </c>
      <c r="L8">
        <f>COUNTIF(Scores!N$6:N$492,$A8)</f>
        <v>0</v>
      </c>
      <c r="M8">
        <f>COUNTIF(Scores!O$6:O$492,$A8)</f>
        <v>0</v>
      </c>
      <c r="N8">
        <f>COUNTIF(Scores!P$6:P$492,$A8)</f>
        <v>0</v>
      </c>
      <c r="O8">
        <f>COUNTIF(Scores!Q$6:Q$492,$A8)</f>
        <v>0</v>
      </c>
      <c r="P8">
        <f>COUNTIF(Scores!R$6:R$492,$A8)</f>
        <v>0</v>
      </c>
      <c r="Q8">
        <f>COUNTIF(Scores!S$6:S$359,$A8)</f>
        <v>0</v>
      </c>
      <c r="R8">
        <f>COUNTIF(Scores!T$6:T$492,$A8)</f>
        <v>0</v>
      </c>
      <c r="S8">
        <f>COUNTIF(Scores!U$6:U$492,$A8)</f>
        <v>0</v>
      </c>
      <c r="T8">
        <f>COUNTIF(Scores!V$6:V$492,$A8)</f>
        <v>0</v>
      </c>
      <c r="U8">
        <f>COUNTIF(Scores!W$6:W$492,$A8)</f>
        <v>0</v>
      </c>
    </row>
    <row r="9" spans="1:21" x14ac:dyDescent="0.2">
      <c r="A9">
        <v>8</v>
      </c>
      <c r="B9">
        <f>COUNTIF(Scores!$D$6:$D$492,$A9)</f>
        <v>0</v>
      </c>
      <c r="C9">
        <f>COUNTIF(Scores!E$6:E$359,$A9)</f>
        <v>0</v>
      </c>
      <c r="D9">
        <f>COUNTIF(Scores!F$6:F$359,$A9)</f>
        <v>0</v>
      </c>
      <c r="E9">
        <f>COUNTIF(Scores!G$6:G$492,$A9)</f>
        <v>0</v>
      </c>
      <c r="F9">
        <f>COUNTIF(Scores!H$6:H$492,$A9)</f>
        <v>0</v>
      </c>
      <c r="G9">
        <f>COUNTIF(Scores!I$6:I$492,$A9)</f>
        <v>0</v>
      </c>
      <c r="H9">
        <f>COUNTIF(Scores!J$6:J$492,$A9)</f>
        <v>0</v>
      </c>
      <c r="I9">
        <f>COUNTIF(Scores!K$6:K$492,$A9)</f>
        <v>0</v>
      </c>
      <c r="J9">
        <f>COUNTIF(Scores!L$6:L$492,$A9)</f>
        <v>0</v>
      </c>
      <c r="K9">
        <f>COUNTIF(Scores!M$6:M$492,$A9)</f>
        <v>1</v>
      </c>
      <c r="L9">
        <f>COUNTIF(Scores!N$6:N$492,$A9)</f>
        <v>0</v>
      </c>
      <c r="M9">
        <f>COUNTIF(Scores!O$6:O$492,$A9)</f>
        <v>0</v>
      </c>
      <c r="N9">
        <f>COUNTIF(Scores!P$6:P$492,$A9)</f>
        <v>0</v>
      </c>
      <c r="O9">
        <f>COUNTIF(Scores!Q$6:Q$492,$A9)</f>
        <v>0</v>
      </c>
      <c r="P9">
        <f>COUNTIF(Scores!R$6:R$492,$A9)</f>
        <v>1</v>
      </c>
      <c r="Q9">
        <f>COUNTIF(Scores!S$6:S$359,$A9)</f>
        <v>0</v>
      </c>
      <c r="R9">
        <f>COUNTIF(Scores!T$6:T$492,$A9)</f>
        <v>0</v>
      </c>
      <c r="S9">
        <f>COUNTIF(Scores!U$6:U$492,$A9)</f>
        <v>0</v>
      </c>
      <c r="T9">
        <f>COUNTIF(Scores!V$6:V$492,$A9)</f>
        <v>0</v>
      </c>
      <c r="U9">
        <f>COUNTIF(Scores!W$6:W$492,$A9)</f>
        <v>0</v>
      </c>
    </row>
    <row r="10" spans="1:21" x14ac:dyDescent="0.2">
      <c r="A10">
        <v>9</v>
      </c>
      <c r="B10">
        <f>COUNTIF(Scores!$D$6:$D$492,$A10)</f>
        <v>0</v>
      </c>
      <c r="C10">
        <f>COUNTIF(Scores!E$6:E$359,$A10)</f>
        <v>0</v>
      </c>
      <c r="D10">
        <f>COUNTIF(Scores!F$6:F$359,$A10)</f>
        <v>0</v>
      </c>
      <c r="E10">
        <f>COUNTIF(Scores!G$6:G$492,$A10)</f>
        <v>0</v>
      </c>
      <c r="F10">
        <f>COUNTIF(Scores!H$6:H$492,$A10)</f>
        <v>0</v>
      </c>
      <c r="G10">
        <f>COUNTIF(Scores!I$6:I$492,$A10)</f>
        <v>0</v>
      </c>
      <c r="H10">
        <f>COUNTIF(Scores!J$6:J$492,$A10)</f>
        <v>0</v>
      </c>
      <c r="I10">
        <f>COUNTIF(Scores!K$6:K$492,$A10)</f>
        <v>0</v>
      </c>
      <c r="J10">
        <f>COUNTIF(Scores!L$6:L$492,$A10)</f>
        <v>0</v>
      </c>
      <c r="K10">
        <f>COUNTIF(Scores!M$6:M$492,$A10)</f>
        <v>0</v>
      </c>
      <c r="L10">
        <f>COUNTIF(Scores!N$6:N$492,$A10)</f>
        <v>0</v>
      </c>
      <c r="M10">
        <f>COUNTIF(Scores!O$6:O$492,$A10)</f>
        <v>0</v>
      </c>
      <c r="N10">
        <f>COUNTIF(Scores!P$6:P$492,$A10)</f>
        <v>1</v>
      </c>
      <c r="O10">
        <f>COUNTIF(Scores!Q$6:Q$492,$A10)</f>
        <v>1</v>
      </c>
      <c r="P10">
        <f>COUNTIF(Scores!R$6:R$492,$A10)</f>
        <v>1</v>
      </c>
      <c r="Q10">
        <f>COUNTIF(Scores!S$6:S$359,$A10)</f>
        <v>0</v>
      </c>
      <c r="R10">
        <f>COUNTIF(Scores!T$6:T$492,$A10)</f>
        <v>1</v>
      </c>
      <c r="S10">
        <f>COUNTIF(Scores!U$6:U$492,$A10)</f>
        <v>0</v>
      </c>
      <c r="T10">
        <f>COUNTIF(Scores!V$6:V$492,$A10)</f>
        <v>0</v>
      </c>
      <c r="U10">
        <f>COUNTIF(Scores!W$6:W$492,$A10)</f>
        <v>0</v>
      </c>
    </row>
    <row r="11" spans="1:21" x14ac:dyDescent="0.2">
      <c r="A11">
        <v>10</v>
      </c>
      <c r="B11">
        <f>COUNTIF(Scores!$D$6:$D$492,$A11)</f>
        <v>1</v>
      </c>
      <c r="C11">
        <f>COUNTIF(Scores!E$6:E$359,$A11)</f>
        <v>0</v>
      </c>
      <c r="D11">
        <f>COUNTIF(Scores!F$6:F$359,$A11)</f>
        <v>0</v>
      </c>
      <c r="E11">
        <f>COUNTIF(Scores!G$6:G$492,$A11)</f>
        <v>1</v>
      </c>
      <c r="F11">
        <f>COUNTIF(Scores!H$6:H$492,$A11)</f>
        <v>1</v>
      </c>
      <c r="G11">
        <f>COUNTIF(Scores!I$6:I$492,$A11)</f>
        <v>1</v>
      </c>
      <c r="H11">
        <f>COUNTIF(Scores!J$6:J$492,$A11)</f>
        <v>1</v>
      </c>
      <c r="I11">
        <f>COUNTIF(Scores!K$6:K$492,$A11)</f>
        <v>1</v>
      </c>
      <c r="J11">
        <f>COUNTIF(Scores!L$6:L$492,$A11)</f>
        <v>1</v>
      </c>
      <c r="K11">
        <f>COUNTIF(Scores!M$6:M$492,$A11)</f>
        <v>1</v>
      </c>
      <c r="L11">
        <f>COUNTIF(Scores!N$6:N$492,$A11)</f>
        <v>1</v>
      </c>
      <c r="M11">
        <f>COUNTIF(Scores!O$6:O$492,$A11)</f>
        <v>1</v>
      </c>
      <c r="N11">
        <f>COUNTIF(Scores!P$6:P$492,$A11)</f>
        <v>1</v>
      </c>
      <c r="O11">
        <f>COUNTIF(Scores!Q$6:Q$492,$A11)</f>
        <v>1</v>
      </c>
      <c r="P11">
        <f>COUNTIF(Scores!R$6:R$492,$A11)</f>
        <v>1</v>
      </c>
      <c r="Q11">
        <f>COUNTIF(Scores!S$6:S$359,$A11)</f>
        <v>0</v>
      </c>
      <c r="R11">
        <f>COUNTIF(Scores!T$6:T$492,$A11)</f>
        <v>1</v>
      </c>
      <c r="S11">
        <f>COUNTIF(Scores!U$6:U$492,$A11)</f>
        <v>1</v>
      </c>
      <c r="T11">
        <f>COUNTIF(Scores!V$6:V$492,$A11)</f>
        <v>1</v>
      </c>
      <c r="U11">
        <f>COUNTIF(Scores!W$6:W$492,$A11)</f>
        <v>1</v>
      </c>
    </row>
    <row r="12" spans="1:21" x14ac:dyDescent="0.2">
      <c r="A12">
        <v>11</v>
      </c>
      <c r="B12">
        <f>COUNTIF(Scores!$D$6:$D$492,$A12)</f>
        <v>0</v>
      </c>
      <c r="C12">
        <f>COUNTIF(Scores!E$6:E$359,$A12)</f>
        <v>0</v>
      </c>
      <c r="D12">
        <f>COUNTIF(Scores!F$6:F$359,$A12)</f>
        <v>0</v>
      </c>
      <c r="E12">
        <f>COUNTIF(Scores!G$6:G$492,$A12)</f>
        <v>0</v>
      </c>
      <c r="F12">
        <f>COUNTIF(Scores!H$6:H$492,$A12)</f>
        <v>0</v>
      </c>
      <c r="G12">
        <f>COUNTIF(Scores!I$6:I$492,$A12)</f>
        <v>0</v>
      </c>
      <c r="H12">
        <f>COUNTIF(Scores!J$6:J$492,$A12)</f>
        <v>0</v>
      </c>
      <c r="I12">
        <f>COUNTIF(Scores!K$6:K$492,$A12)</f>
        <v>0</v>
      </c>
      <c r="J12">
        <f>COUNTIF(Scores!L$6:L$492,$A12)</f>
        <v>1</v>
      </c>
      <c r="K12">
        <f>COUNTIF(Scores!M$6:M$492,$A12)</f>
        <v>0</v>
      </c>
      <c r="L12">
        <f>COUNTIF(Scores!N$6:N$492,$A12)</f>
        <v>1</v>
      </c>
      <c r="M12">
        <f>COUNTIF(Scores!O$6:O$492,$A12)</f>
        <v>1</v>
      </c>
      <c r="N12">
        <f>COUNTIF(Scores!P$6:P$492,$A12)</f>
        <v>1</v>
      </c>
      <c r="O12">
        <f>COUNTIF(Scores!Q$6:Q$492,$A12)</f>
        <v>0</v>
      </c>
      <c r="P12">
        <f>COUNTIF(Scores!R$6:R$492,$A12)</f>
        <v>0</v>
      </c>
      <c r="Q12">
        <f>COUNTIF(Scores!S$6:S$359,$A12)</f>
        <v>0</v>
      </c>
      <c r="R12">
        <f>COUNTIF(Scores!T$6:T$492,$A12)</f>
        <v>0</v>
      </c>
      <c r="S12">
        <f>COUNTIF(Scores!U$6:U$492,$A12)</f>
        <v>0</v>
      </c>
      <c r="T12">
        <f>COUNTIF(Scores!V$6:V$492,$A12)</f>
        <v>0</v>
      </c>
      <c r="U12">
        <f>COUNTIF(Scores!W$6:W$492,$A12)</f>
        <v>0</v>
      </c>
    </row>
    <row r="13" spans="1:21" x14ac:dyDescent="0.2">
      <c r="A13">
        <v>12</v>
      </c>
      <c r="B13">
        <f>COUNTIF(Scores!$D$6:$D$492,$A13)</f>
        <v>0</v>
      </c>
      <c r="C13">
        <f>COUNTIF(Scores!E$6:E$359,$A13)</f>
        <v>0</v>
      </c>
      <c r="D13">
        <f>COUNTIF(Scores!F$6:F$359,$A13)</f>
        <v>1</v>
      </c>
      <c r="E13">
        <f>COUNTIF(Scores!G$6:G$492,$A13)</f>
        <v>0</v>
      </c>
      <c r="F13">
        <f>COUNTIF(Scores!H$6:H$492,$A13)</f>
        <v>0</v>
      </c>
      <c r="G13">
        <f>COUNTIF(Scores!I$6:I$492,$A13)</f>
        <v>1</v>
      </c>
      <c r="H13">
        <f>COUNTIF(Scores!J$6:J$492,$A13)</f>
        <v>0</v>
      </c>
      <c r="I13">
        <f>COUNTIF(Scores!K$6:K$492,$A13)</f>
        <v>0</v>
      </c>
      <c r="J13">
        <f>COUNTIF(Scores!L$6:L$492,$A13)</f>
        <v>0</v>
      </c>
      <c r="K13">
        <f>COUNTIF(Scores!M$6:M$492,$A13)</f>
        <v>0</v>
      </c>
      <c r="L13">
        <f>COUNTIF(Scores!N$6:N$492,$A13)</f>
        <v>0</v>
      </c>
      <c r="M13">
        <f>COUNTIF(Scores!O$6:O$492,$A13)</f>
        <v>0</v>
      </c>
      <c r="N13">
        <f>COUNTIF(Scores!P$6:P$492,$A13)</f>
        <v>0</v>
      </c>
      <c r="O13">
        <f>COUNTIF(Scores!Q$6:Q$492,$A13)</f>
        <v>0</v>
      </c>
      <c r="P13">
        <f>COUNTIF(Scores!R$6:R$492,$A13)</f>
        <v>0</v>
      </c>
      <c r="Q13">
        <f>COUNTIF(Scores!S$6:S$359,$A13)</f>
        <v>0</v>
      </c>
      <c r="R13">
        <f>COUNTIF(Scores!T$6:T$492,$A13)</f>
        <v>0</v>
      </c>
      <c r="S13">
        <f>COUNTIF(Scores!U$6:U$492,$A13)</f>
        <v>0</v>
      </c>
      <c r="T13">
        <f>COUNTIF(Scores!V$6:V$492,$A13)</f>
        <v>0</v>
      </c>
      <c r="U13">
        <f>COUNTIF(Scores!W$6:W$492,$A13)</f>
        <v>0</v>
      </c>
    </row>
    <row r="14" spans="1:21" x14ac:dyDescent="0.2">
      <c r="A14">
        <v>13</v>
      </c>
      <c r="B14">
        <f>COUNTIF(Scores!$D$6:$D$492,$A14)</f>
        <v>0</v>
      </c>
      <c r="C14">
        <f>COUNTIF(Scores!E$6:E$359,$A14)</f>
        <v>0</v>
      </c>
      <c r="D14">
        <f>COUNTIF(Scores!F$6:F$359,$A14)</f>
        <v>0</v>
      </c>
      <c r="E14">
        <f>COUNTIF(Scores!G$6:G$492,$A14)</f>
        <v>0</v>
      </c>
      <c r="F14">
        <f>COUNTIF(Scores!H$6:H$492,$A14)</f>
        <v>0</v>
      </c>
      <c r="G14">
        <f>COUNTIF(Scores!I$6:I$492,$A14)</f>
        <v>0</v>
      </c>
      <c r="H14">
        <f>COUNTIF(Scores!J$6:J$492,$A14)</f>
        <v>1</v>
      </c>
      <c r="I14">
        <f>COUNTIF(Scores!K$6:K$492,$A14)</f>
        <v>0</v>
      </c>
      <c r="J14">
        <f>COUNTIF(Scores!L$6:L$492,$A14)</f>
        <v>0</v>
      </c>
      <c r="K14">
        <f>COUNTIF(Scores!M$6:M$492,$A14)</f>
        <v>0</v>
      </c>
      <c r="L14">
        <f>COUNTIF(Scores!N$6:N$492,$A14)</f>
        <v>0</v>
      </c>
      <c r="M14">
        <f>COUNTIF(Scores!O$6:O$492,$A14)</f>
        <v>1</v>
      </c>
      <c r="N14">
        <f>COUNTIF(Scores!P$6:P$492,$A14)</f>
        <v>0</v>
      </c>
      <c r="O14">
        <f>COUNTIF(Scores!Q$6:Q$492,$A14)</f>
        <v>1</v>
      </c>
      <c r="P14">
        <f>COUNTIF(Scores!R$6:R$492,$A14)</f>
        <v>0</v>
      </c>
      <c r="Q14">
        <f>COUNTIF(Scores!S$6:S$359,$A14)</f>
        <v>0</v>
      </c>
      <c r="R14">
        <f>COUNTIF(Scores!T$6:T$492,$A14)</f>
        <v>0</v>
      </c>
      <c r="S14">
        <f>COUNTIF(Scores!U$6:U$492,$A14)</f>
        <v>0</v>
      </c>
      <c r="T14">
        <f>COUNTIF(Scores!V$6:V$492,$A14)</f>
        <v>0</v>
      </c>
      <c r="U14">
        <f>COUNTIF(Scores!W$6:W$492,$A14)</f>
        <v>0</v>
      </c>
    </row>
    <row r="15" spans="1:21" x14ac:dyDescent="0.2">
      <c r="A15">
        <v>14</v>
      </c>
      <c r="B15">
        <f>COUNTIF(Scores!$D$6:$D$492,$A15)</f>
        <v>0</v>
      </c>
      <c r="C15">
        <f>COUNTIF(Scores!E$6:E$359,$A15)</f>
        <v>0</v>
      </c>
      <c r="D15">
        <f>COUNTIF(Scores!F$6:F$359,$A15)</f>
        <v>0</v>
      </c>
      <c r="E15">
        <f>COUNTIF(Scores!G$6:G$492,$A15)</f>
        <v>0</v>
      </c>
      <c r="F15">
        <f>COUNTIF(Scores!H$6:H$492,$A15)</f>
        <v>0</v>
      </c>
      <c r="G15">
        <f>COUNTIF(Scores!I$6:I$492,$A15)</f>
        <v>1</v>
      </c>
      <c r="H15">
        <f>COUNTIF(Scores!J$6:J$492,$A15)</f>
        <v>0</v>
      </c>
      <c r="I15">
        <f>COUNTIF(Scores!K$6:K$492,$A15)</f>
        <v>0</v>
      </c>
      <c r="J15">
        <f>COUNTIF(Scores!L$6:L$492,$A15)</f>
        <v>0</v>
      </c>
      <c r="K15">
        <f>COUNTIF(Scores!M$6:M$492,$A15)</f>
        <v>0</v>
      </c>
      <c r="L15">
        <f>COUNTIF(Scores!N$6:N$492,$A15)</f>
        <v>0</v>
      </c>
      <c r="M15">
        <f>COUNTIF(Scores!O$6:O$492,$A15)</f>
        <v>0</v>
      </c>
      <c r="N15">
        <f>COUNTIF(Scores!P$6:P$492,$A15)</f>
        <v>1</v>
      </c>
      <c r="O15">
        <f>COUNTIF(Scores!Q$6:Q$492,$A15)</f>
        <v>0</v>
      </c>
      <c r="P15">
        <f>COUNTIF(Scores!R$6:R$492,$A15)</f>
        <v>2</v>
      </c>
      <c r="Q15">
        <f>COUNTIF(Scores!S$6:S$359,$A15)</f>
        <v>0</v>
      </c>
      <c r="R15">
        <f>COUNTIF(Scores!T$6:T$492,$A15)</f>
        <v>0</v>
      </c>
      <c r="S15">
        <f>COUNTIF(Scores!U$6:U$492,$A15)</f>
        <v>0</v>
      </c>
      <c r="T15">
        <f>COUNTIF(Scores!V$6:V$492,$A15)</f>
        <v>0</v>
      </c>
      <c r="U15">
        <f>COUNTIF(Scores!W$6:W$492,$A15)</f>
        <v>0</v>
      </c>
    </row>
    <row r="16" spans="1:21" x14ac:dyDescent="0.2">
      <c r="A16">
        <v>15</v>
      </c>
      <c r="B16">
        <f>COUNTIF(Scores!$D$6:$D$492,$A16)</f>
        <v>0</v>
      </c>
      <c r="C16">
        <f>COUNTIF(Scores!E$6:E$359,$A16)</f>
        <v>0</v>
      </c>
      <c r="D16">
        <f>COUNTIF(Scores!F$6:F$359,$A16)</f>
        <v>0</v>
      </c>
      <c r="E16">
        <f>COUNTIF(Scores!G$6:G$492,$A16)</f>
        <v>2</v>
      </c>
      <c r="F16">
        <f>COUNTIF(Scores!H$6:H$492,$A16)</f>
        <v>0</v>
      </c>
      <c r="G16">
        <f>COUNTIF(Scores!I$6:I$492,$A16)</f>
        <v>1</v>
      </c>
      <c r="H16">
        <f>COUNTIF(Scores!J$6:J$492,$A16)</f>
        <v>0</v>
      </c>
      <c r="I16">
        <f>COUNTIF(Scores!K$6:K$492,$A16)</f>
        <v>0</v>
      </c>
      <c r="J16">
        <f>COUNTIF(Scores!L$6:L$492,$A16)</f>
        <v>0</v>
      </c>
      <c r="K16">
        <f>COUNTIF(Scores!M$6:M$492,$A16)</f>
        <v>0</v>
      </c>
      <c r="L16">
        <f>COUNTIF(Scores!N$6:N$492,$A16)</f>
        <v>0</v>
      </c>
      <c r="M16">
        <f>COUNTIF(Scores!O$6:O$492,$A16)</f>
        <v>0</v>
      </c>
      <c r="N16">
        <f>COUNTIF(Scores!P$6:P$492,$A16)</f>
        <v>0</v>
      </c>
      <c r="O16">
        <f>COUNTIF(Scores!Q$6:Q$492,$A16)</f>
        <v>0</v>
      </c>
      <c r="P16">
        <f>COUNTIF(Scores!R$6:R$492,$A16)</f>
        <v>1</v>
      </c>
      <c r="Q16">
        <f>COUNTIF(Scores!S$6:S$359,$A16)</f>
        <v>0</v>
      </c>
      <c r="R16">
        <f>COUNTIF(Scores!T$6:T$492,$A16)</f>
        <v>0</v>
      </c>
      <c r="S16">
        <f>COUNTIF(Scores!U$6:U$492,$A16)</f>
        <v>0</v>
      </c>
      <c r="T16">
        <f>COUNTIF(Scores!V$6:V$492,$A16)</f>
        <v>0</v>
      </c>
      <c r="U16">
        <f>COUNTIF(Scores!W$6:W$492,$A16)</f>
        <v>1</v>
      </c>
    </row>
    <row r="17" spans="1:21" x14ac:dyDescent="0.2">
      <c r="A17">
        <v>16</v>
      </c>
      <c r="B17">
        <f>COUNTIF(Scores!$D$6:$D$492,$A17)</f>
        <v>0</v>
      </c>
      <c r="C17">
        <f>COUNTIF(Scores!E$6:E$359,$A17)</f>
        <v>0</v>
      </c>
      <c r="D17">
        <f>COUNTIF(Scores!F$6:F$359,$A17)</f>
        <v>0</v>
      </c>
      <c r="E17">
        <f>COUNTIF(Scores!G$6:G$492,$A17)</f>
        <v>1</v>
      </c>
      <c r="F17">
        <f>COUNTIF(Scores!H$6:H$492,$A17)</f>
        <v>0</v>
      </c>
      <c r="G17">
        <f>COUNTIF(Scores!I$6:I$492,$A17)</f>
        <v>1</v>
      </c>
      <c r="H17">
        <f>COUNTIF(Scores!J$6:J$492,$A17)</f>
        <v>0</v>
      </c>
      <c r="I17">
        <f>COUNTIF(Scores!K$6:K$492,$A17)</f>
        <v>0</v>
      </c>
      <c r="J17">
        <f>COUNTIF(Scores!L$6:L$492,$A17)</f>
        <v>1</v>
      </c>
      <c r="K17">
        <f>COUNTIF(Scores!M$6:M$492,$A17)</f>
        <v>0</v>
      </c>
      <c r="L17">
        <f>COUNTIF(Scores!N$6:N$492,$A17)</f>
        <v>2</v>
      </c>
      <c r="M17">
        <f>COUNTIF(Scores!O$6:O$492,$A17)</f>
        <v>0</v>
      </c>
      <c r="N17">
        <f>COUNTIF(Scores!P$6:P$492,$A17)</f>
        <v>3</v>
      </c>
      <c r="O17">
        <f>COUNTIF(Scores!Q$6:Q$492,$A17)</f>
        <v>0</v>
      </c>
      <c r="P17">
        <f>COUNTIF(Scores!R$6:R$492,$A17)</f>
        <v>1</v>
      </c>
      <c r="Q17">
        <f>COUNTIF(Scores!S$6:S$359,$A17)</f>
        <v>0</v>
      </c>
      <c r="R17">
        <f>COUNTIF(Scores!T$6:T$492,$A17)</f>
        <v>0</v>
      </c>
      <c r="S17">
        <f>COUNTIF(Scores!U$6:U$492,$A17)</f>
        <v>0</v>
      </c>
      <c r="T17">
        <f>COUNTIF(Scores!V$6:V$492,$A17)</f>
        <v>0</v>
      </c>
      <c r="U17">
        <f>COUNTIF(Scores!W$6:W$492,$A17)</f>
        <v>0</v>
      </c>
    </row>
    <row r="18" spans="1:21" x14ac:dyDescent="0.2">
      <c r="A18">
        <v>17</v>
      </c>
      <c r="B18">
        <f>COUNTIF(Scores!$D$6:$D$492,$A18)</f>
        <v>0</v>
      </c>
      <c r="C18">
        <f>COUNTIF(Scores!E$6:E$359,$A18)</f>
        <v>0</v>
      </c>
      <c r="D18">
        <f>COUNTIF(Scores!F$6:F$359,$A18)</f>
        <v>1</v>
      </c>
      <c r="E18">
        <f>COUNTIF(Scores!G$6:G$492,$A18)</f>
        <v>1</v>
      </c>
      <c r="F18">
        <f>COUNTIF(Scores!H$6:H$492,$A18)</f>
        <v>0</v>
      </c>
      <c r="G18">
        <f>COUNTIF(Scores!I$6:I$492,$A18)</f>
        <v>1</v>
      </c>
      <c r="H18">
        <f>COUNTIF(Scores!J$6:J$492,$A18)</f>
        <v>0</v>
      </c>
      <c r="I18">
        <f>COUNTIF(Scores!K$6:K$492,$A18)</f>
        <v>0</v>
      </c>
      <c r="J18">
        <f>COUNTIF(Scores!L$6:L$492,$A18)</f>
        <v>2</v>
      </c>
      <c r="K18">
        <f>COUNTIF(Scores!M$6:M$492,$A18)</f>
        <v>0</v>
      </c>
      <c r="L18">
        <f>COUNTIF(Scores!N$6:N$492,$A18)</f>
        <v>1</v>
      </c>
      <c r="M18">
        <f>COUNTIF(Scores!O$6:O$492,$A18)</f>
        <v>0</v>
      </c>
      <c r="N18">
        <f>COUNTIF(Scores!P$6:P$492,$A18)</f>
        <v>0</v>
      </c>
      <c r="O18">
        <f>COUNTIF(Scores!Q$6:Q$492,$A18)</f>
        <v>1</v>
      </c>
      <c r="P18">
        <f>COUNTIF(Scores!R$6:R$492,$A18)</f>
        <v>1</v>
      </c>
      <c r="Q18">
        <f>COUNTIF(Scores!S$6:S$359,$A18)</f>
        <v>0</v>
      </c>
      <c r="R18">
        <f>COUNTIF(Scores!T$6:T$492,$A18)</f>
        <v>1</v>
      </c>
      <c r="S18">
        <f>COUNTIF(Scores!U$6:U$492,$A18)</f>
        <v>0</v>
      </c>
      <c r="T18">
        <f>COUNTIF(Scores!V$6:V$492,$A18)</f>
        <v>2</v>
      </c>
      <c r="U18">
        <f>COUNTIF(Scores!W$6:W$492,$A18)</f>
        <v>0</v>
      </c>
    </row>
    <row r="19" spans="1:21" x14ac:dyDescent="0.2">
      <c r="A19">
        <v>18</v>
      </c>
      <c r="B19">
        <f>COUNTIF(Scores!$D$6:$D$492,$A19)</f>
        <v>0</v>
      </c>
      <c r="C19">
        <f>COUNTIF(Scores!E$6:E$359,$A19)</f>
        <v>0</v>
      </c>
      <c r="D19">
        <f>COUNTIF(Scores!F$6:F$359,$A19)</f>
        <v>0</v>
      </c>
      <c r="E19">
        <f>COUNTIF(Scores!G$6:G$492,$A19)</f>
        <v>1</v>
      </c>
      <c r="F19">
        <f>COUNTIF(Scores!H$6:H$492,$A19)</f>
        <v>0</v>
      </c>
      <c r="G19">
        <f>COUNTIF(Scores!I$6:I$492,$A19)</f>
        <v>3</v>
      </c>
      <c r="H19">
        <f>COUNTIF(Scores!J$6:J$492,$A19)</f>
        <v>2</v>
      </c>
      <c r="I19">
        <f>COUNTIF(Scores!K$6:K$492,$A19)</f>
        <v>0</v>
      </c>
      <c r="J19">
        <f>COUNTIF(Scores!L$6:L$492,$A19)</f>
        <v>0</v>
      </c>
      <c r="K19">
        <f>COUNTIF(Scores!M$6:M$492,$A19)</f>
        <v>1</v>
      </c>
      <c r="L19">
        <f>COUNTIF(Scores!N$6:N$492,$A19)</f>
        <v>0</v>
      </c>
      <c r="M19">
        <f>COUNTIF(Scores!O$6:O$492,$A19)</f>
        <v>0</v>
      </c>
      <c r="N19">
        <f>COUNTIF(Scores!P$6:P$492,$A19)</f>
        <v>1</v>
      </c>
      <c r="O19">
        <f>COUNTIF(Scores!Q$6:Q$492,$A19)</f>
        <v>0</v>
      </c>
      <c r="P19">
        <f>COUNTIF(Scores!R$6:R$492,$A19)</f>
        <v>0</v>
      </c>
      <c r="Q19">
        <f>COUNTIF(Scores!S$6:S$359,$A19)</f>
        <v>0</v>
      </c>
      <c r="R19">
        <f>COUNTIF(Scores!T$6:T$492,$A19)</f>
        <v>1</v>
      </c>
      <c r="S19">
        <f>COUNTIF(Scores!U$6:U$492,$A19)</f>
        <v>1</v>
      </c>
      <c r="T19">
        <f>COUNTIF(Scores!V$6:V$492,$A19)</f>
        <v>0</v>
      </c>
      <c r="U19">
        <f>COUNTIF(Scores!W$6:W$492,$A19)</f>
        <v>1</v>
      </c>
    </row>
    <row r="20" spans="1:21" x14ac:dyDescent="0.2">
      <c r="A20">
        <v>19</v>
      </c>
      <c r="B20">
        <f>COUNTIF(Scores!$D$6:$D$492,$A20)</f>
        <v>2</v>
      </c>
      <c r="C20">
        <f>COUNTIF(Scores!E$6:E$359,$A20)</f>
        <v>1</v>
      </c>
      <c r="D20">
        <f>COUNTIF(Scores!F$6:F$359,$A20)</f>
        <v>2</v>
      </c>
      <c r="E20">
        <f>COUNTIF(Scores!G$6:G$492,$A20)</f>
        <v>1</v>
      </c>
      <c r="F20">
        <f>COUNTIF(Scores!H$6:H$492,$A20)</f>
        <v>0</v>
      </c>
      <c r="G20">
        <f>COUNTIF(Scores!I$6:I$492,$A20)</f>
        <v>1</v>
      </c>
      <c r="H20">
        <f>COUNTIF(Scores!J$6:J$492,$A20)</f>
        <v>0</v>
      </c>
      <c r="I20">
        <f>COUNTIF(Scores!K$6:K$492,$A20)</f>
        <v>1</v>
      </c>
      <c r="J20">
        <f>COUNTIF(Scores!L$6:L$492,$A20)</f>
        <v>0</v>
      </c>
      <c r="K20">
        <f>COUNTIF(Scores!M$6:M$492,$A20)</f>
        <v>1</v>
      </c>
      <c r="L20">
        <f>COUNTIF(Scores!N$6:N$492,$A20)</f>
        <v>0</v>
      </c>
      <c r="M20">
        <f>COUNTIF(Scores!O$6:O$492,$A20)</f>
        <v>1</v>
      </c>
      <c r="N20">
        <f>COUNTIF(Scores!P$6:P$492,$A20)</f>
        <v>2</v>
      </c>
      <c r="O20">
        <f>COUNTIF(Scores!Q$6:Q$492,$A20)</f>
        <v>0</v>
      </c>
      <c r="P20">
        <f>COUNTIF(Scores!R$6:R$492,$A20)</f>
        <v>1</v>
      </c>
      <c r="Q20">
        <f>COUNTIF(Scores!S$6:S$359,$A20)</f>
        <v>0</v>
      </c>
      <c r="R20">
        <f>COUNTIF(Scores!T$6:T$492,$A20)</f>
        <v>0</v>
      </c>
      <c r="S20">
        <f>COUNTIF(Scores!U$6:U$492,$A20)</f>
        <v>0</v>
      </c>
      <c r="T20">
        <f>COUNTIF(Scores!V$6:V$492,$A20)</f>
        <v>0</v>
      </c>
      <c r="U20">
        <f>COUNTIF(Scores!W$6:W$492,$A20)</f>
        <v>0</v>
      </c>
    </row>
    <row r="21" spans="1:21" x14ac:dyDescent="0.2">
      <c r="A21">
        <v>20</v>
      </c>
      <c r="B21">
        <f>COUNTIF(Scores!$D$6:$D$492,$A21)</f>
        <v>1</v>
      </c>
      <c r="C21">
        <f>COUNTIF(Scores!E$6:E$359,$A21)</f>
        <v>0</v>
      </c>
      <c r="D21">
        <f>COUNTIF(Scores!F$6:F$359,$A21)</f>
        <v>2</v>
      </c>
      <c r="E21">
        <f>COUNTIF(Scores!G$6:G$492,$A21)</f>
        <v>1</v>
      </c>
      <c r="F21">
        <f>COUNTIF(Scores!H$6:H$492,$A21)</f>
        <v>0</v>
      </c>
      <c r="G21">
        <f>COUNTIF(Scores!I$6:I$492,$A21)</f>
        <v>0</v>
      </c>
      <c r="H21">
        <f>COUNTIF(Scores!J$6:J$492,$A21)</f>
        <v>1</v>
      </c>
      <c r="I21">
        <f>COUNTIF(Scores!K$6:K$492,$A21)</f>
        <v>2</v>
      </c>
      <c r="J21">
        <f>COUNTIF(Scores!L$6:L$492,$A21)</f>
        <v>0</v>
      </c>
      <c r="K21">
        <f>COUNTIF(Scores!M$6:M$492,$A21)</f>
        <v>0</v>
      </c>
      <c r="L21">
        <f>COUNTIF(Scores!N$6:N$492,$A21)</f>
        <v>2</v>
      </c>
      <c r="M21">
        <f>COUNTIF(Scores!O$6:O$492,$A21)</f>
        <v>0</v>
      </c>
      <c r="N21">
        <f>COUNTIF(Scores!P$6:P$492,$A21)</f>
        <v>2</v>
      </c>
      <c r="O21">
        <f>COUNTIF(Scores!Q$6:Q$492,$A21)</f>
        <v>2</v>
      </c>
      <c r="P21">
        <f>COUNTIF(Scores!R$6:R$492,$A21)</f>
        <v>2</v>
      </c>
      <c r="Q21">
        <f>COUNTIF(Scores!S$6:S$359,$A21)</f>
        <v>0</v>
      </c>
      <c r="R21">
        <f>COUNTIF(Scores!T$6:T$492,$A21)</f>
        <v>0</v>
      </c>
      <c r="S21">
        <f>COUNTIF(Scores!U$6:U$492,$A21)</f>
        <v>0</v>
      </c>
      <c r="T21">
        <f>COUNTIF(Scores!V$6:V$492,$A21)</f>
        <v>0</v>
      </c>
      <c r="U21">
        <f>COUNTIF(Scores!W$6:W$492,$A21)</f>
        <v>0</v>
      </c>
    </row>
    <row r="22" spans="1:21" x14ac:dyDescent="0.2">
      <c r="A22">
        <v>21</v>
      </c>
      <c r="B22">
        <f>COUNTIF(Scores!$D$6:$D$492,$A22)</f>
        <v>0</v>
      </c>
      <c r="C22">
        <f>COUNTIF(Scores!E$6:E$359,$A22)</f>
        <v>1</v>
      </c>
      <c r="D22">
        <f>COUNTIF(Scores!F$6:F$359,$A22)</f>
        <v>0</v>
      </c>
      <c r="E22">
        <f>COUNTIF(Scores!G$6:G$492,$A22)</f>
        <v>2</v>
      </c>
      <c r="F22">
        <f>COUNTIF(Scores!H$6:H$492,$A22)</f>
        <v>0</v>
      </c>
      <c r="G22">
        <f>COUNTIF(Scores!I$6:I$492,$A22)</f>
        <v>1</v>
      </c>
      <c r="H22">
        <f>COUNTIF(Scores!J$6:J$492,$A22)</f>
        <v>1</v>
      </c>
      <c r="I22">
        <f>COUNTIF(Scores!K$6:K$492,$A22)</f>
        <v>1</v>
      </c>
      <c r="J22">
        <f>COUNTIF(Scores!L$6:L$492,$A22)</f>
        <v>0</v>
      </c>
      <c r="K22">
        <f>COUNTIF(Scores!M$6:M$492,$A22)</f>
        <v>1</v>
      </c>
      <c r="L22">
        <f>COUNTIF(Scores!N$6:N$492,$A22)</f>
        <v>0</v>
      </c>
      <c r="M22">
        <f>COUNTIF(Scores!O$6:O$492,$A22)</f>
        <v>2</v>
      </c>
      <c r="N22">
        <f>COUNTIF(Scores!P$6:P$492,$A22)</f>
        <v>0</v>
      </c>
      <c r="O22">
        <f>COUNTIF(Scores!Q$6:Q$492,$A22)</f>
        <v>1</v>
      </c>
      <c r="P22">
        <f>COUNTIF(Scores!R$6:R$492,$A22)</f>
        <v>1</v>
      </c>
      <c r="Q22">
        <f>COUNTIF(Scores!S$6:S$359,$A22)</f>
        <v>0</v>
      </c>
      <c r="R22">
        <f>COUNTIF(Scores!T$6:T$492,$A22)</f>
        <v>0</v>
      </c>
      <c r="S22">
        <f>COUNTIF(Scores!U$6:U$492,$A22)</f>
        <v>1</v>
      </c>
      <c r="T22">
        <f>COUNTIF(Scores!V$6:V$492,$A22)</f>
        <v>0</v>
      </c>
      <c r="U22">
        <f>COUNTIF(Scores!W$6:W$492,$A22)</f>
        <v>1</v>
      </c>
    </row>
    <row r="23" spans="1:21" x14ac:dyDescent="0.2">
      <c r="A23">
        <v>22</v>
      </c>
      <c r="B23">
        <f>COUNTIF(Scores!$D$6:$D$492,$A23)</f>
        <v>0</v>
      </c>
      <c r="C23">
        <f>COUNTIF(Scores!E$6:E$359,$A23)</f>
        <v>0</v>
      </c>
      <c r="D23">
        <f>COUNTIF(Scores!F$6:F$359,$A23)</f>
        <v>1</v>
      </c>
      <c r="E23">
        <f>COUNTIF(Scores!G$6:G$492,$A23)</f>
        <v>2</v>
      </c>
      <c r="F23">
        <f>COUNTIF(Scores!H$6:H$492,$A23)</f>
        <v>0</v>
      </c>
      <c r="G23">
        <f>COUNTIF(Scores!I$6:I$492,$A23)</f>
        <v>2</v>
      </c>
      <c r="H23">
        <f>COUNTIF(Scores!J$6:J$492,$A23)</f>
        <v>1</v>
      </c>
      <c r="I23">
        <f>COUNTIF(Scores!K$6:K$492,$A23)</f>
        <v>0</v>
      </c>
      <c r="J23">
        <f>COUNTIF(Scores!L$6:L$492,$A23)</f>
        <v>1</v>
      </c>
      <c r="K23">
        <f>COUNTIF(Scores!M$6:M$492,$A23)</f>
        <v>0</v>
      </c>
      <c r="L23">
        <f>COUNTIF(Scores!N$6:N$492,$A23)</f>
        <v>2</v>
      </c>
      <c r="M23">
        <f>COUNTIF(Scores!O$6:O$492,$A23)</f>
        <v>0</v>
      </c>
      <c r="N23">
        <f>COUNTIF(Scores!P$6:P$492,$A23)</f>
        <v>2</v>
      </c>
      <c r="O23">
        <f>COUNTIF(Scores!Q$6:Q$492,$A23)</f>
        <v>2</v>
      </c>
      <c r="P23">
        <f>COUNTIF(Scores!R$6:R$492,$A23)</f>
        <v>1</v>
      </c>
      <c r="Q23">
        <f>COUNTIF(Scores!S$6:S$359,$A23)</f>
        <v>0</v>
      </c>
      <c r="R23">
        <f>COUNTIF(Scores!T$6:T$492,$A23)</f>
        <v>2</v>
      </c>
      <c r="S23">
        <f>COUNTIF(Scores!U$6:U$492,$A23)</f>
        <v>0</v>
      </c>
      <c r="T23">
        <f>COUNTIF(Scores!V$6:V$492,$A23)</f>
        <v>1</v>
      </c>
      <c r="U23">
        <f>COUNTIF(Scores!W$6:W$492,$A23)</f>
        <v>2</v>
      </c>
    </row>
    <row r="24" spans="1:21" x14ac:dyDescent="0.2">
      <c r="A24">
        <v>23</v>
      </c>
      <c r="B24">
        <f>COUNTIF(Scores!$D$6:$D$492,$A24)</f>
        <v>0</v>
      </c>
      <c r="C24">
        <f>COUNTIF(Scores!E$6:E$359,$A24)</f>
        <v>0</v>
      </c>
      <c r="D24">
        <f>COUNTIF(Scores!F$6:F$359,$A24)</f>
        <v>0</v>
      </c>
      <c r="E24">
        <f>COUNTIF(Scores!G$6:G$492,$A24)</f>
        <v>3</v>
      </c>
      <c r="F24">
        <f>COUNTIF(Scores!H$6:H$492,$A24)</f>
        <v>2</v>
      </c>
      <c r="G24">
        <f>COUNTIF(Scores!I$6:I$492,$A24)</f>
        <v>1</v>
      </c>
      <c r="H24">
        <f>COUNTIF(Scores!J$6:J$492,$A24)</f>
        <v>0</v>
      </c>
      <c r="I24">
        <f>COUNTIF(Scores!K$6:K$492,$A24)</f>
        <v>1</v>
      </c>
      <c r="J24">
        <f>COUNTIF(Scores!L$6:L$492,$A24)</f>
        <v>3</v>
      </c>
      <c r="K24">
        <f>COUNTIF(Scores!M$6:M$492,$A24)</f>
        <v>1</v>
      </c>
      <c r="L24">
        <f>COUNTIF(Scores!N$6:N$492,$A24)</f>
        <v>1</v>
      </c>
      <c r="M24">
        <f>COUNTIF(Scores!O$6:O$492,$A24)</f>
        <v>3</v>
      </c>
      <c r="N24">
        <f>COUNTIF(Scores!P$6:P$492,$A24)</f>
        <v>1</v>
      </c>
      <c r="O24">
        <f>COUNTIF(Scores!Q$6:Q$492,$A24)</f>
        <v>1</v>
      </c>
      <c r="P24">
        <f>COUNTIF(Scores!R$6:R$492,$A24)</f>
        <v>4</v>
      </c>
      <c r="Q24">
        <f>COUNTIF(Scores!S$6:S$359,$A24)</f>
        <v>0</v>
      </c>
      <c r="R24">
        <f>COUNTIF(Scores!T$6:T$492,$A24)</f>
        <v>1</v>
      </c>
      <c r="S24">
        <f>COUNTIF(Scores!U$6:U$492,$A24)</f>
        <v>1</v>
      </c>
      <c r="T24">
        <f>COUNTIF(Scores!V$6:V$492,$A24)</f>
        <v>2</v>
      </c>
      <c r="U24">
        <f>COUNTIF(Scores!W$6:W$492,$A24)</f>
        <v>1</v>
      </c>
    </row>
    <row r="25" spans="1:21" x14ac:dyDescent="0.2">
      <c r="A25">
        <v>24</v>
      </c>
      <c r="B25">
        <f>COUNTIF(Scores!$D$6:$D$492,$A25)</f>
        <v>2</v>
      </c>
      <c r="C25">
        <f>COUNTIF(Scores!E$6:E$359,$A25)</f>
        <v>1</v>
      </c>
      <c r="D25">
        <f>COUNTIF(Scores!F$6:F$359,$A25)</f>
        <v>0</v>
      </c>
      <c r="E25">
        <f>COUNTIF(Scores!G$6:G$492,$A25)</f>
        <v>2</v>
      </c>
      <c r="F25">
        <f>COUNTIF(Scores!H$6:H$492,$A25)</f>
        <v>0</v>
      </c>
      <c r="G25">
        <f>COUNTIF(Scores!I$6:I$492,$A25)</f>
        <v>2</v>
      </c>
      <c r="H25">
        <f>COUNTIF(Scores!J$6:J$492,$A25)</f>
        <v>0</v>
      </c>
      <c r="I25">
        <f>COUNTIF(Scores!K$6:K$492,$A25)</f>
        <v>1</v>
      </c>
      <c r="J25">
        <f>COUNTIF(Scores!L$6:L$492,$A25)</f>
        <v>3</v>
      </c>
      <c r="K25">
        <f>COUNTIF(Scores!M$6:M$492,$A25)</f>
        <v>2</v>
      </c>
      <c r="L25">
        <f>COUNTIF(Scores!N$6:N$492,$A25)</f>
        <v>2</v>
      </c>
      <c r="M25">
        <f>COUNTIF(Scores!O$6:O$492,$A25)</f>
        <v>2</v>
      </c>
      <c r="N25">
        <f>COUNTIF(Scores!P$6:P$492,$A25)</f>
        <v>5</v>
      </c>
      <c r="O25">
        <f>COUNTIF(Scores!Q$6:Q$492,$A25)</f>
        <v>4</v>
      </c>
      <c r="P25">
        <f>COUNTIF(Scores!R$6:R$492,$A25)</f>
        <v>4</v>
      </c>
      <c r="Q25">
        <f>COUNTIF(Scores!S$6:S$359,$A25)</f>
        <v>0</v>
      </c>
      <c r="R25">
        <f>COUNTIF(Scores!T$6:T$492,$A25)</f>
        <v>1</v>
      </c>
      <c r="S25">
        <f>COUNTIF(Scores!U$6:U$492,$A25)</f>
        <v>0</v>
      </c>
      <c r="T25">
        <f>COUNTIF(Scores!V$6:V$492,$A25)</f>
        <v>0</v>
      </c>
      <c r="U25">
        <f>COUNTIF(Scores!W$6:W$492,$A25)</f>
        <v>1</v>
      </c>
    </row>
    <row r="26" spans="1:21" x14ac:dyDescent="0.2">
      <c r="A26">
        <v>25</v>
      </c>
      <c r="B26">
        <f>COUNTIF(Scores!$D$6:$D$492,$A26)</f>
        <v>0</v>
      </c>
      <c r="C26">
        <f>COUNTIF(Scores!E$6:E$359,$A26)</f>
        <v>1</v>
      </c>
      <c r="D26">
        <f>COUNTIF(Scores!F$6:F$359,$A26)</f>
        <v>2</v>
      </c>
      <c r="E26">
        <f>COUNTIF(Scores!G$6:G$492,$A26)</f>
        <v>3</v>
      </c>
      <c r="F26">
        <f>COUNTIF(Scores!H$6:H$492,$A26)</f>
        <v>0</v>
      </c>
      <c r="G26">
        <f>COUNTIF(Scores!I$6:I$492,$A26)</f>
        <v>0</v>
      </c>
      <c r="H26">
        <f>COUNTIF(Scores!J$6:J$492,$A26)</f>
        <v>1</v>
      </c>
      <c r="I26">
        <f>COUNTIF(Scores!K$6:K$492,$A26)</f>
        <v>1</v>
      </c>
      <c r="J26">
        <f>COUNTIF(Scores!L$6:L$492,$A26)</f>
        <v>2</v>
      </c>
      <c r="K26">
        <f>COUNTIF(Scores!M$6:M$492,$A26)</f>
        <v>1</v>
      </c>
      <c r="L26">
        <f>COUNTIF(Scores!N$6:N$492,$A26)</f>
        <v>4</v>
      </c>
      <c r="M26">
        <f>COUNTIF(Scores!O$6:O$492,$A26)</f>
        <v>2</v>
      </c>
      <c r="N26">
        <f>COUNTIF(Scores!P$6:P$492,$A26)</f>
        <v>4</v>
      </c>
      <c r="O26">
        <f>COUNTIF(Scores!Q$6:Q$492,$A26)</f>
        <v>4</v>
      </c>
      <c r="P26">
        <f>COUNTIF(Scores!R$6:R$492,$A26)</f>
        <v>6</v>
      </c>
      <c r="Q26">
        <f>COUNTIF(Scores!S$6:S$359,$A26)</f>
        <v>0</v>
      </c>
      <c r="R26">
        <f>COUNTIF(Scores!T$6:T$492,$A26)</f>
        <v>5</v>
      </c>
      <c r="S26">
        <f>COUNTIF(Scores!U$6:U$492,$A26)</f>
        <v>2</v>
      </c>
      <c r="T26">
        <f>COUNTIF(Scores!V$6:V$492,$A26)</f>
        <v>0</v>
      </c>
      <c r="U26">
        <f>COUNTIF(Scores!W$6:W$492,$A26)</f>
        <v>0</v>
      </c>
    </row>
    <row r="27" spans="1:21" x14ac:dyDescent="0.2">
      <c r="A27">
        <v>26</v>
      </c>
      <c r="B27">
        <f>COUNTIF(Scores!$D$6:$D$492,$A27)</f>
        <v>0</v>
      </c>
      <c r="C27">
        <f>COUNTIF(Scores!E$6:E$359,$A27)</f>
        <v>1</v>
      </c>
      <c r="D27">
        <f>COUNTIF(Scores!F$6:F$359,$A27)</f>
        <v>2</v>
      </c>
      <c r="E27">
        <f>COUNTIF(Scores!G$6:G$492,$A27)</f>
        <v>1</v>
      </c>
      <c r="F27">
        <f>COUNTIF(Scores!H$6:H$492,$A27)</f>
        <v>0</v>
      </c>
      <c r="G27">
        <f>COUNTIF(Scores!I$6:I$492,$A27)</f>
        <v>5</v>
      </c>
      <c r="H27">
        <f>COUNTIF(Scores!J$6:J$492,$A27)</f>
        <v>5</v>
      </c>
      <c r="I27">
        <f>COUNTIF(Scores!K$6:K$492,$A27)</f>
        <v>0</v>
      </c>
      <c r="J27">
        <f>COUNTIF(Scores!L$6:L$492,$A27)</f>
        <v>3</v>
      </c>
      <c r="K27">
        <f>COUNTIF(Scores!M$6:M$492,$A27)</f>
        <v>4</v>
      </c>
      <c r="L27">
        <f>COUNTIF(Scores!N$6:N$492,$A27)</f>
        <v>3</v>
      </c>
      <c r="M27">
        <f>COUNTIF(Scores!O$6:O$492,$A27)</f>
        <v>0</v>
      </c>
      <c r="N27">
        <f>COUNTIF(Scores!P$6:P$492,$A27)</f>
        <v>4</v>
      </c>
      <c r="O27">
        <f>COUNTIF(Scores!Q$6:Q$492,$A27)</f>
        <v>0</v>
      </c>
      <c r="P27">
        <f>COUNTIF(Scores!R$6:R$492,$A27)</f>
        <v>4</v>
      </c>
      <c r="Q27">
        <f>COUNTIF(Scores!S$6:S$359,$A27)</f>
        <v>0</v>
      </c>
      <c r="R27">
        <f>COUNTIF(Scores!T$6:T$492,$A27)</f>
        <v>1</v>
      </c>
      <c r="S27">
        <f>COUNTIF(Scores!U$6:U$492,$A27)</f>
        <v>0</v>
      </c>
      <c r="T27">
        <f>COUNTIF(Scores!V$6:V$492,$A27)</f>
        <v>0</v>
      </c>
      <c r="U27">
        <f>COUNTIF(Scores!W$6:W$492,$A27)</f>
        <v>0</v>
      </c>
    </row>
    <row r="28" spans="1:21" x14ac:dyDescent="0.2">
      <c r="A28">
        <v>27</v>
      </c>
      <c r="B28">
        <f>COUNTIF(Scores!$D$6:$D$492,$A28)</f>
        <v>2</v>
      </c>
      <c r="C28">
        <f>COUNTIF(Scores!E$6:E$359,$A28)</f>
        <v>1</v>
      </c>
      <c r="D28">
        <f>COUNTIF(Scores!F$6:F$359,$A28)</f>
        <v>1</v>
      </c>
      <c r="E28">
        <f>COUNTIF(Scores!G$6:G$492,$A28)</f>
        <v>3</v>
      </c>
      <c r="F28">
        <f>COUNTIF(Scores!H$6:H$492,$A28)</f>
        <v>2</v>
      </c>
      <c r="G28">
        <f>COUNTIF(Scores!I$6:I$492,$A28)</f>
        <v>3</v>
      </c>
      <c r="H28">
        <f>COUNTIF(Scores!J$6:J$492,$A28)</f>
        <v>1</v>
      </c>
      <c r="I28">
        <f>COUNTIF(Scores!K$6:K$492,$A28)</f>
        <v>0</v>
      </c>
      <c r="J28">
        <f>COUNTIF(Scores!L$6:L$492,$A28)</f>
        <v>1</v>
      </c>
      <c r="K28">
        <f>COUNTIF(Scores!M$6:M$492,$A28)</f>
        <v>1</v>
      </c>
      <c r="L28">
        <f>COUNTIF(Scores!N$6:N$492,$A28)</f>
        <v>4</v>
      </c>
      <c r="M28">
        <f>COUNTIF(Scores!O$6:O$492,$A28)</f>
        <v>4</v>
      </c>
      <c r="N28">
        <f>COUNTIF(Scores!P$6:P$492,$A28)</f>
        <v>7</v>
      </c>
      <c r="O28">
        <f>COUNTIF(Scores!Q$6:Q$492,$A28)</f>
        <v>3</v>
      </c>
      <c r="P28">
        <f>COUNTIF(Scores!R$6:R$492,$A28)</f>
        <v>4</v>
      </c>
      <c r="Q28">
        <f>COUNTIF(Scores!S$6:S$359,$A28)</f>
        <v>4</v>
      </c>
      <c r="R28">
        <f>COUNTIF(Scores!T$6:T$492,$A28)</f>
        <v>4</v>
      </c>
      <c r="S28">
        <f>COUNTIF(Scores!U$6:U$492,$A28)</f>
        <v>3</v>
      </c>
      <c r="T28">
        <f>COUNTIF(Scores!V$6:V$492,$A28)</f>
        <v>1</v>
      </c>
      <c r="U28">
        <f>COUNTIF(Scores!W$6:W$492,$A28)</f>
        <v>0</v>
      </c>
    </row>
    <row r="29" spans="1:21" x14ac:dyDescent="0.2">
      <c r="A29">
        <v>28</v>
      </c>
      <c r="B29">
        <f>COUNTIF(Scores!$D$6:$D$492,$A29)</f>
        <v>4</v>
      </c>
      <c r="C29">
        <f>COUNTIF(Scores!E$6:E$359,$A29)</f>
        <v>2</v>
      </c>
      <c r="D29">
        <f>COUNTIF(Scores!F$6:F$359,$A29)</f>
        <v>5</v>
      </c>
      <c r="E29">
        <f>COUNTIF(Scores!G$6:G$492,$A29)</f>
        <v>4</v>
      </c>
      <c r="F29">
        <f>COUNTIF(Scores!H$6:H$492,$A29)</f>
        <v>0</v>
      </c>
      <c r="G29">
        <f>COUNTIF(Scores!I$6:I$492,$A29)</f>
        <v>4</v>
      </c>
      <c r="H29">
        <f>COUNTIF(Scores!J$6:J$492,$A29)</f>
        <v>5</v>
      </c>
      <c r="I29">
        <f>COUNTIF(Scores!K$6:K$492,$A29)</f>
        <v>1</v>
      </c>
      <c r="J29">
        <f>COUNTIF(Scores!L$6:L$492,$A29)</f>
        <v>4</v>
      </c>
      <c r="K29">
        <f>COUNTIF(Scores!M$6:M$492,$A29)</f>
        <v>5</v>
      </c>
      <c r="L29">
        <f>COUNTIF(Scores!N$6:N$492,$A29)</f>
        <v>7</v>
      </c>
      <c r="M29">
        <f>COUNTIF(Scores!O$6:O$492,$A29)</f>
        <v>6</v>
      </c>
      <c r="N29">
        <f>COUNTIF(Scores!P$6:P$492,$A29)</f>
        <v>4</v>
      </c>
      <c r="O29">
        <f>COUNTIF(Scores!Q$6:Q$492,$A29)</f>
        <v>7</v>
      </c>
      <c r="P29">
        <f>COUNTIF(Scores!R$6:R$492,$A29)</f>
        <v>9</v>
      </c>
      <c r="Q29">
        <f>COUNTIF(Scores!S$6:S$359,$A29)</f>
        <v>2</v>
      </c>
      <c r="R29">
        <f>COUNTIF(Scores!T$6:T$492,$A29)</f>
        <v>2</v>
      </c>
      <c r="S29">
        <f>COUNTIF(Scores!U$6:U$492,$A29)</f>
        <v>2</v>
      </c>
      <c r="T29">
        <f>COUNTIF(Scores!V$6:V$492,$A29)</f>
        <v>4</v>
      </c>
      <c r="U29">
        <f>COUNTIF(Scores!W$6:W$492,$A29)</f>
        <v>3</v>
      </c>
    </row>
    <row r="30" spans="1:21" x14ac:dyDescent="0.2">
      <c r="A30">
        <v>29</v>
      </c>
      <c r="B30">
        <f>COUNTIF(Scores!$D$6:$D$492,$A30)</f>
        <v>4</v>
      </c>
      <c r="C30">
        <f>COUNTIF(Scores!E$6:E$359,$A30)</f>
        <v>2</v>
      </c>
      <c r="D30">
        <f>COUNTIF(Scores!F$6:F$359,$A30)</f>
        <v>4</v>
      </c>
      <c r="E30">
        <f>COUNTIF(Scores!G$6:G$492,$A30)</f>
        <v>3</v>
      </c>
      <c r="F30">
        <f>COUNTIF(Scores!H$6:H$492,$A30)</f>
        <v>1</v>
      </c>
      <c r="G30">
        <f>COUNTIF(Scores!I$6:I$492,$A30)</f>
        <v>4</v>
      </c>
      <c r="H30">
        <f>COUNTIF(Scores!J$6:J$492,$A30)</f>
        <v>6</v>
      </c>
      <c r="I30">
        <f>COUNTIF(Scores!K$6:K$492,$A30)</f>
        <v>1</v>
      </c>
      <c r="J30">
        <f>COUNTIF(Scores!L$6:L$492,$A30)</f>
        <v>10</v>
      </c>
      <c r="K30">
        <f>COUNTIF(Scores!M$6:M$492,$A30)</f>
        <v>2</v>
      </c>
      <c r="L30">
        <f>COUNTIF(Scores!N$6:N$492,$A30)</f>
        <v>2</v>
      </c>
      <c r="M30">
        <f>COUNTIF(Scores!O$6:O$492,$A30)</f>
        <v>6</v>
      </c>
      <c r="N30">
        <f>COUNTIF(Scores!P$6:P$492,$A30)</f>
        <v>0</v>
      </c>
      <c r="O30">
        <f>COUNTIF(Scores!Q$6:Q$492,$A30)</f>
        <v>5</v>
      </c>
      <c r="P30">
        <f>COUNTIF(Scores!R$6:R$492,$A30)</f>
        <v>8</v>
      </c>
      <c r="Q30">
        <f>COUNTIF(Scores!S$6:S$359,$A30)</f>
        <v>2</v>
      </c>
      <c r="R30">
        <f>COUNTIF(Scores!T$6:T$492,$A30)</f>
        <v>5</v>
      </c>
      <c r="S30">
        <f>COUNTIF(Scores!U$6:U$492,$A30)</f>
        <v>4</v>
      </c>
      <c r="T30">
        <f>COUNTIF(Scores!V$6:V$492,$A30)</f>
        <v>1</v>
      </c>
      <c r="U30">
        <f>COUNTIF(Scores!W$6:W$492,$A30)</f>
        <v>2</v>
      </c>
    </row>
    <row r="31" spans="1:21" x14ac:dyDescent="0.2">
      <c r="A31">
        <v>30</v>
      </c>
      <c r="B31">
        <f>COUNTIF(Scores!$D$6:$D$492,$A31)</f>
        <v>3</v>
      </c>
      <c r="C31">
        <f>COUNTIF(Scores!E$6:E$359,$A31)</f>
        <v>2</v>
      </c>
      <c r="D31">
        <f>COUNTIF(Scores!F$6:F$359,$A31)</f>
        <v>3</v>
      </c>
      <c r="E31">
        <f>COUNTIF(Scores!G$6:G$492,$A31)</f>
        <v>5</v>
      </c>
      <c r="F31">
        <f>COUNTIF(Scores!H$6:H$492,$A31)</f>
        <v>0</v>
      </c>
      <c r="G31">
        <f>COUNTIF(Scores!I$6:I$492,$A31)</f>
        <v>4</v>
      </c>
      <c r="H31">
        <f>COUNTIF(Scores!J$6:J$492,$A31)</f>
        <v>8</v>
      </c>
      <c r="I31">
        <f>COUNTIF(Scores!K$6:K$492,$A31)</f>
        <v>5</v>
      </c>
      <c r="J31">
        <f>COUNTIF(Scores!L$6:L$492,$A31)</f>
        <v>9</v>
      </c>
      <c r="K31">
        <f>COUNTIF(Scores!M$6:M$492,$A31)</f>
        <v>4</v>
      </c>
      <c r="L31">
        <f>COUNTIF(Scores!N$6:N$492,$A31)</f>
        <v>10</v>
      </c>
      <c r="M31">
        <f>COUNTIF(Scores!O$6:O$492,$A31)</f>
        <v>3</v>
      </c>
      <c r="N31">
        <f>COUNTIF(Scores!P$6:P$492,$A31)</f>
        <v>8</v>
      </c>
      <c r="O31">
        <f>COUNTIF(Scores!Q$6:Q$492,$A31)</f>
        <v>6</v>
      </c>
      <c r="P31">
        <f>COUNTIF(Scores!R$6:R$492,$A31)</f>
        <v>4</v>
      </c>
      <c r="Q31">
        <f>COUNTIF(Scores!S$6:S$359,$A31)</f>
        <v>3</v>
      </c>
      <c r="R31">
        <f>COUNTIF(Scores!T$6:T$492,$A31)</f>
        <v>2</v>
      </c>
      <c r="S31">
        <f>COUNTIF(Scores!U$6:U$492,$A31)</f>
        <v>4</v>
      </c>
      <c r="T31">
        <f>COUNTIF(Scores!V$6:V$492,$A31)</f>
        <v>4</v>
      </c>
      <c r="U31">
        <f>COUNTIF(Scores!W$6:W$492,$A31)</f>
        <v>4</v>
      </c>
    </row>
    <row r="32" spans="1:21" x14ac:dyDescent="0.2">
      <c r="A32">
        <v>31</v>
      </c>
      <c r="B32">
        <f>COUNTIF(Scores!$D$6:$D$492,$A32)</f>
        <v>5</v>
      </c>
      <c r="C32">
        <f>COUNTIF(Scores!E$6:E$359,$A32)</f>
        <v>3</v>
      </c>
      <c r="D32">
        <f>COUNTIF(Scores!F$6:F$359,$A32)</f>
        <v>3</v>
      </c>
      <c r="E32">
        <f>COUNTIF(Scores!G$6:G$492,$A32)</f>
        <v>5</v>
      </c>
      <c r="F32">
        <f>COUNTIF(Scores!H$6:H$492,$A32)</f>
        <v>3</v>
      </c>
      <c r="G32">
        <f>COUNTIF(Scores!I$6:I$492,$A32)</f>
        <v>7</v>
      </c>
      <c r="H32">
        <f>COUNTIF(Scores!J$6:J$492,$A32)</f>
        <v>6</v>
      </c>
      <c r="I32">
        <f>COUNTIF(Scores!K$6:K$492,$A32)</f>
        <v>4</v>
      </c>
      <c r="J32">
        <f>COUNTIF(Scores!L$6:L$492,$A32)</f>
        <v>5</v>
      </c>
      <c r="K32">
        <f>COUNTIF(Scores!M$6:M$492,$A32)</f>
        <v>11</v>
      </c>
      <c r="L32">
        <f>COUNTIF(Scores!N$6:N$492,$A32)</f>
        <v>8</v>
      </c>
      <c r="M32">
        <f>COUNTIF(Scores!O$6:O$492,$A32)</f>
        <v>1</v>
      </c>
      <c r="N32">
        <f>COUNTIF(Scores!P$6:P$492,$A32)</f>
        <v>7</v>
      </c>
      <c r="O32">
        <f>COUNTIF(Scores!Q$6:Q$492,$A32)</f>
        <v>5</v>
      </c>
      <c r="P32">
        <f>COUNTIF(Scores!R$6:R$492,$A32)</f>
        <v>3</v>
      </c>
      <c r="Q32">
        <f>COUNTIF(Scores!S$6:S$359,$A32)</f>
        <v>4</v>
      </c>
      <c r="R32">
        <f>COUNTIF(Scores!T$6:T$492,$A32)</f>
        <v>6</v>
      </c>
      <c r="S32">
        <f>COUNTIF(Scores!U$6:U$492,$A32)</f>
        <v>5</v>
      </c>
      <c r="T32">
        <f>COUNTIF(Scores!V$6:V$492,$A32)</f>
        <v>6</v>
      </c>
      <c r="U32">
        <f>COUNTIF(Scores!W$6:W$492,$A32)</f>
        <v>4</v>
      </c>
    </row>
    <row r="33" spans="1:21" x14ac:dyDescent="0.2">
      <c r="A33">
        <v>32</v>
      </c>
      <c r="B33">
        <f>COUNTIF(Scores!$D$6:$D$492,$A33)</f>
        <v>5</v>
      </c>
      <c r="C33">
        <f>COUNTIF(Scores!E$6:E$359,$A33)</f>
        <v>2</v>
      </c>
      <c r="D33">
        <f>COUNTIF(Scores!F$6:F$359,$A33)</f>
        <v>3</v>
      </c>
      <c r="E33">
        <f>COUNTIF(Scores!G$6:G$492,$A33)</f>
        <v>4</v>
      </c>
      <c r="F33">
        <f>COUNTIF(Scores!H$6:H$492,$A33)</f>
        <v>3</v>
      </c>
      <c r="G33">
        <f>COUNTIF(Scores!I$6:I$492,$A33)</f>
        <v>5</v>
      </c>
      <c r="H33">
        <f>COUNTIF(Scores!J$6:J$492,$A33)</f>
        <v>7</v>
      </c>
      <c r="I33">
        <f>COUNTIF(Scores!K$6:K$492,$A33)</f>
        <v>5</v>
      </c>
      <c r="J33">
        <f>COUNTIF(Scores!L$6:L$492,$A33)</f>
        <v>3</v>
      </c>
      <c r="K33">
        <f>COUNTIF(Scores!M$6:M$492,$A33)</f>
        <v>2</v>
      </c>
      <c r="L33">
        <f>COUNTIF(Scores!N$6:N$492,$A33)</f>
        <v>9</v>
      </c>
      <c r="M33">
        <f>COUNTIF(Scores!O$6:O$492,$A33)</f>
        <v>7</v>
      </c>
      <c r="N33">
        <f>COUNTIF(Scores!P$6:P$492,$A33)</f>
        <v>4</v>
      </c>
      <c r="O33">
        <f>COUNTIF(Scores!Q$6:Q$492,$A33)</f>
        <v>8</v>
      </c>
      <c r="P33">
        <f>COUNTIF(Scores!R$6:R$492,$A33)</f>
        <v>6</v>
      </c>
      <c r="Q33">
        <f>COUNTIF(Scores!S$6:S$359,$A33)</f>
        <v>1</v>
      </c>
      <c r="R33">
        <f>COUNTIF(Scores!T$6:T$492,$A33)</f>
        <v>5</v>
      </c>
      <c r="S33">
        <f>COUNTIF(Scores!U$6:U$492,$A33)</f>
        <v>1</v>
      </c>
      <c r="T33">
        <f>COUNTIF(Scores!V$6:V$492,$A33)</f>
        <v>3</v>
      </c>
      <c r="U33">
        <f>COUNTIF(Scores!W$6:W$492,$A33)</f>
        <v>1</v>
      </c>
    </row>
    <row r="34" spans="1:21" x14ac:dyDescent="0.2">
      <c r="A34">
        <v>33</v>
      </c>
      <c r="B34">
        <f>COUNTIF(Scores!$D$6:$D$492,$A34)</f>
        <v>7</v>
      </c>
      <c r="C34">
        <f>COUNTIF(Scores!E$6:E$359,$A34)</f>
        <v>5</v>
      </c>
      <c r="D34">
        <f>COUNTIF(Scores!F$6:F$359,$A34)</f>
        <v>4</v>
      </c>
      <c r="E34">
        <f>COUNTIF(Scores!G$6:G$492,$A34)</f>
        <v>4</v>
      </c>
      <c r="F34">
        <f>COUNTIF(Scores!H$6:H$492,$A34)</f>
        <v>6</v>
      </c>
      <c r="G34">
        <f>COUNTIF(Scores!I$6:I$492,$A34)</f>
        <v>11</v>
      </c>
      <c r="H34">
        <f>COUNTIF(Scores!J$6:J$492,$A34)</f>
        <v>2</v>
      </c>
      <c r="I34">
        <f>COUNTIF(Scores!K$6:K$492,$A34)</f>
        <v>3</v>
      </c>
      <c r="J34">
        <f>COUNTIF(Scores!L$6:L$492,$A34)</f>
        <v>10</v>
      </c>
      <c r="K34">
        <f>COUNTIF(Scores!M$6:M$492,$A34)</f>
        <v>4</v>
      </c>
      <c r="L34">
        <f>COUNTIF(Scores!N$6:N$492,$A34)</f>
        <v>11</v>
      </c>
      <c r="M34">
        <f>COUNTIF(Scores!O$6:O$492,$A34)</f>
        <v>4</v>
      </c>
      <c r="N34">
        <f>COUNTIF(Scores!P$6:P$492,$A34)</f>
        <v>6</v>
      </c>
      <c r="O34">
        <f>COUNTIF(Scores!Q$6:Q$492,$A34)</f>
        <v>1</v>
      </c>
      <c r="P34">
        <f>COUNTIF(Scores!R$6:R$492,$A34)</f>
        <v>3</v>
      </c>
      <c r="Q34">
        <f>COUNTIF(Scores!S$6:S$359,$A34)</f>
        <v>6</v>
      </c>
      <c r="R34">
        <f>COUNTIF(Scores!T$6:T$492,$A34)</f>
        <v>6</v>
      </c>
      <c r="S34">
        <f>COUNTIF(Scores!U$6:U$492,$A34)</f>
        <v>3</v>
      </c>
      <c r="T34">
        <f>COUNTIF(Scores!V$6:V$492,$A34)</f>
        <v>4</v>
      </c>
      <c r="U34">
        <f>COUNTIF(Scores!W$6:W$492,$A34)</f>
        <v>4</v>
      </c>
    </row>
    <row r="35" spans="1:21" x14ac:dyDescent="0.2">
      <c r="A35">
        <v>34</v>
      </c>
      <c r="B35">
        <f>COUNTIF(Scores!$D$6:$D$492,$A35)</f>
        <v>11</v>
      </c>
      <c r="C35">
        <f>COUNTIF(Scores!E$6:E$359,$A35)</f>
        <v>3</v>
      </c>
      <c r="D35">
        <f>COUNTIF(Scores!F$6:F$359,$A35)</f>
        <v>3</v>
      </c>
      <c r="E35">
        <f>COUNTIF(Scores!G$6:G$492,$A35)</f>
        <v>8</v>
      </c>
      <c r="F35">
        <f>COUNTIF(Scores!H$6:H$492,$A35)</f>
        <v>4</v>
      </c>
      <c r="G35">
        <f>COUNTIF(Scores!I$6:I$492,$A35)</f>
        <v>11</v>
      </c>
      <c r="H35">
        <f>COUNTIF(Scores!J$6:J$492,$A35)</f>
        <v>5</v>
      </c>
      <c r="I35">
        <f>COUNTIF(Scores!K$6:K$492,$A35)</f>
        <v>5</v>
      </c>
      <c r="J35">
        <f>COUNTIF(Scores!L$6:L$492,$A35)</f>
        <v>10</v>
      </c>
      <c r="K35">
        <f>COUNTIF(Scores!M$6:M$492,$A35)</f>
        <v>5</v>
      </c>
      <c r="L35">
        <f>COUNTIF(Scores!N$6:N$492,$A35)</f>
        <v>11</v>
      </c>
      <c r="M35">
        <f>COUNTIF(Scores!O$6:O$492,$A35)</f>
        <v>3</v>
      </c>
      <c r="N35">
        <f>COUNTIF(Scores!P$6:P$492,$A35)</f>
        <v>3</v>
      </c>
      <c r="O35">
        <f>COUNTIF(Scores!Q$6:Q$492,$A35)</f>
        <v>6</v>
      </c>
      <c r="P35">
        <f>COUNTIF(Scores!R$6:R$492,$A35)</f>
        <v>7</v>
      </c>
      <c r="Q35">
        <f>COUNTIF(Scores!S$6:S$359,$A35)</f>
        <v>4</v>
      </c>
      <c r="R35">
        <f>COUNTIF(Scores!T$6:T$492,$A35)</f>
        <v>15</v>
      </c>
      <c r="S35">
        <f>COUNTIF(Scores!U$6:U$492,$A35)</f>
        <v>6</v>
      </c>
      <c r="T35">
        <f>COUNTIF(Scores!V$6:V$492,$A35)</f>
        <v>3</v>
      </c>
      <c r="U35">
        <f>COUNTIF(Scores!W$6:W$492,$A35)</f>
        <v>4</v>
      </c>
    </row>
    <row r="36" spans="1:21" x14ac:dyDescent="0.2">
      <c r="A36">
        <v>35</v>
      </c>
      <c r="B36">
        <f>COUNTIF(Scores!$D$6:$D$492,$A36)</f>
        <v>4</v>
      </c>
      <c r="C36">
        <f>COUNTIF(Scores!E$6:E$359,$A36)</f>
        <v>5</v>
      </c>
      <c r="D36">
        <f>COUNTIF(Scores!F$6:F$359,$A36)</f>
        <v>11</v>
      </c>
      <c r="E36">
        <f>COUNTIF(Scores!G$6:G$492,$A36)</f>
        <v>11</v>
      </c>
      <c r="F36">
        <f>COUNTIF(Scores!H$6:H$492,$A36)</f>
        <v>10</v>
      </c>
      <c r="G36">
        <f>COUNTIF(Scores!I$6:I$492,$A36)</f>
        <v>10</v>
      </c>
      <c r="H36">
        <f>COUNTIF(Scores!J$6:J$492,$A36)</f>
        <v>13</v>
      </c>
      <c r="I36">
        <f>COUNTIF(Scores!K$6:K$492,$A36)</f>
        <v>4</v>
      </c>
      <c r="J36">
        <f>COUNTIF(Scores!L$6:L$492,$A36)</f>
        <v>12</v>
      </c>
      <c r="K36">
        <f>COUNTIF(Scores!M$6:M$492,$A36)</f>
        <v>11</v>
      </c>
      <c r="L36">
        <f>COUNTIF(Scores!N$6:N$492,$A36)</f>
        <v>6</v>
      </c>
      <c r="M36">
        <f>COUNTIF(Scores!O$6:O$492,$A36)</f>
        <v>5</v>
      </c>
      <c r="N36">
        <f>COUNTIF(Scores!P$6:P$492,$A36)</f>
        <v>3</v>
      </c>
      <c r="O36">
        <f>COUNTIF(Scores!Q$6:Q$492,$A36)</f>
        <v>10</v>
      </c>
      <c r="P36">
        <f>COUNTIF(Scores!R$6:R$492,$A36)</f>
        <v>10</v>
      </c>
      <c r="Q36">
        <f>COUNTIF(Scores!S$6:S$359,$A36)</f>
        <v>4</v>
      </c>
      <c r="R36">
        <f>COUNTIF(Scores!T$6:T$492,$A36)</f>
        <v>7</v>
      </c>
      <c r="S36">
        <f>COUNTIF(Scores!U$6:U$492,$A36)</f>
        <v>2</v>
      </c>
      <c r="T36">
        <f>COUNTIF(Scores!V$6:V$492,$A36)</f>
        <v>12</v>
      </c>
      <c r="U36">
        <f>COUNTIF(Scores!W$6:W$492,$A36)</f>
        <v>3</v>
      </c>
    </row>
    <row r="37" spans="1:21" x14ac:dyDescent="0.2">
      <c r="A37">
        <v>36</v>
      </c>
      <c r="B37">
        <f>COUNTIF(Scores!$D$6:$D$492,$A37)</f>
        <v>5</v>
      </c>
      <c r="C37">
        <f>COUNTIF(Scores!E$6:E$359,$A37)</f>
        <v>6</v>
      </c>
      <c r="D37">
        <f>COUNTIF(Scores!F$6:F$359,$A37)</f>
        <v>7</v>
      </c>
      <c r="E37">
        <f>COUNTIF(Scores!G$6:G$492,$A37)</f>
        <v>14</v>
      </c>
      <c r="F37">
        <f>COUNTIF(Scores!H$6:H$492,$A37)</f>
        <v>6</v>
      </c>
      <c r="G37">
        <f>COUNTIF(Scores!I$6:I$492,$A37)</f>
        <v>8</v>
      </c>
      <c r="H37">
        <f>COUNTIF(Scores!J$6:J$492,$A37)</f>
        <v>5</v>
      </c>
      <c r="I37">
        <f>COUNTIF(Scores!K$6:K$492,$A37)</f>
        <v>4</v>
      </c>
      <c r="J37">
        <f>COUNTIF(Scores!L$6:L$492,$A37)</f>
        <v>7</v>
      </c>
      <c r="K37">
        <f>COUNTIF(Scores!M$6:M$492,$A37)</f>
        <v>15</v>
      </c>
      <c r="L37">
        <f>COUNTIF(Scores!N$6:N$492,$A37)</f>
        <v>6</v>
      </c>
      <c r="M37">
        <f>COUNTIF(Scores!O$6:O$492,$A37)</f>
        <v>5</v>
      </c>
      <c r="N37">
        <f>COUNTIF(Scores!P$6:P$492,$A37)</f>
        <v>7</v>
      </c>
      <c r="O37">
        <f>COUNTIF(Scores!Q$6:Q$492,$A37)</f>
        <v>4</v>
      </c>
      <c r="P37">
        <f>COUNTIF(Scores!R$6:R$492,$A37)</f>
        <v>12</v>
      </c>
      <c r="Q37">
        <f>COUNTIF(Scores!S$6:S$359,$A37)</f>
        <v>9</v>
      </c>
      <c r="R37">
        <f>COUNTIF(Scores!T$6:T$492,$A37)</f>
        <v>12</v>
      </c>
      <c r="S37">
        <f>COUNTIF(Scores!U$6:U$492,$A37)</f>
        <v>10</v>
      </c>
      <c r="T37">
        <f>COUNTIF(Scores!V$6:V$492,$A37)</f>
        <v>4</v>
      </c>
      <c r="U37">
        <f>COUNTIF(Scores!W$6:W$492,$A37)</f>
        <v>10</v>
      </c>
    </row>
    <row r="38" spans="1:21" x14ac:dyDescent="0.2">
      <c r="A38">
        <v>37</v>
      </c>
      <c r="B38">
        <f>COUNTIF(Scores!$D$6:$D$492,$A38)</f>
        <v>8</v>
      </c>
      <c r="C38">
        <f>COUNTIF(Scores!E$6:E$359,$A38)</f>
        <v>3</v>
      </c>
      <c r="D38">
        <f>COUNTIF(Scores!F$6:F$359,$A38)</f>
        <v>9</v>
      </c>
      <c r="E38">
        <f>COUNTIF(Scores!G$6:G$492,$A38)</f>
        <v>12</v>
      </c>
      <c r="F38">
        <f>COUNTIF(Scores!H$6:H$492,$A38)</f>
        <v>5</v>
      </c>
      <c r="G38">
        <f>COUNTIF(Scores!I$6:I$492,$A38)</f>
        <v>13</v>
      </c>
      <c r="H38">
        <f>COUNTIF(Scores!J$6:J$492,$A38)</f>
        <v>7</v>
      </c>
      <c r="I38">
        <f>COUNTIF(Scores!K$6:K$492,$A38)</f>
        <v>7</v>
      </c>
      <c r="J38">
        <f>COUNTIF(Scores!L$6:L$492,$A38)</f>
        <v>9</v>
      </c>
      <c r="K38">
        <f>COUNTIF(Scores!M$6:M$492,$A38)</f>
        <v>11</v>
      </c>
      <c r="L38">
        <f>COUNTIF(Scores!N$6:N$492,$A38)</f>
        <v>6</v>
      </c>
      <c r="M38">
        <f>COUNTIF(Scores!O$6:O$492,$A38)</f>
        <v>1</v>
      </c>
      <c r="N38">
        <f>COUNTIF(Scores!P$6:P$492,$A38)</f>
        <v>5</v>
      </c>
      <c r="O38">
        <f>COUNTIF(Scores!Q$6:Q$492,$A38)</f>
        <v>3</v>
      </c>
      <c r="P38">
        <f>COUNTIF(Scores!R$6:R$492,$A38)</f>
        <v>6</v>
      </c>
      <c r="Q38">
        <f>COUNTIF(Scores!S$6:S$359,$A38)</f>
        <v>4</v>
      </c>
      <c r="R38">
        <f>COUNTIF(Scores!T$6:T$492,$A38)</f>
        <v>10</v>
      </c>
      <c r="S38">
        <f>COUNTIF(Scores!U$6:U$492,$A38)</f>
        <v>6</v>
      </c>
      <c r="T38">
        <f>COUNTIF(Scores!V$6:V$492,$A38)</f>
        <v>15</v>
      </c>
      <c r="U38">
        <f>COUNTIF(Scores!W$6:W$492,$A38)</f>
        <v>5</v>
      </c>
    </row>
    <row r="39" spans="1:21" x14ac:dyDescent="0.2">
      <c r="A39">
        <v>38</v>
      </c>
      <c r="B39">
        <f>COUNTIF(Scores!$D$6:$D$492,$A39)</f>
        <v>13</v>
      </c>
      <c r="C39">
        <f>COUNTIF(Scores!E$6:E$359,$A39)</f>
        <v>4</v>
      </c>
      <c r="D39">
        <f>COUNTIF(Scores!F$6:F$359,$A39)</f>
        <v>8</v>
      </c>
      <c r="E39">
        <f>COUNTIF(Scores!G$6:G$492,$A39)</f>
        <v>10</v>
      </c>
      <c r="F39">
        <f>COUNTIF(Scores!H$6:H$492,$A39)</f>
        <v>9</v>
      </c>
      <c r="G39">
        <f>COUNTIF(Scores!I$6:I$492,$A39)</f>
        <v>14</v>
      </c>
      <c r="H39">
        <f>COUNTIF(Scores!J$6:J$492,$A39)</f>
        <v>9</v>
      </c>
      <c r="I39">
        <f>COUNTIF(Scores!K$6:K$492,$A39)</f>
        <v>7</v>
      </c>
      <c r="J39">
        <f>COUNTIF(Scores!L$6:L$492,$A39)</f>
        <v>9</v>
      </c>
      <c r="K39">
        <f>COUNTIF(Scores!M$6:M$492,$A39)</f>
        <v>16</v>
      </c>
      <c r="L39">
        <f>COUNTIF(Scores!N$6:N$492,$A39)</f>
        <v>7</v>
      </c>
      <c r="M39">
        <f>COUNTIF(Scores!O$6:O$492,$A39)</f>
        <v>11</v>
      </c>
      <c r="N39">
        <f>COUNTIF(Scores!P$6:P$492,$A39)</f>
        <v>9</v>
      </c>
      <c r="O39">
        <f>COUNTIF(Scores!Q$6:Q$492,$A39)</f>
        <v>9</v>
      </c>
      <c r="P39">
        <f>COUNTIF(Scores!R$6:R$492,$A39)</f>
        <v>8</v>
      </c>
      <c r="Q39">
        <f>COUNTIF(Scores!S$6:S$359,$A39)</f>
        <v>15</v>
      </c>
      <c r="R39">
        <f>COUNTIF(Scores!T$6:T$492,$A39)</f>
        <v>16</v>
      </c>
      <c r="S39">
        <f>COUNTIF(Scores!U$6:U$492,$A39)</f>
        <v>8</v>
      </c>
      <c r="T39">
        <f>COUNTIF(Scores!V$6:V$492,$A39)</f>
        <v>5</v>
      </c>
      <c r="U39">
        <f>COUNTIF(Scores!W$6:W$492,$A39)</f>
        <v>5</v>
      </c>
    </row>
    <row r="40" spans="1:21" x14ac:dyDescent="0.2">
      <c r="A40">
        <v>39</v>
      </c>
      <c r="B40">
        <f>COUNTIF(Scores!$D$6:$D$492,$A40)</f>
        <v>13</v>
      </c>
      <c r="C40">
        <f>COUNTIF(Scores!E$6:E$359,$A40)</f>
        <v>13</v>
      </c>
      <c r="D40">
        <f>COUNTIF(Scores!F$6:F$359,$A40)</f>
        <v>10</v>
      </c>
      <c r="E40">
        <f>COUNTIF(Scores!G$6:G$492,$A40)</f>
        <v>11</v>
      </c>
      <c r="F40">
        <f>COUNTIF(Scores!H$6:H$492,$A40)</f>
        <v>6</v>
      </c>
      <c r="G40">
        <f>COUNTIF(Scores!I$6:I$492,$A40)</f>
        <v>7</v>
      </c>
      <c r="H40">
        <f>COUNTIF(Scores!J$6:J$492,$A40)</f>
        <v>9</v>
      </c>
      <c r="I40">
        <f>COUNTIF(Scores!K$6:K$492,$A40)</f>
        <v>4</v>
      </c>
      <c r="J40">
        <f>COUNTIF(Scores!L$6:L$492,$A40)</f>
        <v>13</v>
      </c>
      <c r="K40">
        <f>COUNTIF(Scores!M$6:M$492,$A40)</f>
        <v>14</v>
      </c>
      <c r="L40">
        <f>COUNTIF(Scores!N$6:N$492,$A40)</f>
        <v>6</v>
      </c>
      <c r="M40">
        <f>COUNTIF(Scores!O$6:O$492,$A40)</f>
        <v>2</v>
      </c>
      <c r="N40">
        <f>COUNTIF(Scores!P$6:P$492,$A40)</f>
        <v>8</v>
      </c>
      <c r="O40">
        <f>COUNTIF(Scores!Q$6:Q$492,$A40)</f>
        <v>3</v>
      </c>
      <c r="P40">
        <f>COUNTIF(Scores!R$6:R$492,$A40)</f>
        <v>3</v>
      </c>
      <c r="Q40">
        <f>COUNTIF(Scores!S$6:S$359,$A40)</f>
        <v>11</v>
      </c>
      <c r="R40">
        <f>COUNTIF(Scores!T$6:T$492,$A40)</f>
        <v>10</v>
      </c>
      <c r="S40">
        <f>COUNTIF(Scores!U$6:U$492,$A40)</f>
        <v>12</v>
      </c>
      <c r="T40">
        <f>COUNTIF(Scores!V$6:V$492,$A40)</f>
        <v>9</v>
      </c>
      <c r="U40">
        <f>COUNTIF(Scores!W$6:W$492,$A40)</f>
        <v>5</v>
      </c>
    </row>
    <row r="41" spans="1:21" x14ac:dyDescent="0.2">
      <c r="A41">
        <v>40</v>
      </c>
      <c r="B41">
        <f>COUNTIF(Scores!$D$6:$D$492,$A41)</f>
        <v>8</v>
      </c>
      <c r="C41">
        <f>COUNTIF(Scores!E$6:E$359,$A41)</f>
        <v>4</v>
      </c>
      <c r="D41">
        <f>COUNTIF(Scores!F$6:F$359,$A41)</f>
        <v>13</v>
      </c>
      <c r="E41">
        <f>COUNTIF(Scores!G$6:G$492,$A41)</f>
        <v>6</v>
      </c>
      <c r="F41">
        <f>COUNTIF(Scores!H$6:H$492,$A41)</f>
        <v>9</v>
      </c>
      <c r="G41">
        <f>COUNTIF(Scores!I$6:I$492,$A41)</f>
        <v>9</v>
      </c>
      <c r="H41">
        <f>COUNTIF(Scores!J$6:J$492,$A41)</f>
        <v>12</v>
      </c>
      <c r="I41">
        <f>COUNTIF(Scores!K$6:K$492,$A41)</f>
        <v>6</v>
      </c>
      <c r="J41">
        <f>COUNTIF(Scores!L$6:L$492,$A41)</f>
        <v>6</v>
      </c>
      <c r="K41">
        <f>COUNTIF(Scores!M$6:M$492,$A41)</f>
        <v>11</v>
      </c>
      <c r="L41">
        <f>COUNTIF(Scores!N$6:N$492,$A41)</f>
        <v>5</v>
      </c>
      <c r="M41">
        <f>COUNTIF(Scores!O$6:O$492,$A41)</f>
        <v>2</v>
      </c>
      <c r="N41">
        <f>COUNTIF(Scores!P$6:P$492,$A41)</f>
        <v>3</v>
      </c>
      <c r="O41">
        <f>COUNTIF(Scores!Q$6:Q$492,$A41)</f>
        <v>6</v>
      </c>
      <c r="P41">
        <f>COUNTIF(Scores!R$6:R$492,$A41)</f>
        <v>5</v>
      </c>
      <c r="Q41">
        <f>COUNTIF(Scores!S$6:S$359,$A41)</f>
        <v>9</v>
      </c>
      <c r="R41">
        <f>COUNTIF(Scores!T$6:T$492,$A41)</f>
        <v>14</v>
      </c>
      <c r="S41">
        <f>COUNTIF(Scores!U$6:U$492,$A41)</f>
        <v>8</v>
      </c>
      <c r="T41">
        <f>COUNTIF(Scores!V$6:V$492,$A41)</f>
        <v>4</v>
      </c>
      <c r="U41">
        <f>COUNTIF(Scores!W$6:W$492,$A41)</f>
        <v>7</v>
      </c>
    </row>
    <row r="42" spans="1:21" x14ac:dyDescent="0.2">
      <c r="A42">
        <v>41</v>
      </c>
      <c r="B42">
        <f>COUNTIF(Scores!$D$6:$D$492,$A42)</f>
        <v>11</v>
      </c>
      <c r="C42">
        <f>COUNTIF(Scores!E$6:E$359,$A42)</f>
        <v>5</v>
      </c>
      <c r="D42">
        <f>COUNTIF(Scores!F$6:F$359,$A42)</f>
        <v>16</v>
      </c>
      <c r="E42">
        <f>COUNTIF(Scores!G$6:G$492,$A42)</f>
        <v>8</v>
      </c>
      <c r="F42">
        <f>COUNTIF(Scores!H$6:H$492,$A42)</f>
        <v>9</v>
      </c>
      <c r="G42">
        <f>COUNTIF(Scores!I$6:I$492,$A42)</f>
        <v>10</v>
      </c>
      <c r="H42">
        <f>COUNTIF(Scores!J$6:J$492,$A42)</f>
        <v>5</v>
      </c>
      <c r="I42">
        <f>COUNTIF(Scores!K$6:K$492,$A42)</f>
        <v>3</v>
      </c>
      <c r="J42">
        <f>COUNTIF(Scores!L$6:L$492,$A42)</f>
        <v>9</v>
      </c>
      <c r="K42">
        <f>COUNTIF(Scores!M$6:M$492,$A42)</f>
        <v>9</v>
      </c>
      <c r="L42">
        <f>COUNTIF(Scores!N$6:N$492,$A42)</f>
        <v>5</v>
      </c>
      <c r="M42">
        <f>COUNTIF(Scores!O$6:O$492,$A42)</f>
        <v>4</v>
      </c>
      <c r="N42">
        <f>COUNTIF(Scores!P$6:P$492,$A42)</f>
        <v>3</v>
      </c>
      <c r="O42">
        <f>COUNTIF(Scores!Q$6:Q$492,$A42)</f>
        <v>5</v>
      </c>
      <c r="P42">
        <f>COUNTIF(Scores!R$6:R$492,$A42)</f>
        <v>5</v>
      </c>
      <c r="Q42">
        <f>COUNTIF(Scores!S$6:S$359,$A42)</f>
        <v>12</v>
      </c>
      <c r="R42">
        <f>COUNTIF(Scores!T$6:T$492,$A42)</f>
        <v>15</v>
      </c>
      <c r="S42">
        <f>COUNTIF(Scores!U$6:U$492,$A42)</f>
        <v>10</v>
      </c>
      <c r="T42">
        <f>COUNTIF(Scores!V$6:V$492,$A42)</f>
        <v>9</v>
      </c>
      <c r="U42">
        <f>COUNTIF(Scores!W$6:W$492,$A42)</f>
        <v>7</v>
      </c>
    </row>
    <row r="43" spans="1:21" x14ac:dyDescent="0.2">
      <c r="A43">
        <v>42</v>
      </c>
      <c r="B43">
        <f>COUNTIF(Scores!$D$6:$D$492,$A43)</f>
        <v>5</v>
      </c>
      <c r="C43">
        <f>COUNTIF(Scores!E$6:E$359,$A43)</f>
        <v>6</v>
      </c>
      <c r="D43">
        <f>COUNTIF(Scores!F$6:F$359,$A43)</f>
        <v>11</v>
      </c>
      <c r="E43">
        <f>COUNTIF(Scores!G$6:G$492,$A43)</f>
        <v>7</v>
      </c>
      <c r="F43">
        <f>COUNTIF(Scores!H$6:H$492,$A43)</f>
        <v>6</v>
      </c>
      <c r="G43">
        <f>COUNTIF(Scores!I$6:I$492,$A43)</f>
        <v>5</v>
      </c>
      <c r="H43">
        <f>COUNTIF(Scores!J$6:J$492,$A43)</f>
        <v>7</v>
      </c>
      <c r="I43">
        <f>COUNTIF(Scores!K$6:K$492,$A43)</f>
        <v>3</v>
      </c>
      <c r="J43">
        <f>COUNTIF(Scores!L$6:L$492,$A43)</f>
        <v>5</v>
      </c>
      <c r="K43">
        <f>COUNTIF(Scores!M$6:M$492,$A43)</f>
        <v>7</v>
      </c>
      <c r="L43">
        <f>COUNTIF(Scores!N$6:N$492,$A43)</f>
        <v>5</v>
      </c>
      <c r="M43">
        <f>COUNTIF(Scores!O$6:O$492,$A43)</f>
        <v>5</v>
      </c>
      <c r="N43">
        <f>COUNTIF(Scores!P$6:P$492,$A43)</f>
        <v>0</v>
      </c>
      <c r="O43">
        <f>COUNTIF(Scores!Q$6:Q$492,$A43)</f>
        <v>4</v>
      </c>
      <c r="P43">
        <f>COUNTIF(Scores!R$6:R$492,$A43)</f>
        <v>5</v>
      </c>
      <c r="Q43">
        <f>COUNTIF(Scores!S$6:S$359,$A43)</f>
        <v>8</v>
      </c>
      <c r="R43">
        <f>COUNTIF(Scores!T$6:T$492,$A43)</f>
        <v>13</v>
      </c>
      <c r="S43">
        <f>COUNTIF(Scores!U$6:U$492,$A43)</f>
        <v>6</v>
      </c>
      <c r="T43">
        <f>COUNTIF(Scores!V$6:V$492,$A43)</f>
        <v>5</v>
      </c>
      <c r="U43">
        <f>COUNTIF(Scores!W$6:W$492,$A43)</f>
        <v>5</v>
      </c>
    </row>
    <row r="44" spans="1:21" x14ac:dyDescent="0.2">
      <c r="A44">
        <v>43</v>
      </c>
      <c r="B44">
        <f>COUNTIF(Scores!$D$6:$D$492,$A44)</f>
        <v>4</v>
      </c>
      <c r="C44">
        <f>COUNTIF(Scores!E$6:E$359,$A44)</f>
        <v>4</v>
      </c>
      <c r="D44">
        <f>COUNTIF(Scores!F$6:F$359,$A44)</f>
        <v>13</v>
      </c>
      <c r="E44">
        <f>COUNTIF(Scores!G$6:G$492,$A44)</f>
        <v>6</v>
      </c>
      <c r="F44">
        <f>COUNTIF(Scores!H$6:H$492,$A44)</f>
        <v>11</v>
      </c>
      <c r="G44">
        <f>COUNTIF(Scores!I$6:I$492,$A44)</f>
        <v>5</v>
      </c>
      <c r="H44">
        <f>COUNTIF(Scores!J$6:J$492,$A44)</f>
        <v>5</v>
      </c>
      <c r="I44">
        <f>COUNTIF(Scores!K$6:K$492,$A44)</f>
        <v>4</v>
      </c>
      <c r="J44">
        <f>COUNTIF(Scores!L$6:L$492,$A44)</f>
        <v>3</v>
      </c>
      <c r="K44">
        <f>COUNTIF(Scores!M$6:M$492,$A44)</f>
        <v>8</v>
      </c>
      <c r="L44">
        <f>COUNTIF(Scores!N$6:N$492,$A44)</f>
        <v>3</v>
      </c>
      <c r="M44">
        <f>COUNTIF(Scores!O$6:O$492,$A44)</f>
        <v>5</v>
      </c>
      <c r="N44">
        <f>COUNTIF(Scores!P$6:P$492,$A44)</f>
        <v>1</v>
      </c>
      <c r="O44">
        <f>COUNTIF(Scores!Q$6:Q$492,$A44)</f>
        <v>3</v>
      </c>
      <c r="P44">
        <f>COUNTIF(Scores!R$6:R$492,$A44)</f>
        <v>5</v>
      </c>
      <c r="Q44">
        <f>COUNTIF(Scores!S$6:S$359,$A44)</f>
        <v>11</v>
      </c>
      <c r="R44">
        <f>COUNTIF(Scores!T$6:T$492,$A44)</f>
        <v>13</v>
      </c>
      <c r="S44">
        <f>COUNTIF(Scores!U$6:U$492,$A44)</f>
        <v>7</v>
      </c>
      <c r="T44">
        <f>COUNTIF(Scores!V$6:V$492,$A44)</f>
        <v>2</v>
      </c>
      <c r="U44">
        <f>COUNTIF(Scores!W$6:W$492,$A44)</f>
        <v>4</v>
      </c>
    </row>
    <row r="45" spans="1:21" x14ac:dyDescent="0.2">
      <c r="A45">
        <v>44</v>
      </c>
      <c r="B45">
        <f>COUNTIF(Scores!$D$6:$D$492,$A45)</f>
        <v>7</v>
      </c>
      <c r="C45">
        <f>COUNTIF(Scores!E$6:E$359,$A45)</f>
        <v>11</v>
      </c>
      <c r="D45">
        <f>COUNTIF(Scores!F$6:F$359,$A45)</f>
        <v>5</v>
      </c>
      <c r="E45">
        <f>COUNTIF(Scores!G$6:G$492,$A45)</f>
        <v>3</v>
      </c>
      <c r="F45">
        <f>COUNTIF(Scores!H$6:H$492,$A45)</f>
        <v>9</v>
      </c>
      <c r="G45">
        <f>COUNTIF(Scores!I$6:I$492,$A45)</f>
        <v>6</v>
      </c>
      <c r="H45">
        <f>COUNTIF(Scores!J$6:J$492,$A45)</f>
        <v>7</v>
      </c>
      <c r="I45">
        <f>COUNTIF(Scores!K$6:K$492,$A45)</f>
        <v>5</v>
      </c>
      <c r="J45">
        <f>COUNTIF(Scores!L$6:L$492,$A45)</f>
        <v>4</v>
      </c>
      <c r="K45">
        <f>COUNTIF(Scores!M$6:M$492,$A45)</f>
        <v>8</v>
      </c>
      <c r="L45">
        <f>COUNTIF(Scores!N$6:N$492,$A45)</f>
        <v>4</v>
      </c>
      <c r="M45">
        <f>COUNTIF(Scores!O$6:O$492,$A45)</f>
        <v>2</v>
      </c>
      <c r="N45">
        <f>COUNTIF(Scores!P$6:P$492,$A45)</f>
        <v>0</v>
      </c>
      <c r="O45">
        <f>COUNTIF(Scores!Q$6:Q$492,$A45)</f>
        <v>1</v>
      </c>
      <c r="P45">
        <f>COUNTIF(Scores!R$6:R$492,$A45)</f>
        <v>7</v>
      </c>
      <c r="Q45">
        <f>COUNTIF(Scores!S$6:S$359,$A45)</f>
        <v>4</v>
      </c>
      <c r="R45">
        <f>COUNTIF(Scores!T$6:T$492,$A45)</f>
        <v>11</v>
      </c>
      <c r="S45">
        <f>COUNTIF(Scores!U$6:U$492,$A45)</f>
        <v>4</v>
      </c>
      <c r="T45">
        <f>COUNTIF(Scores!V$6:V$492,$A45)</f>
        <v>4</v>
      </c>
      <c r="U45">
        <f>COUNTIF(Scores!W$6:W$492,$A45)</f>
        <v>1</v>
      </c>
    </row>
    <row r="46" spans="1:21" x14ac:dyDescent="0.2">
      <c r="A46">
        <v>45</v>
      </c>
      <c r="B46">
        <f>COUNTIF(Scores!$D$6:$D$492,$A46)</f>
        <v>4</v>
      </c>
      <c r="C46">
        <f>COUNTIF(Scores!E$6:E$359,$A46)</f>
        <v>9</v>
      </c>
      <c r="D46">
        <f>COUNTIF(Scores!F$6:F$359,$A46)</f>
        <v>5</v>
      </c>
      <c r="E46">
        <f>COUNTIF(Scores!G$6:G$492,$A46)</f>
        <v>2</v>
      </c>
      <c r="F46">
        <f>COUNTIF(Scores!H$6:H$492,$A46)</f>
        <v>7</v>
      </c>
      <c r="G46">
        <f>COUNTIF(Scores!I$6:I$492,$A46)</f>
        <v>5</v>
      </c>
      <c r="H46">
        <f>COUNTIF(Scores!J$6:J$492,$A46)</f>
        <v>0</v>
      </c>
      <c r="I46">
        <f>COUNTIF(Scores!K$6:K$492,$A46)</f>
        <v>4</v>
      </c>
      <c r="J46">
        <f>COUNTIF(Scores!L$6:L$492,$A46)</f>
        <v>2</v>
      </c>
      <c r="K46">
        <f>COUNTIF(Scores!M$6:M$492,$A46)</f>
        <v>5</v>
      </c>
      <c r="L46">
        <f>COUNTIF(Scores!N$6:N$492,$A46)</f>
        <v>1</v>
      </c>
      <c r="M46">
        <f>COUNTIF(Scores!O$6:O$492,$A46)</f>
        <v>1</v>
      </c>
      <c r="N46">
        <f>COUNTIF(Scores!P$6:P$492,$A46)</f>
        <v>0</v>
      </c>
      <c r="O46">
        <f>COUNTIF(Scores!Q$6:Q$492,$A46)</f>
        <v>0</v>
      </c>
      <c r="P46">
        <f>COUNTIF(Scores!R$6:R$492,$A46)</f>
        <v>1</v>
      </c>
      <c r="Q46">
        <f>COUNTIF(Scores!S$6:S$359,$A46)</f>
        <v>5</v>
      </c>
      <c r="R46">
        <f>COUNTIF(Scores!T$6:T$492,$A46)</f>
        <v>3</v>
      </c>
      <c r="S46">
        <f>COUNTIF(Scores!U$6:U$492,$A46)</f>
        <v>4</v>
      </c>
      <c r="T46">
        <f>COUNTIF(Scores!V$6:V$492,$A46)</f>
        <v>2</v>
      </c>
      <c r="U46">
        <f>COUNTIF(Scores!W$6:W$492,$A46)</f>
        <v>2</v>
      </c>
    </row>
    <row r="47" spans="1:21" x14ac:dyDescent="0.2">
      <c r="A47">
        <v>46</v>
      </c>
      <c r="B47">
        <f>COUNTIF(Scores!$D$6:$D$492,$A47)</f>
        <v>2</v>
      </c>
      <c r="C47">
        <f>COUNTIF(Scores!E$6:E$359,$A47)</f>
        <v>7</v>
      </c>
      <c r="D47">
        <f>COUNTIF(Scores!F$6:F$359,$A47)</f>
        <v>6</v>
      </c>
      <c r="E47">
        <f>COUNTIF(Scores!G$6:G$492,$A47)</f>
        <v>1</v>
      </c>
      <c r="F47">
        <f>COUNTIF(Scores!H$6:H$492,$A47)</f>
        <v>0</v>
      </c>
      <c r="G47">
        <f>COUNTIF(Scores!I$6:I$492,$A47)</f>
        <v>1</v>
      </c>
      <c r="H47">
        <f>COUNTIF(Scores!J$6:J$492,$A47)</f>
        <v>1</v>
      </c>
      <c r="I47">
        <f>COUNTIF(Scores!K$6:K$492,$A47)</f>
        <v>3</v>
      </c>
      <c r="J47">
        <f>COUNTIF(Scores!L$6:L$492,$A47)</f>
        <v>1</v>
      </c>
      <c r="K47">
        <f>COUNTIF(Scores!M$6:M$492,$A47)</f>
        <v>3</v>
      </c>
      <c r="L47">
        <f>COUNTIF(Scores!N$6:N$492,$A47)</f>
        <v>0</v>
      </c>
      <c r="M47">
        <f>COUNTIF(Scores!O$6:O$492,$A47)</f>
        <v>1</v>
      </c>
      <c r="N47">
        <f>COUNTIF(Scores!P$6:P$492,$A47)</f>
        <v>0</v>
      </c>
      <c r="O47">
        <f>COUNTIF(Scores!Q$6:Q$492,$A47)</f>
        <v>1</v>
      </c>
      <c r="P47">
        <f>COUNTIF(Scores!R$6:R$492,$A47)</f>
        <v>4</v>
      </c>
      <c r="Q47">
        <f>COUNTIF(Scores!S$6:S$359,$A47)</f>
        <v>4</v>
      </c>
      <c r="R47">
        <f>COUNTIF(Scores!T$6:T$492,$A47)</f>
        <v>4</v>
      </c>
      <c r="S47">
        <f>COUNTIF(Scores!U$6:U$492,$A47)</f>
        <v>4</v>
      </c>
      <c r="T47">
        <f>COUNTIF(Scores!V$6:V$492,$A47)</f>
        <v>1</v>
      </c>
      <c r="U47">
        <f>COUNTIF(Scores!W$6:W$492,$A47)</f>
        <v>0</v>
      </c>
    </row>
    <row r="48" spans="1:21" x14ac:dyDescent="0.2">
      <c r="A48">
        <v>47</v>
      </c>
      <c r="B48">
        <f>COUNTIF(Scores!$D$6:$D$492,$A48)</f>
        <v>3</v>
      </c>
      <c r="C48">
        <f>COUNTIF(Scores!E$6:E$359,$A48)</f>
        <v>3</v>
      </c>
      <c r="D48">
        <f>COUNTIF(Scores!F$6:F$359,$A48)</f>
        <v>3</v>
      </c>
      <c r="E48">
        <f>COUNTIF(Scores!G$6:G$492,$A48)</f>
        <v>1</v>
      </c>
      <c r="F48">
        <f>COUNTIF(Scores!H$6:H$492,$A48)</f>
        <v>2</v>
      </c>
      <c r="G48">
        <f>COUNTIF(Scores!I$6:I$492,$A48)</f>
        <v>4</v>
      </c>
      <c r="H48">
        <f>COUNTIF(Scores!J$6:J$492,$A48)</f>
        <v>0</v>
      </c>
      <c r="I48">
        <f>COUNTIF(Scores!K$6:K$492,$A48)</f>
        <v>0</v>
      </c>
      <c r="J48">
        <f>COUNTIF(Scores!L$6:L$492,$A48)</f>
        <v>0</v>
      </c>
      <c r="K48">
        <f>COUNTIF(Scores!M$6:M$492,$A48)</f>
        <v>0</v>
      </c>
      <c r="L48">
        <f>COUNTIF(Scores!N$6:N$492,$A48)</f>
        <v>0</v>
      </c>
      <c r="M48">
        <f>COUNTIF(Scores!O$6:O$492,$A48)</f>
        <v>0</v>
      </c>
      <c r="N48">
        <f>COUNTIF(Scores!P$6:P$492,$A48)</f>
        <v>0</v>
      </c>
      <c r="O48">
        <f>COUNTIF(Scores!Q$6:Q$492,$A48)</f>
        <v>0</v>
      </c>
      <c r="P48">
        <f>COUNTIF(Scores!R$6:R$492,$A48)</f>
        <v>1</v>
      </c>
      <c r="Q48">
        <f>COUNTIF(Scores!S$6:S$359,$A48)</f>
        <v>2</v>
      </c>
      <c r="R48">
        <f>COUNTIF(Scores!T$6:T$492,$A48)</f>
        <v>2</v>
      </c>
      <c r="S48">
        <f>COUNTIF(Scores!U$6:U$492,$A48)</f>
        <v>0</v>
      </c>
      <c r="T48">
        <f>COUNTIF(Scores!V$6:V$492,$A48)</f>
        <v>1</v>
      </c>
      <c r="U48">
        <f>COUNTIF(Scores!W$6:W$492,$A48)</f>
        <v>1</v>
      </c>
    </row>
    <row r="49" spans="1:21" x14ac:dyDescent="0.2">
      <c r="A49">
        <v>48</v>
      </c>
      <c r="B49">
        <f>COUNTIF(Scores!$D$6:$D$492,$A49)</f>
        <v>2</v>
      </c>
      <c r="C49">
        <f>COUNTIF(Scores!E$6:E$359,$A49)</f>
        <v>2</v>
      </c>
      <c r="D49">
        <f>COUNTIF(Scores!F$6:F$359,$A49)</f>
        <v>0</v>
      </c>
      <c r="E49">
        <f>COUNTIF(Scores!G$6:G$492,$A49)</f>
        <v>1</v>
      </c>
      <c r="F49">
        <f>COUNTIF(Scores!H$6:H$492,$A49)</f>
        <v>1</v>
      </c>
      <c r="G49">
        <f>COUNTIF(Scores!I$6:I$492,$A49)</f>
        <v>0</v>
      </c>
      <c r="H49">
        <f>COUNTIF(Scores!J$6:J$492,$A49)</f>
        <v>1</v>
      </c>
      <c r="I49">
        <f>COUNTIF(Scores!K$6:K$492,$A49)</f>
        <v>0</v>
      </c>
      <c r="J49">
        <f>COUNTIF(Scores!L$6:L$492,$A49)</f>
        <v>1</v>
      </c>
      <c r="K49">
        <f>COUNTIF(Scores!M$6:M$492,$A49)</f>
        <v>0</v>
      </c>
      <c r="L49">
        <f>COUNTIF(Scores!N$6:N$492,$A49)</f>
        <v>1</v>
      </c>
      <c r="M49">
        <f>COUNTIF(Scores!O$6:O$492,$A49)</f>
        <v>0</v>
      </c>
      <c r="N49">
        <f>COUNTIF(Scores!P$6:P$492,$A49)</f>
        <v>0</v>
      </c>
      <c r="O49">
        <f>COUNTIF(Scores!Q$6:Q$492,$A49)</f>
        <v>0</v>
      </c>
      <c r="P49">
        <f>COUNTIF(Scores!R$6:R$492,$A49)</f>
        <v>0</v>
      </c>
      <c r="Q49">
        <f>COUNTIF(Scores!S$6:S$359,$A49)</f>
        <v>1</v>
      </c>
      <c r="R49">
        <f>COUNTIF(Scores!T$6:T$492,$A49)</f>
        <v>1</v>
      </c>
      <c r="S49">
        <f>COUNTIF(Scores!U$6:U$492,$A49)</f>
        <v>1</v>
      </c>
      <c r="T49">
        <f>COUNTIF(Scores!V$6:V$492,$A49)</f>
        <v>0</v>
      </c>
      <c r="U49">
        <f>COUNTIF(Scores!W$6:W$492,$A49)</f>
        <v>1</v>
      </c>
    </row>
    <row r="50" spans="1:21" x14ac:dyDescent="0.2">
      <c r="A50">
        <v>49</v>
      </c>
      <c r="B50">
        <f>COUNTIF(Scores!$D$6:$D$492,$A50)</f>
        <v>0</v>
      </c>
      <c r="C50">
        <f>COUNTIF(Scores!E$6:E$359,$A50)</f>
        <v>1</v>
      </c>
      <c r="D50">
        <f>COUNTIF(Scores!F$6:F$359,$A50)</f>
        <v>3</v>
      </c>
      <c r="E50">
        <f>COUNTIF(Scores!G$6:G$492,$A50)</f>
        <v>0</v>
      </c>
      <c r="F50">
        <f>COUNTIF(Scores!H$6:H$492,$A50)</f>
        <v>0</v>
      </c>
      <c r="G50">
        <f>COUNTIF(Scores!I$6:I$492,$A50)</f>
        <v>0</v>
      </c>
      <c r="H50">
        <f>COUNTIF(Scores!J$6:J$492,$A50)</f>
        <v>1</v>
      </c>
      <c r="I50">
        <f>COUNTIF(Scores!K$6:K$492,$A50)</f>
        <v>0</v>
      </c>
      <c r="J50">
        <f>COUNTIF(Scores!L$6:L$492,$A50)</f>
        <v>1</v>
      </c>
      <c r="K50">
        <f>COUNTIF(Scores!M$6:M$492,$A50)</f>
        <v>0</v>
      </c>
      <c r="L50">
        <f>COUNTIF(Scores!N$6:N$492,$A50)</f>
        <v>0</v>
      </c>
      <c r="M50">
        <f>COUNTIF(Scores!O$6:O$492,$A50)</f>
        <v>0</v>
      </c>
      <c r="N50">
        <f>COUNTIF(Scores!P$6:P$492,$A50)</f>
        <v>0</v>
      </c>
      <c r="O50">
        <f>COUNTIF(Scores!Q$6:Q$492,$A50)</f>
        <v>0</v>
      </c>
      <c r="P50">
        <f>COUNTIF(Scores!R$6:R$492,$A50)</f>
        <v>0</v>
      </c>
      <c r="Q50">
        <f>COUNTIF(Scores!S$6:S$359,$A50)</f>
        <v>1</v>
      </c>
      <c r="R50">
        <f>COUNTIF(Scores!T$6:T$492,$A50)</f>
        <v>1</v>
      </c>
      <c r="S50">
        <f>COUNTIF(Scores!U$6:U$492,$A50)</f>
        <v>0</v>
      </c>
      <c r="T50">
        <f>COUNTIF(Scores!V$6:V$492,$A50)</f>
        <v>1</v>
      </c>
      <c r="U50">
        <f>COUNTIF(Scores!W$6:W$492,$A50)</f>
        <v>0</v>
      </c>
    </row>
    <row r="51" spans="1:21" x14ac:dyDescent="0.2">
      <c r="A51">
        <v>50</v>
      </c>
      <c r="B51">
        <f>COUNTIF(Scores!$D$6:$D$492,$A51)</f>
        <v>0</v>
      </c>
      <c r="C51">
        <f>COUNTIF(Scores!E$6:E$359,$A51)</f>
        <v>0</v>
      </c>
      <c r="D51">
        <f>COUNTIF(Scores!F$6:F$359,$A51)</f>
        <v>1</v>
      </c>
      <c r="E51">
        <f>COUNTIF(Scores!G$6:G$492,$A51)</f>
        <v>0</v>
      </c>
      <c r="F51">
        <f>COUNTIF(Scores!H$6:H$492,$A51)</f>
        <v>0</v>
      </c>
      <c r="G51">
        <f>COUNTIF(Scores!I$6:I$492,$A51)</f>
        <v>0</v>
      </c>
      <c r="H51">
        <f>COUNTIF(Scores!J$6:J$492,$A51)</f>
        <v>0</v>
      </c>
      <c r="I51">
        <f>COUNTIF(Scores!K$6:K$492,$A51)</f>
        <v>0</v>
      </c>
      <c r="J51">
        <f>COUNTIF(Scores!L$6:L$492,$A51)</f>
        <v>0</v>
      </c>
      <c r="K51">
        <f>COUNTIF(Scores!M$6:M$492,$A51)</f>
        <v>0</v>
      </c>
      <c r="L51">
        <f>COUNTIF(Scores!N$6:N$492,$A51)</f>
        <v>0</v>
      </c>
      <c r="M51">
        <f>COUNTIF(Scores!O$6:O$492,$A51)</f>
        <v>0</v>
      </c>
      <c r="N51">
        <f>COUNTIF(Scores!P$6:P$492,$A51)</f>
        <v>0</v>
      </c>
      <c r="O51">
        <f>COUNTIF(Scores!Q$6:Q$492,$A51)</f>
        <v>0</v>
      </c>
      <c r="P51">
        <f>COUNTIF(Scores!R$6:R$492,$A51)</f>
        <v>0</v>
      </c>
      <c r="Q51">
        <f>COUNTIF(Scores!S$6:S$359,$A51)</f>
        <v>0</v>
      </c>
      <c r="R51">
        <f>COUNTIF(Scores!T$6:T$492,$A51)</f>
        <v>1</v>
      </c>
      <c r="S51">
        <f>COUNTIF(Scores!U$6:U$492,$A51)</f>
        <v>0</v>
      </c>
      <c r="T51">
        <f>COUNTIF(Scores!V$6:V$492,$A51)</f>
        <v>0</v>
      </c>
      <c r="U51">
        <f>COUNTIF(Scores!W$6:W$492,$A51)</f>
        <v>0</v>
      </c>
    </row>
  </sheetData>
  <pageMargins left="0" right="0" top="0" bottom="0" header="0.51180555555555496" footer="0.51180555555555496"/>
  <pageSetup scale="75" firstPageNumber="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FA886B-2B9A-AF40-9EC6-5538B7AE96D1}">
  <dimension ref="A1:I253"/>
  <sheetViews>
    <sheetView topLeftCell="A194" workbookViewId="0">
      <selection activeCell="C205" sqref="C205"/>
    </sheetView>
  </sheetViews>
  <sheetFormatPr baseColWidth="10" defaultRowHeight="15" x14ac:dyDescent="0.2"/>
  <sheetData>
    <row r="1" spans="1:9" x14ac:dyDescent="0.2">
      <c r="A1" t="s">
        <v>397</v>
      </c>
    </row>
    <row r="2" spans="1:9" x14ac:dyDescent="0.2">
      <c r="A2" t="s">
        <v>33</v>
      </c>
      <c r="B2" t="s">
        <v>59</v>
      </c>
    </row>
    <row r="5" spans="1:9" x14ac:dyDescent="0.2">
      <c r="A5" t="s">
        <v>398</v>
      </c>
      <c r="B5" t="s">
        <v>399</v>
      </c>
    </row>
    <row r="6" spans="1:9" x14ac:dyDescent="0.2">
      <c r="A6" t="s">
        <v>31</v>
      </c>
      <c r="B6" t="s">
        <v>32</v>
      </c>
      <c r="C6" t="s">
        <v>33</v>
      </c>
      <c r="D6" t="s">
        <v>51</v>
      </c>
      <c r="E6" t="s">
        <v>400</v>
      </c>
      <c r="F6" t="s">
        <v>401</v>
      </c>
      <c r="G6" t="s">
        <v>402</v>
      </c>
      <c r="H6" t="s">
        <v>403</v>
      </c>
      <c r="I6" t="s">
        <v>404</v>
      </c>
    </row>
    <row r="7" spans="1:9" x14ac:dyDescent="0.2">
      <c r="A7" t="s">
        <v>86</v>
      </c>
      <c r="B7" t="s">
        <v>10</v>
      </c>
      <c r="C7" t="s">
        <v>59</v>
      </c>
      <c r="D7">
        <v>10</v>
      </c>
      <c r="E7">
        <v>44.1</v>
      </c>
      <c r="F7" t="s">
        <v>405</v>
      </c>
      <c r="G7">
        <v>60</v>
      </c>
      <c r="H7">
        <v>25</v>
      </c>
      <c r="I7">
        <v>85</v>
      </c>
    </row>
    <row r="8" spans="1:9" x14ac:dyDescent="0.2">
      <c r="A8" t="s">
        <v>188</v>
      </c>
      <c r="B8" t="s">
        <v>12</v>
      </c>
      <c r="C8" t="s">
        <v>59</v>
      </c>
      <c r="D8">
        <v>10</v>
      </c>
      <c r="E8">
        <v>40</v>
      </c>
      <c r="F8" t="s">
        <v>406</v>
      </c>
      <c r="G8">
        <v>40</v>
      </c>
      <c r="H8">
        <v>25</v>
      </c>
      <c r="I8">
        <v>65</v>
      </c>
    </row>
    <row r="9" spans="1:9" x14ac:dyDescent="0.2">
      <c r="A9" t="s">
        <v>266</v>
      </c>
      <c r="B9" t="s">
        <v>11</v>
      </c>
      <c r="C9" t="s">
        <v>59</v>
      </c>
      <c r="D9">
        <v>16</v>
      </c>
      <c r="E9">
        <v>38.799999999999997</v>
      </c>
      <c r="F9" t="s">
        <v>407</v>
      </c>
      <c r="G9">
        <v>20</v>
      </c>
      <c r="H9">
        <v>40</v>
      </c>
      <c r="I9">
        <v>60</v>
      </c>
    </row>
    <row r="10" spans="1:9" x14ac:dyDescent="0.2">
      <c r="A10" t="s">
        <v>270</v>
      </c>
      <c r="B10" t="s">
        <v>12</v>
      </c>
      <c r="C10" t="s">
        <v>59</v>
      </c>
      <c r="D10">
        <v>10</v>
      </c>
      <c r="E10">
        <v>36.1</v>
      </c>
      <c r="F10" t="s">
        <v>408</v>
      </c>
      <c r="G10">
        <v>10</v>
      </c>
      <c r="H10">
        <v>25</v>
      </c>
      <c r="I10">
        <v>35</v>
      </c>
    </row>
    <row r="11" spans="1:9" x14ac:dyDescent="0.2">
      <c r="A11" t="s">
        <v>221</v>
      </c>
      <c r="B11" t="s">
        <v>5</v>
      </c>
      <c r="C11" t="s">
        <v>59</v>
      </c>
      <c r="D11">
        <v>11</v>
      </c>
      <c r="E11">
        <v>32.700000000000003</v>
      </c>
      <c r="F11" t="s">
        <v>409</v>
      </c>
      <c r="G11">
        <v>5</v>
      </c>
      <c r="H11">
        <v>28</v>
      </c>
      <c r="I11">
        <v>33</v>
      </c>
    </row>
    <row r="12" spans="1:9" x14ac:dyDescent="0.2">
      <c r="A12" t="s">
        <v>351</v>
      </c>
      <c r="B12" t="s">
        <v>4</v>
      </c>
      <c r="C12" t="s">
        <v>59</v>
      </c>
      <c r="D12">
        <v>11</v>
      </c>
      <c r="E12">
        <v>30.8</v>
      </c>
      <c r="G12">
        <v>0</v>
      </c>
      <c r="H12">
        <v>28</v>
      </c>
      <c r="I12">
        <v>28</v>
      </c>
    </row>
    <row r="13" spans="1:9" x14ac:dyDescent="0.2">
      <c r="A13" t="s">
        <v>218</v>
      </c>
      <c r="B13" t="s">
        <v>6</v>
      </c>
      <c r="C13" t="s">
        <v>59</v>
      </c>
      <c r="D13">
        <v>13</v>
      </c>
      <c r="E13">
        <v>25.6</v>
      </c>
      <c r="G13">
        <v>0</v>
      </c>
      <c r="H13">
        <v>33</v>
      </c>
      <c r="I13">
        <v>33</v>
      </c>
    </row>
    <row r="14" spans="1:9" x14ac:dyDescent="0.2">
      <c r="A14" t="s">
        <v>274</v>
      </c>
      <c r="B14" t="s">
        <v>6</v>
      </c>
      <c r="C14" t="s">
        <v>59</v>
      </c>
      <c r="D14">
        <v>18</v>
      </c>
      <c r="E14">
        <v>24.9</v>
      </c>
      <c r="G14">
        <v>0</v>
      </c>
      <c r="H14">
        <v>45</v>
      </c>
      <c r="I14">
        <v>45</v>
      </c>
    </row>
    <row r="16" spans="1:9" x14ac:dyDescent="0.2">
      <c r="A16" t="s">
        <v>397</v>
      </c>
    </row>
    <row r="17" spans="1:9" x14ac:dyDescent="0.2">
      <c r="A17" t="s">
        <v>33</v>
      </c>
      <c r="B17" t="s">
        <v>54</v>
      </c>
    </row>
    <row r="20" spans="1:9" x14ac:dyDescent="0.2">
      <c r="A20" t="s">
        <v>398</v>
      </c>
      <c r="B20" t="s">
        <v>399</v>
      </c>
    </row>
    <row r="21" spans="1:9" x14ac:dyDescent="0.2">
      <c r="A21" t="s">
        <v>31</v>
      </c>
      <c r="B21" t="s">
        <v>32</v>
      </c>
      <c r="C21" t="s">
        <v>33</v>
      </c>
      <c r="D21" t="s">
        <v>51</v>
      </c>
      <c r="E21" t="s">
        <v>400</v>
      </c>
      <c r="F21" t="s">
        <v>401</v>
      </c>
      <c r="G21" t="s">
        <v>402</v>
      </c>
      <c r="H21" t="s">
        <v>403</v>
      </c>
      <c r="I21" t="s">
        <v>404</v>
      </c>
    </row>
    <row r="22" spans="1:9" x14ac:dyDescent="0.2">
      <c r="A22" t="s">
        <v>268</v>
      </c>
      <c r="B22" t="s">
        <v>4</v>
      </c>
      <c r="C22" t="s">
        <v>54</v>
      </c>
      <c r="D22">
        <v>16</v>
      </c>
      <c r="E22">
        <v>47.1</v>
      </c>
      <c r="F22" t="s">
        <v>405</v>
      </c>
      <c r="G22">
        <v>60</v>
      </c>
      <c r="H22">
        <v>40</v>
      </c>
      <c r="I22">
        <v>100</v>
      </c>
    </row>
    <row r="23" spans="1:9" x14ac:dyDescent="0.2">
      <c r="A23" t="s">
        <v>250</v>
      </c>
      <c r="B23" t="s">
        <v>5</v>
      </c>
      <c r="C23" t="s">
        <v>54</v>
      </c>
      <c r="D23">
        <v>14</v>
      </c>
      <c r="E23">
        <v>45.8</v>
      </c>
      <c r="F23" t="s">
        <v>406</v>
      </c>
      <c r="G23">
        <v>40</v>
      </c>
      <c r="H23">
        <v>35</v>
      </c>
      <c r="I23">
        <v>75</v>
      </c>
    </row>
    <row r="24" spans="1:9" x14ac:dyDescent="0.2">
      <c r="A24" t="s">
        <v>287</v>
      </c>
      <c r="B24" t="s">
        <v>4</v>
      </c>
      <c r="C24" t="s">
        <v>54</v>
      </c>
      <c r="D24">
        <v>13</v>
      </c>
      <c r="E24">
        <v>45.6</v>
      </c>
      <c r="F24" t="s">
        <v>407</v>
      </c>
      <c r="G24">
        <v>20</v>
      </c>
      <c r="H24">
        <v>33</v>
      </c>
      <c r="I24">
        <v>53</v>
      </c>
    </row>
    <row r="25" spans="1:9" x14ac:dyDescent="0.2">
      <c r="A25" t="s">
        <v>75</v>
      </c>
      <c r="B25" t="s">
        <v>4</v>
      </c>
      <c r="C25" t="s">
        <v>54</v>
      </c>
      <c r="D25">
        <v>23</v>
      </c>
      <c r="E25">
        <v>45.1</v>
      </c>
      <c r="F25" t="s">
        <v>408</v>
      </c>
      <c r="G25">
        <v>8</v>
      </c>
      <c r="H25">
        <v>58</v>
      </c>
      <c r="I25">
        <v>66</v>
      </c>
    </row>
    <row r="26" spans="1:9" x14ac:dyDescent="0.2">
      <c r="A26" t="s">
        <v>170</v>
      </c>
      <c r="B26" t="s">
        <v>6</v>
      </c>
      <c r="C26" t="s">
        <v>54</v>
      </c>
      <c r="D26">
        <v>17</v>
      </c>
      <c r="E26">
        <v>45.1</v>
      </c>
      <c r="F26" t="s">
        <v>408</v>
      </c>
      <c r="G26">
        <v>8</v>
      </c>
      <c r="H26">
        <v>43</v>
      </c>
      <c r="I26">
        <v>51</v>
      </c>
    </row>
    <row r="27" spans="1:9" x14ac:dyDescent="0.2">
      <c r="A27" t="s">
        <v>290</v>
      </c>
      <c r="B27" t="s">
        <v>12</v>
      </c>
      <c r="C27" t="s">
        <v>54</v>
      </c>
      <c r="D27">
        <v>18</v>
      </c>
      <c r="E27">
        <v>44.6</v>
      </c>
      <c r="G27">
        <v>0</v>
      </c>
      <c r="H27">
        <v>45</v>
      </c>
      <c r="I27">
        <v>45</v>
      </c>
    </row>
    <row r="28" spans="1:9" x14ac:dyDescent="0.2">
      <c r="A28" t="s">
        <v>136</v>
      </c>
      <c r="B28" t="s">
        <v>9</v>
      </c>
      <c r="C28" t="s">
        <v>54</v>
      </c>
      <c r="D28">
        <v>14</v>
      </c>
      <c r="E28">
        <v>44.5</v>
      </c>
      <c r="G28">
        <v>0</v>
      </c>
      <c r="H28">
        <v>35</v>
      </c>
      <c r="I28">
        <v>35</v>
      </c>
    </row>
    <row r="29" spans="1:9" x14ac:dyDescent="0.2">
      <c r="A29" t="s">
        <v>227</v>
      </c>
      <c r="B29" t="s">
        <v>4</v>
      </c>
      <c r="C29" t="s">
        <v>54</v>
      </c>
      <c r="D29">
        <v>21</v>
      </c>
      <c r="E29">
        <v>44.5</v>
      </c>
      <c r="G29">
        <v>0</v>
      </c>
      <c r="H29">
        <v>53</v>
      </c>
      <c r="I29">
        <v>53</v>
      </c>
    </row>
    <row r="30" spans="1:9" x14ac:dyDescent="0.2">
      <c r="A30" t="s">
        <v>234</v>
      </c>
      <c r="B30" t="s">
        <v>8</v>
      </c>
      <c r="C30" t="s">
        <v>54</v>
      </c>
      <c r="D30">
        <v>16</v>
      </c>
      <c r="E30">
        <v>44.5</v>
      </c>
      <c r="G30">
        <v>0</v>
      </c>
      <c r="H30">
        <v>40</v>
      </c>
      <c r="I30">
        <v>40</v>
      </c>
    </row>
    <row r="31" spans="1:9" x14ac:dyDescent="0.2">
      <c r="A31" t="s">
        <v>108</v>
      </c>
      <c r="B31" t="s">
        <v>12</v>
      </c>
      <c r="C31" t="s">
        <v>54</v>
      </c>
      <c r="D31">
        <v>22</v>
      </c>
      <c r="E31">
        <v>44.4</v>
      </c>
      <c r="G31">
        <v>0</v>
      </c>
      <c r="H31">
        <v>55</v>
      </c>
      <c r="I31">
        <v>55</v>
      </c>
    </row>
    <row r="32" spans="1:9" x14ac:dyDescent="0.2">
      <c r="A32" t="s">
        <v>213</v>
      </c>
      <c r="B32" t="s">
        <v>4</v>
      </c>
      <c r="C32" t="s">
        <v>54</v>
      </c>
      <c r="D32">
        <v>15</v>
      </c>
      <c r="E32">
        <v>44.4</v>
      </c>
      <c r="G32">
        <v>0</v>
      </c>
      <c r="H32">
        <v>38</v>
      </c>
      <c r="I32">
        <v>38</v>
      </c>
    </row>
    <row r="33" spans="1:9" x14ac:dyDescent="0.2">
      <c r="A33" t="s">
        <v>102</v>
      </c>
      <c r="B33" t="s">
        <v>10</v>
      </c>
      <c r="C33" t="s">
        <v>54</v>
      </c>
      <c r="D33">
        <v>10</v>
      </c>
      <c r="E33">
        <v>44</v>
      </c>
      <c r="G33">
        <v>0</v>
      </c>
      <c r="H33">
        <v>25</v>
      </c>
      <c r="I33">
        <v>25</v>
      </c>
    </row>
    <row r="34" spans="1:9" x14ac:dyDescent="0.2">
      <c r="A34" t="s">
        <v>256</v>
      </c>
      <c r="B34" t="s">
        <v>7</v>
      </c>
      <c r="C34" t="s">
        <v>54</v>
      </c>
      <c r="D34">
        <v>17</v>
      </c>
      <c r="E34">
        <v>44</v>
      </c>
      <c r="G34">
        <v>0</v>
      </c>
      <c r="H34">
        <v>43</v>
      </c>
      <c r="I34">
        <v>43</v>
      </c>
    </row>
    <row r="35" spans="1:9" x14ac:dyDescent="0.2">
      <c r="A35" t="s">
        <v>171</v>
      </c>
      <c r="B35" t="s">
        <v>12</v>
      </c>
      <c r="C35" t="s">
        <v>54</v>
      </c>
      <c r="D35">
        <v>22</v>
      </c>
      <c r="E35">
        <v>43.6</v>
      </c>
      <c r="G35">
        <v>0</v>
      </c>
      <c r="H35">
        <v>55</v>
      </c>
      <c r="I35">
        <v>55</v>
      </c>
    </row>
    <row r="36" spans="1:9" x14ac:dyDescent="0.2">
      <c r="A36" t="s">
        <v>119</v>
      </c>
      <c r="B36" t="s">
        <v>10</v>
      </c>
      <c r="C36" t="s">
        <v>54</v>
      </c>
      <c r="D36">
        <v>13</v>
      </c>
      <c r="E36">
        <v>43.4</v>
      </c>
      <c r="G36">
        <v>0</v>
      </c>
      <c r="H36">
        <v>33</v>
      </c>
      <c r="I36">
        <v>33</v>
      </c>
    </row>
    <row r="37" spans="1:9" x14ac:dyDescent="0.2">
      <c r="A37" t="s">
        <v>138</v>
      </c>
      <c r="B37" t="s">
        <v>5</v>
      </c>
      <c r="C37" t="s">
        <v>54</v>
      </c>
      <c r="D37">
        <v>16</v>
      </c>
      <c r="E37">
        <v>43.1</v>
      </c>
      <c r="G37">
        <v>0</v>
      </c>
      <c r="H37">
        <v>40</v>
      </c>
      <c r="I37">
        <v>40</v>
      </c>
    </row>
    <row r="38" spans="1:9" x14ac:dyDescent="0.2">
      <c r="A38" t="s">
        <v>120</v>
      </c>
      <c r="B38" t="s">
        <v>4</v>
      </c>
      <c r="C38" t="s">
        <v>54</v>
      </c>
      <c r="D38">
        <v>23</v>
      </c>
      <c r="E38">
        <v>43</v>
      </c>
      <c r="G38">
        <v>0</v>
      </c>
      <c r="H38">
        <v>58</v>
      </c>
      <c r="I38">
        <v>58</v>
      </c>
    </row>
    <row r="39" spans="1:9" x14ac:dyDescent="0.2">
      <c r="A39" t="s">
        <v>216</v>
      </c>
      <c r="B39" t="s">
        <v>12</v>
      </c>
      <c r="C39" t="s">
        <v>54</v>
      </c>
      <c r="D39">
        <v>17</v>
      </c>
      <c r="E39">
        <v>42.2</v>
      </c>
      <c r="G39">
        <v>0</v>
      </c>
      <c r="H39">
        <v>43</v>
      </c>
      <c r="I39">
        <v>43</v>
      </c>
    </row>
    <row r="40" spans="1:9" x14ac:dyDescent="0.2">
      <c r="A40" t="s">
        <v>95</v>
      </c>
      <c r="B40" t="s">
        <v>9</v>
      </c>
      <c r="C40" t="s">
        <v>54</v>
      </c>
      <c r="D40">
        <v>10</v>
      </c>
      <c r="E40">
        <v>42.1</v>
      </c>
      <c r="G40">
        <v>0</v>
      </c>
      <c r="H40">
        <v>25</v>
      </c>
      <c r="I40">
        <v>25</v>
      </c>
    </row>
    <row r="41" spans="1:9" x14ac:dyDescent="0.2">
      <c r="A41" t="s">
        <v>246</v>
      </c>
      <c r="B41" t="s">
        <v>10</v>
      </c>
      <c r="C41" t="s">
        <v>54</v>
      </c>
      <c r="D41">
        <v>10</v>
      </c>
      <c r="E41">
        <v>42.1</v>
      </c>
      <c r="G41">
        <v>0</v>
      </c>
      <c r="H41">
        <v>25</v>
      </c>
      <c r="I41">
        <v>25</v>
      </c>
    </row>
    <row r="42" spans="1:9" x14ac:dyDescent="0.2">
      <c r="A42" t="s">
        <v>134</v>
      </c>
      <c r="B42" t="s">
        <v>7</v>
      </c>
      <c r="C42" t="s">
        <v>54</v>
      </c>
      <c r="D42">
        <v>11</v>
      </c>
      <c r="E42">
        <v>42</v>
      </c>
      <c r="G42">
        <v>0</v>
      </c>
      <c r="H42">
        <v>28</v>
      </c>
      <c r="I42">
        <v>28</v>
      </c>
    </row>
    <row r="45" spans="1:9" x14ac:dyDescent="0.2">
      <c r="A45" t="s">
        <v>398</v>
      </c>
      <c r="B45" t="s">
        <v>410</v>
      </c>
    </row>
    <row r="46" spans="1:9" x14ac:dyDescent="0.2">
      <c r="A46" t="s">
        <v>31</v>
      </c>
      <c r="B46" t="s">
        <v>32</v>
      </c>
      <c r="C46" t="s">
        <v>33</v>
      </c>
      <c r="D46" t="s">
        <v>51</v>
      </c>
      <c r="E46" t="s">
        <v>400</v>
      </c>
      <c r="F46" t="s">
        <v>401</v>
      </c>
      <c r="G46" t="s">
        <v>402</v>
      </c>
      <c r="H46" t="s">
        <v>403</v>
      </c>
      <c r="I46" t="s">
        <v>404</v>
      </c>
    </row>
    <row r="47" spans="1:9" x14ac:dyDescent="0.2">
      <c r="A47" t="s">
        <v>137</v>
      </c>
      <c r="B47" t="s">
        <v>9</v>
      </c>
      <c r="C47" t="s">
        <v>54</v>
      </c>
      <c r="D47">
        <v>11</v>
      </c>
      <c r="E47">
        <v>41.8</v>
      </c>
      <c r="F47" t="s">
        <v>411</v>
      </c>
      <c r="G47">
        <v>60</v>
      </c>
      <c r="H47">
        <v>28</v>
      </c>
      <c r="I47">
        <v>88</v>
      </c>
    </row>
    <row r="48" spans="1:9" x14ac:dyDescent="0.2">
      <c r="A48" t="s">
        <v>155</v>
      </c>
      <c r="B48" t="s">
        <v>3</v>
      </c>
      <c r="C48" t="s">
        <v>54</v>
      </c>
      <c r="D48">
        <v>23</v>
      </c>
      <c r="E48">
        <v>41.7</v>
      </c>
      <c r="F48" t="s">
        <v>412</v>
      </c>
      <c r="G48">
        <v>23</v>
      </c>
      <c r="H48">
        <v>58</v>
      </c>
      <c r="I48">
        <v>81</v>
      </c>
    </row>
    <row r="49" spans="1:9" x14ac:dyDescent="0.2">
      <c r="A49" t="s">
        <v>223</v>
      </c>
      <c r="B49" t="s">
        <v>5</v>
      </c>
      <c r="C49" t="s">
        <v>54</v>
      </c>
      <c r="D49">
        <v>11</v>
      </c>
      <c r="E49">
        <v>41.7</v>
      </c>
      <c r="F49" t="s">
        <v>412</v>
      </c>
      <c r="G49">
        <v>23</v>
      </c>
      <c r="H49">
        <v>28</v>
      </c>
      <c r="I49">
        <v>51</v>
      </c>
    </row>
    <row r="50" spans="1:9" x14ac:dyDescent="0.2">
      <c r="A50" t="s">
        <v>277</v>
      </c>
      <c r="B50" t="s">
        <v>6</v>
      </c>
      <c r="C50" t="s">
        <v>54</v>
      </c>
      <c r="D50">
        <v>16</v>
      </c>
      <c r="E50">
        <v>41.7</v>
      </c>
      <c r="F50" t="s">
        <v>412</v>
      </c>
      <c r="G50">
        <v>23</v>
      </c>
      <c r="H50">
        <v>40</v>
      </c>
      <c r="I50">
        <v>63</v>
      </c>
    </row>
    <row r="51" spans="1:9" x14ac:dyDescent="0.2">
      <c r="A51" t="s">
        <v>112</v>
      </c>
      <c r="B51" t="s">
        <v>4</v>
      </c>
      <c r="C51" t="s">
        <v>54</v>
      </c>
      <c r="D51">
        <v>14</v>
      </c>
      <c r="E51">
        <v>41.6</v>
      </c>
      <c r="F51" t="s">
        <v>413</v>
      </c>
      <c r="G51">
        <v>2</v>
      </c>
      <c r="H51">
        <v>35</v>
      </c>
      <c r="I51">
        <v>37</v>
      </c>
    </row>
    <row r="52" spans="1:9" x14ac:dyDescent="0.2">
      <c r="A52" t="s">
        <v>159</v>
      </c>
      <c r="B52" t="s">
        <v>4</v>
      </c>
      <c r="C52" t="s">
        <v>54</v>
      </c>
      <c r="D52">
        <v>13</v>
      </c>
      <c r="E52">
        <v>41.6</v>
      </c>
      <c r="F52" t="s">
        <v>413</v>
      </c>
      <c r="G52">
        <v>2</v>
      </c>
      <c r="H52">
        <v>33</v>
      </c>
      <c r="I52">
        <v>35</v>
      </c>
    </row>
    <row r="53" spans="1:9" x14ac:dyDescent="0.2">
      <c r="A53" t="s">
        <v>230</v>
      </c>
      <c r="B53" t="s">
        <v>11</v>
      </c>
      <c r="C53" t="s">
        <v>54</v>
      </c>
      <c r="D53">
        <v>20</v>
      </c>
      <c r="E53">
        <v>41.2</v>
      </c>
      <c r="G53">
        <v>0</v>
      </c>
      <c r="H53">
        <v>50</v>
      </c>
      <c r="I53">
        <v>50</v>
      </c>
    </row>
    <row r="54" spans="1:9" x14ac:dyDescent="0.2">
      <c r="A54" t="s">
        <v>140</v>
      </c>
      <c r="B54" t="s">
        <v>4</v>
      </c>
      <c r="C54" t="s">
        <v>54</v>
      </c>
      <c r="D54">
        <v>11</v>
      </c>
      <c r="E54">
        <v>41.1</v>
      </c>
      <c r="G54">
        <v>0</v>
      </c>
      <c r="H54">
        <v>28</v>
      </c>
      <c r="I54">
        <v>28</v>
      </c>
    </row>
    <row r="55" spans="1:9" x14ac:dyDescent="0.2">
      <c r="A55" t="s">
        <v>123</v>
      </c>
      <c r="B55" t="s">
        <v>10</v>
      </c>
      <c r="C55" t="s">
        <v>54</v>
      </c>
      <c r="D55">
        <v>12</v>
      </c>
      <c r="E55">
        <v>41</v>
      </c>
      <c r="G55">
        <v>0</v>
      </c>
      <c r="H55">
        <v>30</v>
      </c>
      <c r="I55">
        <v>30</v>
      </c>
    </row>
    <row r="56" spans="1:9" x14ac:dyDescent="0.2">
      <c r="A56" t="s">
        <v>145</v>
      </c>
      <c r="B56" t="s">
        <v>5</v>
      </c>
      <c r="C56" t="s">
        <v>54</v>
      </c>
      <c r="D56">
        <v>10</v>
      </c>
      <c r="E56">
        <v>41</v>
      </c>
      <c r="G56">
        <v>0</v>
      </c>
      <c r="H56">
        <v>25</v>
      </c>
      <c r="I56">
        <v>25</v>
      </c>
    </row>
    <row r="57" spans="1:9" x14ac:dyDescent="0.2">
      <c r="A57" t="s">
        <v>98</v>
      </c>
      <c r="B57" t="s">
        <v>9</v>
      </c>
      <c r="C57" t="s">
        <v>54</v>
      </c>
      <c r="D57">
        <v>10</v>
      </c>
      <c r="E57">
        <v>40.9</v>
      </c>
      <c r="G57">
        <v>0</v>
      </c>
      <c r="H57">
        <v>25</v>
      </c>
      <c r="I57">
        <v>25</v>
      </c>
    </row>
    <row r="58" spans="1:9" x14ac:dyDescent="0.2">
      <c r="A58" t="s">
        <v>245</v>
      </c>
      <c r="B58" t="s">
        <v>6</v>
      </c>
      <c r="C58" t="s">
        <v>54</v>
      </c>
      <c r="D58">
        <v>17</v>
      </c>
      <c r="E58">
        <v>40.9</v>
      </c>
      <c r="G58">
        <v>0</v>
      </c>
      <c r="H58">
        <v>43</v>
      </c>
      <c r="I58">
        <v>43</v>
      </c>
    </row>
    <row r="59" spans="1:9" x14ac:dyDescent="0.2">
      <c r="A59" t="s">
        <v>214</v>
      </c>
      <c r="B59" t="s">
        <v>9</v>
      </c>
      <c r="C59" t="s">
        <v>54</v>
      </c>
      <c r="D59">
        <v>15</v>
      </c>
      <c r="E59">
        <v>40.799999999999997</v>
      </c>
      <c r="G59">
        <v>0</v>
      </c>
      <c r="H59">
        <v>38</v>
      </c>
      <c r="I59">
        <v>38</v>
      </c>
    </row>
    <row r="60" spans="1:9" x14ac:dyDescent="0.2">
      <c r="A60" t="s">
        <v>236</v>
      </c>
      <c r="B60" t="s">
        <v>9</v>
      </c>
      <c r="C60" t="s">
        <v>54</v>
      </c>
      <c r="D60">
        <v>12</v>
      </c>
      <c r="E60">
        <v>40.799999999999997</v>
      </c>
      <c r="G60">
        <v>0</v>
      </c>
      <c r="H60">
        <v>30</v>
      </c>
      <c r="I60">
        <v>30</v>
      </c>
    </row>
    <row r="61" spans="1:9" x14ac:dyDescent="0.2">
      <c r="A61" t="s">
        <v>87</v>
      </c>
      <c r="B61" t="s">
        <v>10</v>
      </c>
      <c r="C61" t="s">
        <v>54</v>
      </c>
      <c r="D61">
        <v>12</v>
      </c>
      <c r="E61">
        <v>40.6</v>
      </c>
      <c r="G61">
        <v>0</v>
      </c>
      <c r="H61">
        <v>30</v>
      </c>
      <c r="I61">
        <v>30</v>
      </c>
    </row>
    <row r="62" spans="1:9" x14ac:dyDescent="0.2">
      <c r="A62" t="s">
        <v>90</v>
      </c>
      <c r="B62" t="s">
        <v>4</v>
      </c>
      <c r="C62" t="s">
        <v>54</v>
      </c>
      <c r="D62">
        <v>14</v>
      </c>
      <c r="E62">
        <v>40.6</v>
      </c>
      <c r="G62">
        <v>0</v>
      </c>
      <c r="H62">
        <v>35</v>
      </c>
      <c r="I62">
        <v>35</v>
      </c>
    </row>
    <row r="63" spans="1:9" x14ac:dyDescent="0.2">
      <c r="A63" t="s">
        <v>122</v>
      </c>
      <c r="B63" t="s">
        <v>6</v>
      </c>
      <c r="C63" t="s">
        <v>54</v>
      </c>
      <c r="D63">
        <v>13</v>
      </c>
      <c r="E63">
        <v>40.5</v>
      </c>
      <c r="G63">
        <v>0</v>
      </c>
      <c r="H63">
        <v>33</v>
      </c>
      <c r="I63">
        <v>33</v>
      </c>
    </row>
    <row r="64" spans="1:9" x14ac:dyDescent="0.2">
      <c r="A64" t="s">
        <v>202</v>
      </c>
      <c r="B64" t="s">
        <v>6</v>
      </c>
      <c r="C64" t="s">
        <v>54</v>
      </c>
      <c r="D64">
        <v>12</v>
      </c>
      <c r="E64">
        <v>40.4</v>
      </c>
      <c r="G64">
        <v>0</v>
      </c>
      <c r="H64">
        <v>30</v>
      </c>
      <c r="I64">
        <v>30</v>
      </c>
    </row>
    <row r="65" spans="1:9" x14ac:dyDescent="0.2">
      <c r="A65" t="s">
        <v>222</v>
      </c>
      <c r="B65" t="s">
        <v>5</v>
      </c>
      <c r="C65" t="s">
        <v>54</v>
      </c>
      <c r="D65">
        <v>11</v>
      </c>
      <c r="E65">
        <v>40.4</v>
      </c>
      <c r="G65">
        <v>0</v>
      </c>
      <c r="H65">
        <v>28</v>
      </c>
      <c r="I65">
        <v>28</v>
      </c>
    </row>
    <row r="66" spans="1:9" x14ac:dyDescent="0.2">
      <c r="A66" t="s">
        <v>265</v>
      </c>
      <c r="B66" t="s">
        <v>11</v>
      </c>
      <c r="C66" t="s">
        <v>54</v>
      </c>
      <c r="D66">
        <v>16</v>
      </c>
      <c r="E66">
        <v>40.200000000000003</v>
      </c>
      <c r="G66">
        <v>0</v>
      </c>
      <c r="H66">
        <v>40</v>
      </c>
      <c r="I66">
        <v>40</v>
      </c>
    </row>
    <row r="67" spans="1:9" x14ac:dyDescent="0.2">
      <c r="A67" t="s">
        <v>82</v>
      </c>
      <c r="B67" t="s">
        <v>3</v>
      </c>
      <c r="C67" t="s">
        <v>54</v>
      </c>
      <c r="D67">
        <v>20</v>
      </c>
      <c r="E67">
        <v>40.200000000000003</v>
      </c>
      <c r="G67">
        <v>0</v>
      </c>
      <c r="H67">
        <v>50</v>
      </c>
      <c r="I67">
        <v>50</v>
      </c>
    </row>
    <row r="68" spans="1:9" x14ac:dyDescent="0.2">
      <c r="A68" t="s">
        <v>257</v>
      </c>
      <c r="B68" t="s">
        <v>8</v>
      </c>
      <c r="C68" t="s">
        <v>54</v>
      </c>
      <c r="D68">
        <v>14</v>
      </c>
      <c r="E68">
        <v>40.200000000000003</v>
      </c>
      <c r="G68">
        <v>0</v>
      </c>
      <c r="H68">
        <v>35</v>
      </c>
      <c r="I68">
        <v>35</v>
      </c>
    </row>
    <row r="71" spans="1:9" x14ac:dyDescent="0.2">
      <c r="A71" t="s">
        <v>398</v>
      </c>
      <c r="B71" t="s">
        <v>414</v>
      </c>
    </row>
    <row r="72" spans="1:9" x14ac:dyDescent="0.2">
      <c r="A72" t="s">
        <v>31</v>
      </c>
      <c r="B72" t="s">
        <v>32</v>
      </c>
      <c r="C72" t="s">
        <v>33</v>
      </c>
      <c r="D72" t="s">
        <v>51</v>
      </c>
      <c r="E72" t="s">
        <v>400</v>
      </c>
      <c r="F72" t="s">
        <v>401</v>
      </c>
      <c r="G72" t="s">
        <v>402</v>
      </c>
      <c r="H72" t="s">
        <v>403</v>
      </c>
      <c r="I72" t="s">
        <v>404</v>
      </c>
    </row>
    <row r="73" spans="1:9" x14ac:dyDescent="0.2">
      <c r="A73" t="s">
        <v>240</v>
      </c>
      <c r="B73" t="s">
        <v>8</v>
      </c>
      <c r="C73" t="s">
        <v>54</v>
      </c>
      <c r="D73">
        <v>11</v>
      </c>
      <c r="E73">
        <v>40</v>
      </c>
      <c r="F73" t="s">
        <v>415</v>
      </c>
      <c r="G73">
        <v>60</v>
      </c>
      <c r="H73">
        <v>28</v>
      </c>
      <c r="I73">
        <v>88</v>
      </c>
    </row>
    <row r="74" spans="1:9" x14ac:dyDescent="0.2">
      <c r="A74" t="s">
        <v>114</v>
      </c>
      <c r="B74" t="s">
        <v>7</v>
      </c>
      <c r="C74" t="s">
        <v>54</v>
      </c>
      <c r="D74">
        <v>12</v>
      </c>
      <c r="E74">
        <v>39.799999999999997</v>
      </c>
      <c r="F74" t="s">
        <v>416</v>
      </c>
      <c r="G74">
        <v>23</v>
      </c>
      <c r="H74">
        <v>30</v>
      </c>
      <c r="I74">
        <v>53</v>
      </c>
    </row>
    <row r="75" spans="1:9" x14ac:dyDescent="0.2">
      <c r="A75" t="s">
        <v>180</v>
      </c>
      <c r="B75" t="s">
        <v>8</v>
      </c>
      <c r="C75" t="s">
        <v>54</v>
      </c>
      <c r="D75">
        <v>15</v>
      </c>
      <c r="E75">
        <v>39.799999999999997</v>
      </c>
      <c r="F75" t="s">
        <v>416</v>
      </c>
      <c r="G75">
        <v>23</v>
      </c>
      <c r="H75">
        <v>38</v>
      </c>
      <c r="I75">
        <v>61</v>
      </c>
    </row>
    <row r="76" spans="1:9" x14ac:dyDescent="0.2">
      <c r="A76" t="s">
        <v>208</v>
      </c>
      <c r="B76" t="s">
        <v>5</v>
      </c>
      <c r="C76" t="s">
        <v>54</v>
      </c>
      <c r="D76">
        <v>11</v>
      </c>
      <c r="E76">
        <v>39.799999999999997</v>
      </c>
      <c r="F76" t="s">
        <v>416</v>
      </c>
      <c r="G76">
        <v>23</v>
      </c>
      <c r="H76">
        <v>28</v>
      </c>
      <c r="I76">
        <v>51</v>
      </c>
    </row>
    <row r="77" spans="1:9" x14ac:dyDescent="0.2">
      <c r="A77" t="s">
        <v>99</v>
      </c>
      <c r="B77" t="s">
        <v>6</v>
      </c>
      <c r="C77" t="s">
        <v>54</v>
      </c>
      <c r="D77">
        <v>15</v>
      </c>
      <c r="E77">
        <v>39.700000000000003</v>
      </c>
      <c r="F77" t="s">
        <v>417</v>
      </c>
      <c r="G77">
        <v>5</v>
      </c>
      <c r="H77">
        <v>38</v>
      </c>
      <c r="I77">
        <v>43</v>
      </c>
    </row>
    <row r="78" spans="1:9" x14ac:dyDescent="0.2">
      <c r="A78" t="s">
        <v>225</v>
      </c>
      <c r="B78" t="s">
        <v>9</v>
      </c>
      <c r="C78" t="s">
        <v>54</v>
      </c>
      <c r="D78">
        <v>10</v>
      </c>
      <c r="E78">
        <v>39.6</v>
      </c>
      <c r="G78">
        <v>0</v>
      </c>
      <c r="H78">
        <v>25</v>
      </c>
      <c r="I78">
        <v>25</v>
      </c>
    </row>
    <row r="79" spans="1:9" x14ac:dyDescent="0.2">
      <c r="A79" t="s">
        <v>74</v>
      </c>
      <c r="B79" t="s">
        <v>10</v>
      </c>
      <c r="C79" t="s">
        <v>54</v>
      </c>
      <c r="D79">
        <v>15</v>
      </c>
      <c r="E79">
        <v>39.4</v>
      </c>
      <c r="G79">
        <v>0</v>
      </c>
      <c r="H79">
        <v>38</v>
      </c>
      <c r="I79">
        <v>38</v>
      </c>
    </row>
    <row r="80" spans="1:9" x14ac:dyDescent="0.2">
      <c r="A80" t="s">
        <v>233</v>
      </c>
      <c r="B80" t="s">
        <v>5</v>
      </c>
      <c r="C80" t="s">
        <v>54</v>
      </c>
      <c r="D80">
        <v>12</v>
      </c>
      <c r="E80">
        <v>39.1</v>
      </c>
      <c r="G80">
        <v>0</v>
      </c>
      <c r="H80">
        <v>30</v>
      </c>
      <c r="I80">
        <v>30</v>
      </c>
    </row>
    <row r="81" spans="1:9" x14ac:dyDescent="0.2">
      <c r="A81" t="s">
        <v>273</v>
      </c>
      <c r="B81" t="s">
        <v>6</v>
      </c>
      <c r="C81" t="s">
        <v>54</v>
      </c>
      <c r="D81">
        <v>14</v>
      </c>
      <c r="E81">
        <v>39.1</v>
      </c>
      <c r="G81">
        <v>0</v>
      </c>
      <c r="H81">
        <v>35</v>
      </c>
      <c r="I81">
        <v>35</v>
      </c>
    </row>
    <row r="82" spans="1:9" x14ac:dyDescent="0.2">
      <c r="A82" t="s">
        <v>70</v>
      </c>
      <c r="B82" t="s">
        <v>5</v>
      </c>
      <c r="C82" t="s">
        <v>54</v>
      </c>
      <c r="D82">
        <v>10</v>
      </c>
      <c r="E82">
        <v>38.9</v>
      </c>
      <c r="G82">
        <v>0</v>
      </c>
      <c r="H82">
        <v>25</v>
      </c>
      <c r="I82">
        <v>25</v>
      </c>
    </row>
    <row r="83" spans="1:9" x14ac:dyDescent="0.2">
      <c r="A83" t="s">
        <v>190</v>
      </c>
      <c r="B83" t="s">
        <v>10</v>
      </c>
      <c r="C83" t="s">
        <v>54</v>
      </c>
      <c r="D83">
        <v>10</v>
      </c>
      <c r="E83">
        <v>38.9</v>
      </c>
      <c r="G83">
        <v>0</v>
      </c>
      <c r="H83">
        <v>25</v>
      </c>
      <c r="I83">
        <v>25</v>
      </c>
    </row>
    <row r="84" spans="1:9" x14ac:dyDescent="0.2">
      <c r="A84" t="s">
        <v>266</v>
      </c>
      <c r="B84" t="s">
        <v>11</v>
      </c>
      <c r="C84" t="s">
        <v>54</v>
      </c>
      <c r="D84">
        <v>14</v>
      </c>
      <c r="E84">
        <v>38.799999999999997</v>
      </c>
      <c r="G84">
        <v>0</v>
      </c>
      <c r="H84">
        <v>35</v>
      </c>
      <c r="I84">
        <v>35</v>
      </c>
    </row>
    <row r="85" spans="1:9" x14ac:dyDescent="0.2">
      <c r="A85" t="s">
        <v>113</v>
      </c>
      <c r="B85" t="s">
        <v>12</v>
      </c>
      <c r="C85" t="s">
        <v>54</v>
      </c>
      <c r="D85">
        <v>12</v>
      </c>
      <c r="E85">
        <v>38.5</v>
      </c>
      <c r="G85">
        <v>0</v>
      </c>
      <c r="H85">
        <v>30</v>
      </c>
      <c r="I85">
        <v>30</v>
      </c>
    </row>
    <row r="86" spans="1:9" x14ac:dyDescent="0.2">
      <c r="A86" t="s">
        <v>272</v>
      </c>
      <c r="B86" t="s">
        <v>10</v>
      </c>
      <c r="C86" t="s">
        <v>54</v>
      </c>
      <c r="D86">
        <v>13</v>
      </c>
      <c r="E86">
        <v>38.4</v>
      </c>
      <c r="G86">
        <v>0</v>
      </c>
      <c r="H86">
        <v>33</v>
      </c>
      <c r="I86">
        <v>33</v>
      </c>
    </row>
    <row r="87" spans="1:9" x14ac:dyDescent="0.2">
      <c r="A87" t="s">
        <v>204</v>
      </c>
      <c r="B87" t="s">
        <v>12</v>
      </c>
      <c r="C87" t="s">
        <v>54</v>
      </c>
      <c r="D87">
        <v>21</v>
      </c>
      <c r="E87">
        <v>38.299999999999997</v>
      </c>
      <c r="G87">
        <v>0</v>
      </c>
      <c r="H87">
        <v>53</v>
      </c>
      <c r="I87">
        <v>53</v>
      </c>
    </row>
    <row r="88" spans="1:9" x14ac:dyDescent="0.2">
      <c r="A88" t="s">
        <v>109</v>
      </c>
      <c r="B88" t="s">
        <v>4</v>
      </c>
      <c r="C88" t="s">
        <v>54</v>
      </c>
      <c r="D88">
        <v>12</v>
      </c>
      <c r="E88">
        <v>38.200000000000003</v>
      </c>
      <c r="G88">
        <v>0</v>
      </c>
      <c r="H88">
        <v>30</v>
      </c>
      <c r="I88">
        <v>30</v>
      </c>
    </row>
    <row r="89" spans="1:9" x14ac:dyDescent="0.2">
      <c r="A89" t="s">
        <v>164</v>
      </c>
      <c r="B89" t="s">
        <v>6</v>
      </c>
      <c r="C89" t="s">
        <v>54</v>
      </c>
      <c r="D89">
        <v>14</v>
      </c>
      <c r="E89">
        <v>38</v>
      </c>
      <c r="G89">
        <v>0</v>
      </c>
      <c r="H89">
        <v>35</v>
      </c>
      <c r="I89">
        <v>35</v>
      </c>
    </row>
    <row r="90" spans="1:9" x14ac:dyDescent="0.2">
      <c r="A90" t="s">
        <v>210</v>
      </c>
      <c r="B90" t="s">
        <v>5</v>
      </c>
      <c r="C90" t="s">
        <v>54</v>
      </c>
      <c r="D90">
        <v>12</v>
      </c>
      <c r="E90">
        <v>37.700000000000003</v>
      </c>
      <c r="G90">
        <v>0</v>
      </c>
      <c r="H90">
        <v>30</v>
      </c>
      <c r="I90">
        <v>30</v>
      </c>
    </row>
    <row r="91" spans="1:9" x14ac:dyDescent="0.2">
      <c r="A91" t="s">
        <v>360</v>
      </c>
      <c r="B91" t="s">
        <v>12</v>
      </c>
      <c r="C91" t="s">
        <v>54</v>
      </c>
      <c r="D91">
        <v>12</v>
      </c>
      <c r="E91">
        <v>37.6</v>
      </c>
      <c r="G91">
        <v>0</v>
      </c>
      <c r="H91">
        <v>30</v>
      </c>
      <c r="I91">
        <v>30</v>
      </c>
    </row>
    <row r="92" spans="1:9" x14ac:dyDescent="0.2">
      <c r="A92" t="s">
        <v>212</v>
      </c>
      <c r="B92" t="s">
        <v>6</v>
      </c>
      <c r="C92" t="s">
        <v>54</v>
      </c>
      <c r="D92">
        <v>14</v>
      </c>
      <c r="E92">
        <v>37.200000000000003</v>
      </c>
      <c r="G92">
        <v>0</v>
      </c>
      <c r="H92">
        <v>35</v>
      </c>
      <c r="I92">
        <v>35</v>
      </c>
    </row>
    <row r="95" spans="1:9" x14ac:dyDescent="0.2">
      <c r="A95" t="s">
        <v>398</v>
      </c>
      <c r="B95" t="s">
        <v>418</v>
      </c>
    </row>
    <row r="96" spans="1:9" x14ac:dyDescent="0.2">
      <c r="A96" t="s">
        <v>31</v>
      </c>
      <c r="B96" t="s">
        <v>32</v>
      </c>
      <c r="C96" t="s">
        <v>33</v>
      </c>
      <c r="D96" t="s">
        <v>51</v>
      </c>
      <c r="E96" t="s">
        <v>400</v>
      </c>
      <c r="F96" t="s">
        <v>401</v>
      </c>
      <c r="G96" t="s">
        <v>402</v>
      </c>
      <c r="H96" t="s">
        <v>403</v>
      </c>
      <c r="I96" t="s">
        <v>404</v>
      </c>
    </row>
    <row r="97" spans="1:9" x14ac:dyDescent="0.2">
      <c r="A97" t="s">
        <v>193</v>
      </c>
      <c r="B97" t="s">
        <v>5</v>
      </c>
      <c r="C97" t="s">
        <v>54</v>
      </c>
      <c r="D97">
        <v>16</v>
      </c>
      <c r="E97">
        <v>37.1</v>
      </c>
      <c r="F97" t="s">
        <v>419</v>
      </c>
      <c r="G97">
        <v>60</v>
      </c>
      <c r="H97">
        <v>40</v>
      </c>
      <c r="I97">
        <v>100</v>
      </c>
    </row>
    <row r="98" spans="1:9" x14ac:dyDescent="0.2">
      <c r="A98" t="s">
        <v>76</v>
      </c>
      <c r="B98" t="s">
        <v>10</v>
      </c>
      <c r="C98" t="s">
        <v>54</v>
      </c>
      <c r="D98">
        <v>10</v>
      </c>
      <c r="E98">
        <v>37</v>
      </c>
      <c r="F98" t="s">
        <v>420</v>
      </c>
      <c r="G98">
        <v>40</v>
      </c>
      <c r="H98">
        <v>25</v>
      </c>
      <c r="I98">
        <v>65</v>
      </c>
    </row>
    <row r="99" spans="1:9" x14ac:dyDescent="0.2">
      <c r="A99" t="s">
        <v>141</v>
      </c>
      <c r="B99" t="s">
        <v>12</v>
      </c>
      <c r="C99" t="s">
        <v>54</v>
      </c>
      <c r="D99">
        <v>12</v>
      </c>
      <c r="E99">
        <v>36.799999999999997</v>
      </c>
      <c r="F99" t="s">
        <v>421</v>
      </c>
      <c r="G99">
        <v>20</v>
      </c>
      <c r="H99">
        <v>30</v>
      </c>
      <c r="I99">
        <v>50</v>
      </c>
    </row>
    <row r="100" spans="1:9" x14ac:dyDescent="0.2">
      <c r="A100" t="s">
        <v>282</v>
      </c>
      <c r="B100" t="s">
        <v>12</v>
      </c>
      <c r="C100" t="s">
        <v>54</v>
      </c>
      <c r="D100">
        <v>20</v>
      </c>
      <c r="E100">
        <v>36.700000000000003</v>
      </c>
      <c r="F100" t="s">
        <v>422</v>
      </c>
      <c r="G100">
        <v>10</v>
      </c>
      <c r="H100">
        <v>50</v>
      </c>
      <c r="I100">
        <v>60</v>
      </c>
    </row>
    <row r="101" spans="1:9" x14ac:dyDescent="0.2">
      <c r="A101" t="s">
        <v>89</v>
      </c>
      <c r="B101" t="s">
        <v>10</v>
      </c>
      <c r="C101" t="s">
        <v>54</v>
      </c>
      <c r="D101">
        <v>14</v>
      </c>
      <c r="E101">
        <v>36.6</v>
      </c>
      <c r="F101" t="s">
        <v>423</v>
      </c>
      <c r="G101">
        <v>2</v>
      </c>
      <c r="H101">
        <v>35</v>
      </c>
      <c r="I101">
        <v>37</v>
      </c>
    </row>
    <row r="102" spans="1:9" x14ac:dyDescent="0.2">
      <c r="A102" t="s">
        <v>352</v>
      </c>
      <c r="B102" t="s">
        <v>4</v>
      </c>
      <c r="C102" t="s">
        <v>54</v>
      </c>
      <c r="D102">
        <v>11</v>
      </c>
      <c r="E102">
        <v>36.6</v>
      </c>
      <c r="F102" t="s">
        <v>423</v>
      </c>
      <c r="G102">
        <v>2</v>
      </c>
      <c r="H102">
        <v>28</v>
      </c>
      <c r="I102">
        <v>30</v>
      </c>
    </row>
    <row r="103" spans="1:9" x14ac:dyDescent="0.2">
      <c r="A103" t="s">
        <v>215</v>
      </c>
      <c r="B103" t="s">
        <v>8</v>
      </c>
      <c r="C103" t="s">
        <v>54</v>
      </c>
      <c r="D103">
        <v>16</v>
      </c>
      <c r="E103">
        <v>35.9</v>
      </c>
      <c r="G103">
        <v>0</v>
      </c>
      <c r="H103">
        <v>40</v>
      </c>
      <c r="I103">
        <v>40</v>
      </c>
    </row>
    <row r="104" spans="1:9" x14ac:dyDescent="0.2">
      <c r="A104" t="s">
        <v>150</v>
      </c>
      <c r="B104" t="s">
        <v>3</v>
      </c>
      <c r="C104" t="s">
        <v>54</v>
      </c>
      <c r="D104">
        <v>13</v>
      </c>
      <c r="E104">
        <v>35.6</v>
      </c>
      <c r="G104">
        <v>0</v>
      </c>
      <c r="H104">
        <v>33</v>
      </c>
      <c r="I104">
        <v>33</v>
      </c>
    </row>
    <row r="105" spans="1:9" x14ac:dyDescent="0.2">
      <c r="A105" t="s">
        <v>162</v>
      </c>
      <c r="B105" t="s">
        <v>6</v>
      </c>
      <c r="C105" t="s">
        <v>54</v>
      </c>
      <c r="D105">
        <v>12</v>
      </c>
      <c r="E105">
        <v>35.6</v>
      </c>
      <c r="G105">
        <v>0</v>
      </c>
      <c r="H105">
        <v>30</v>
      </c>
      <c r="I105">
        <v>30</v>
      </c>
    </row>
    <row r="106" spans="1:9" x14ac:dyDescent="0.2">
      <c r="A106" t="s">
        <v>262</v>
      </c>
      <c r="B106" t="s">
        <v>11</v>
      </c>
      <c r="C106" t="s">
        <v>54</v>
      </c>
      <c r="D106">
        <v>15</v>
      </c>
      <c r="E106">
        <v>35.6</v>
      </c>
      <c r="G106">
        <v>0</v>
      </c>
      <c r="H106">
        <v>38</v>
      </c>
      <c r="I106">
        <v>38</v>
      </c>
    </row>
    <row r="107" spans="1:9" x14ac:dyDescent="0.2">
      <c r="A107" t="s">
        <v>269</v>
      </c>
      <c r="B107" t="s">
        <v>6</v>
      </c>
      <c r="C107" t="s">
        <v>54</v>
      </c>
      <c r="D107">
        <v>10</v>
      </c>
      <c r="E107">
        <v>35.6</v>
      </c>
      <c r="G107">
        <v>0</v>
      </c>
      <c r="H107">
        <v>25</v>
      </c>
      <c r="I107">
        <v>25</v>
      </c>
    </row>
    <row r="108" spans="1:9" x14ac:dyDescent="0.2">
      <c r="A108" t="s">
        <v>271</v>
      </c>
      <c r="B108" t="s">
        <v>12</v>
      </c>
      <c r="C108" t="s">
        <v>54</v>
      </c>
      <c r="D108">
        <v>12</v>
      </c>
      <c r="E108">
        <v>35.5</v>
      </c>
      <c r="G108">
        <v>0</v>
      </c>
      <c r="H108">
        <v>30</v>
      </c>
      <c r="I108">
        <v>30</v>
      </c>
    </row>
    <row r="109" spans="1:9" x14ac:dyDescent="0.2">
      <c r="A109" t="s">
        <v>293</v>
      </c>
      <c r="B109" t="s">
        <v>6</v>
      </c>
      <c r="C109" t="s">
        <v>54</v>
      </c>
      <c r="D109">
        <v>22</v>
      </c>
      <c r="E109">
        <v>35.5</v>
      </c>
      <c r="G109">
        <v>0</v>
      </c>
      <c r="H109">
        <v>55</v>
      </c>
      <c r="I109">
        <v>55</v>
      </c>
    </row>
    <row r="110" spans="1:9" x14ac:dyDescent="0.2">
      <c r="A110" t="s">
        <v>129</v>
      </c>
      <c r="B110" t="s">
        <v>12</v>
      </c>
      <c r="C110" t="s">
        <v>54</v>
      </c>
      <c r="D110">
        <v>10</v>
      </c>
      <c r="E110">
        <v>35.299999999999997</v>
      </c>
      <c r="G110">
        <v>0</v>
      </c>
      <c r="H110">
        <v>25</v>
      </c>
      <c r="I110">
        <v>25</v>
      </c>
    </row>
    <row r="111" spans="1:9" x14ac:dyDescent="0.2">
      <c r="A111" t="s">
        <v>283</v>
      </c>
      <c r="B111" t="s">
        <v>4</v>
      </c>
      <c r="C111" t="s">
        <v>54</v>
      </c>
      <c r="D111">
        <v>16</v>
      </c>
      <c r="E111">
        <v>35.299999999999997</v>
      </c>
      <c r="G111">
        <v>0</v>
      </c>
      <c r="H111">
        <v>40</v>
      </c>
      <c r="I111">
        <v>40</v>
      </c>
    </row>
    <row r="112" spans="1:9" x14ac:dyDescent="0.2">
      <c r="A112" t="s">
        <v>53</v>
      </c>
      <c r="B112" t="s">
        <v>5</v>
      </c>
      <c r="C112" t="s">
        <v>54</v>
      </c>
      <c r="D112">
        <v>15</v>
      </c>
      <c r="E112">
        <v>35.200000000000003</v>
      </c>
      <c r="G112">
        <v>0</v>
      </c>
      <c r="H112">
        <v>38</v>
      </c>
      <c r="I112">
        <v>38</v>
      </c>
    </row>
    <row r="113" spans="1:9" x14ac:dyDescent="0.2">
      <c r="A113" t="s">
        <v>57</v>
      </c>
      <c r="B113" t="s">
        <v>11</v>
      </c>
      <c r="C113" t="s">
        <v>54</v>
      </c>
      <c r="D113">
        <v>16</v>
      </c>
      <c r="E113">
        <v>35</v>
      </c>
      <c r="G113">
        <v>0</v>
      </c>
      <c r="H113">
        <v>40</v>
      </c>
      <c r="I113">
        <v>40</v>
      </c>
    </row>
    <row r="114" spans="1:9" x14ac:dyDescent="0.2">
      <c r="A114" t="s">
        <v>203</v>
      </c>
      <c r="B114" t="s">
        <v>3</v>
      </c>
      <c r="C114" t="s">
        <v>54</v>
      </c>
      <c r="D114">
        <v>19</v>
      </c>
      <c r="E114">
        <v>34.9</v>
      </c>
      <c r="G114">
        <v>0</v>
      </c>
      <c r="H114">
        <v>48</v>
      </c>
      <c r="I114">
        <v>48</v>
      </c>
    </row>
    <row r="115" spans="1:9" x14ac:dyDescent="0.2">
      <c r="A115" t="s">
        <v>143</v>
      </c>
      <c r="B115" t="s">
        <v>10</v>
      </c>
      <c r="C115" t="s">
        <v>54</v>
      </c>
      <c r="D115">
        <v>10</v>
      </c>
      <c r="E115">
        <v>34.700000000000003</v>
      </c>
      <c r="G115">
        <v>0</v>
      </c>
      <c r="H115">
        <v>25</v>
      </c>
      <c r="I115">
        <v>25</v>
      </c>
    </row>
    <row r="116" spans="1:9" x14ac:dyDescent="0.2">
      <c r="A116" t="s">
        <v>160</v>
      </c>
      <c r="B116" t="s">
        <v>5</v>
      </c>
      <c r="C116" t="s">
        <v>54</v>
      </c>
      <c r="D116">
        <v>12</v>
      </c>
      <c r="E116">
        <v>34.4</v>
      </c>
      <c r="G116">
        <v>0</v>
      </c>
      <c r="H116">
        <v>30</v>
      </c>
      <c r="I116">
        <v>30</v>
      </c>
    </row>
    <row r="117" spans="1:9" x14ac:dyDescent="0.2">
      <c r="A117" t="s">
        <v>165</v>
      </c>
      <c r="B117" t="s">
        <v>12</v>
      </c>
      <c r="C117" t="s">
        <v>54</v>
      </c>
      <c r="D117">
        <v>14</v>
      </c>
      <c r="E117">
        <v>34.299999999999997</v>
      </c>
      <c r="G117">
        <v>0</v>
      </c>
      <c r="H117">
        <v>35</v>
      </c>
      <c r="I117">
        <v>35</v>
      </c>
    </row>
    <row r="120" spans="1:9" x14ac:dyDescent="0.2">
      <c r="A120" t="s">
        <v>398</v>
      </c>
      <c r="B120" t="s">
        <v>424</v>
      </c>
    </row>
    <row r="121" spans="1:9" x14ac:dyDescent="0.2">
      <c r="A121" t="s">
        <v>31</v>
      </c>
      <c r="B121" t="s">
        <v>32</v>
      </c>
      <c r="C121" t="s">
        <v>33</v>
      </c>
      <c r="D121" t="s">
        <v>51</v>
      </c>
      <c r="E121" t="s">
        <v>400</v>
      </c>
      <c r="F121" t="s">
        <v>401</v>
      </c>
      <c r="G121" t="s">
        <v>402</v>
      </c>
      <c r="H121" t="s">
        <v>403</v>
      </c>
      <c r="I121" t="s">
        <v>404</v>
      </c>
    </row>
    <row r="122" spans="1:9" x14ac:dyDescent="0.2">
      <c r="A122" t="s">
        <v>63</v>
      </c>
      <c r="B122" t="s">
        <v>7</v>
      </c>
      <c r="C122" t="s">
        <v>54</v>
      </c>
      <c r="D122">
        <v>11</v>
      </c>
      <c r="E122">
        <v>34</v>
      </c>
      <c r="F122" t="s">
        <v>425</v>
      </c>
      <c r="G122">
        <v>60</v>
      </c>
      <c r="H122">
        <v>28</v>
      </c>
      <c r="I122">
        <v>88</v>
      </c>
    </row>
    <row r="123" spans="1:9" x14ac:dyDescent="0.2">
      <c r="A123" t="s">
        <v>73</v>
      </c>
      <c r="B123" t="s">
        <v>5</v>
      </c>
      <c r="C123" t="s">
        <v>54</v>
      </c>
      <c r="D123">
        <v>12</v>
      </c>
      <c r="E123">
        <v>33.9</v>
      </c>
      <c r="F123" t="s">
        <v>426</v>
      </c>
      <c r="G123">
        <v>40</v>
      </c>
      <c r="H123">
        <v>30</v>
      </c>
      <c r="I123">
        <v>70</v>
      </c>
    </row>
    <row r="124" spans="1:9" x14ac:dyDescent="0.2">
      <c r="A124" t="s">
        <v>128</v>
      </c>
      <c r="B124" t="s">
        <v>6</v>
      </c>
      <c r="C124" t="s">
        <v>54</v>
      </c>
      <c r="D124">
        <v>18</v>
      </c>
      <c r="E124">
        <v>33.799999999999997</v>
      </c>
      <c r="F124" t="s">
        <v>427</v>
      </c>
      <c r="G124">
        <v>20</v>
      </c>
      <c r="H124">
        <v>45</v>
      </c>
      <c r="I124">
        <v>65</v>
      </c>
    </row>
    <row r="125" spans="1:9" x14ac:dyDescent="0.2">
      <c r="A125" t="s">
        <v>259</v>
      </c>
      <c r="B125" t="s">
        <v>3</v>
      </c>
      <c r="C125" t="s">
        <v>54</v>
      </c>
      <c r="D125">
        <v>14</v>
      </c>
      <c r="E125">
        <v>33.299999999999997</v>
      </c>
      <c r="F125" t="s">
        <v>428</v>
      </c>
      <c r="G125">
        <v>10</v>
      </c>
      <c r="H125">
        <v>35</v>
      </c>
      <c r="I125">
        <v>45</v>
      </c>
    </row>
    <row r="126" spans="1:9" x14ac:dyDescent="0.2">
      <c r="A126" t="s">
        <v>115</v>
      </c>
      <c r="B126" t="s">
        <v>7</v>
      </c>
      <c r="C126" t="s">
        <v>54</v>
      </c>
      <c r="D126">
        <v>11</v>
      </c>
      <c r="E126">
        <v>33.200000000000003</v>
      </c>
      <c r="F126" t="s">
        <v>429</v>
      </c>
      <c r="G126">
        <v>5</v>
      </c>
      <c r="H126">
        <v>28</v>
      </c>
      <c r="I126">
        <v>33</v>
      </c>
    </row>
    <row r="127" spans="1:9" x14ac:dyDescent="0.2">
      <c r="A127" t="s">
        <v>62</v>
      </c>
      <c r="B127" t="s">
        <v>7</v>
      </c>
      <c r="C127" t="s">
        <v>54</v>
      </c>
      <c r="D127">
        <v>11</v>
      </c>
      <c r="E127">
        <v>33.1</v>
      </c>
      <c r="G127">
        <v>0</v>
      </c>
      <c r="H127">
        <v>28</v>
      </c>
      <c r="I127">
        <v>28</v>
      </c>
    </row>
    <row r="128" spans="1:9" x14ac:dyDescent="0.2">
      <c r="A128" t="s">
        <v>142</v>
      </c>
      <c r="B128" t="s">
        <v>12</v>
      </c>
      <c r="C128" t="s">
        <v>54</v>
      </c>
      <c r="D128">
        <v>11</v>
      </c>
      <c r="E128">
        <v>33</v>
      </c>
      <c r="G128">
        <v>0</v>
      </c>
      <c r="H128">
        <v>28</v>
      </c>
      <c r="I128">
        <v>28</v>
      </c>
    </row>
    <row r="129" spans="1:9" x14ac:dyDescent="0.2">
      <c r="A129" t="s">
        <v>173</v>
      </c>
      <c r="B129" t="s">
        <v>8</v>
      </c>
      <c r="C129" t="s">
        <v>54</v>
      </c>
      <c r="D129">
        <v>10</v>
      </c>
      <c r="E129">
        <v>31.7</v>
      </c>
      <c r="G129">
        <v>0</v>
      </c>
      <c r="H129">
        <v>25</v>
      </c>
      <c r="I129">
        <v>25</v>
      </c>
    </row>
    <row r="130" spans="1:9" x14ac:dyDescent="0.2">
      <c r="A130" t="s">
        <v>110</v>
      </c>
      <c r="B130" t="s">
        <v>5</v>
      </c>
      <c r="C130" t="s">
        <v>54</v>
      </c>
      <c r="D130">
        <v>10</v>
      </c>
      <c r="E130">
        <v>31.5</v>
      </c>
      <c r="G130">
        <v>0</v>
      </c>
      <c r="H130">
        <v>25</v>
      </c>
      <c r="I130">
        <v>25</v>
      </c>
    </row>
    <row r="131" spans="1:9" x14ac:dyDescent="0.2">
      <c r="A131" t="s">
        <v>247</v>
      </c>
      <c r="B131" t="s">
        <v>10</v>
      </c>
      <c r="C131" t="s">
        <v>54</v>
      </c>
      <c r="D131">
        <v>10</v>
      </c>
      <c r="E131">
        <v>31.4</v>
      </c>
      <c r="G131">
        <v>0</v>
      </c>
      <c r="H131">
        <v>25</v>
      </c>
      <c r="I131">
        <v>25</v>
      </c>
    </row>
    <row r="132" spans="1:9" x14ac:dyDescent="0.2">
      <c r="A132" t="s">
        <v>248</v>
      </c>
      <c r="B132" t="s">
        <v>12</v>
      </c>
      <c r="C132" t="s">
        <v>54</v>
      </c>
      <c r="D132">
        <v>14</v>
      </c>
      <c r="E132">
        <v>31.2</v>
      </c>
      <c r="G132">
        <v>0</v>
      </c>
      <c r="H132">
        <v>35</v>
      </c>
      <c r="I132">
        <v>35</v>
      </c>
    </row>
    <row r="133" spans="1:9" x14ac:dyDescent="0.2">
      <c r="A133" t="s">
        <v>207</v>
      </c>
      <c r="B133" t="s">
        <v>5</v>
      </c>
      <c r="C133" t="s">
        <v>54</v>
      </c>
      <c r="D133">
        <v>10</v>
      </c>
      <c r="E133">
        <v>30.7</v>
      </c>
      <c r="G133">
        <v>0</v>
      </c>
      <c r="H133">
        <v>25</v>
      </c>
      <c r="I133">
        <v>25</v>
      </c>
    </row>
    <row r="134" spans="1:9" x14ac:dyDescent="0.2">
      <c r="A134" t="s">
        <v>205</v>
      </c>
      <c r="B134" t="s">
        <v>5</v>
      </c>
      <c r="C134" t="s">
        <v>54</v>
      </c>
      <c r="D134">
        <v>10</v>
      </c>
      <c r="E134">
        <v>30.5</v>
      </c>
      <c r="G134">
        <v>0</v>
      </c>
      <c r="H134">
        <v>25</v>
      </c>
      <c r="I134">
        <v>25</v>
      </c>
    </row>
    <row r="135" spans="1:9" x14ac:dyDescent="0.2">
      <c r="A135" t="s">
        <v>243</v>
      </c>
      <c r="B135" t="s">
        <v>6</v>
      </c>
      <c r="C135" t="s">
        <v>54</v>
      </c>
      <c r="D135">
        <v>12</v>
      </c>
      <c r="E135">
        <v>30.2</v>
      </c>
      <c r="G135">
        <v>0</v>
      </c>
      <c r="H135">
        <v>30</v>
      </c>
      <c r="I135">
        <v>30</v>
      </c>
    </row>
    <row r="136" spans="1:9" x14ac:dyDescent="0.2">
      <c r="A136" t="s">
        <v>232</v>
      </c>
      <c r="B136" t="s">
        <v>6</v>
      </c>
      <c r="C136" t="s">
        <v>54</v>
      </c>
      <c r="D136">
        <v>13</v>
      </c>
      <c r="E136">
        <v>29.5</v>
      </c>
      <c r="G136">
        <v>0</v>
      </c>
      <c r="H136">
        <v>33</v>
      </c>
      <c r="I136">
        <v>33</v>
      </c>
    </row>
    <row r="137" spans="1:9" x14ac:dyDescent="0.2">
      <c r="A137" t="s">
        <v>219</v>
      </c>
      <c r="B137" t="s">
        <v>6</v>
      </c>
      <c r="C137" t="s">
        <v>54</v>
      </c>
      <c r="D137">
        <v>13</v>
      </c>
      <c r="E137">
        <v>29.4</v>
      </c>
      <c r="G137">
        <v>0</v>
      </c>
      <c r="H137">
        <v>33</v>
      </c>
      <c r="I137">
        <v>33</v>
      </c>
    </row>
    <row r="138" spans="1:9" x14ac:dyDescent="0.2">
      <c r="A138" t="s">
        <v>238</v>
      </c>
      <c r="B138" t="s">
        <v>8</v>
      </c>
      <c r="C138" t="s">
        <v>54</v>
      </c>
      <c r="D138">
        <v>10</v>
      </c>
      <c r="E138">
        <v>28.4</v>
      </c>
      <c r="G138">
        <v>0</v>
      </c>
      <c r="H138">
        <v>25</v>
      </c>
      <c r="I138">
        <v>25</v>
      </c>
    </row>
    <row r="139" spans="1:9" x14ac:dyDescent="0.2">
      <c r="A139" t="s">
        <v>126</v>
      </c>
      <c r="B139" t="s">
        <v>3</v>
      </c>
      <c r="C139" t="s">
        <v>54</v>
      </c>
      <c r="D139">
        <v>13</v>
      </c>
      <c r="E139">
        <v>28.3</v>
      </c>
      <c r="G139">
        <v>0</v>
      </c>
      <c r="H139">
        <v>33</v>
      </c>
      <c r="I139">
        <v>33</v>
      </c>
    </row>
    <row r="140" spans="1:9" x14ac:dyDescent="0.2">
      <c r="A140" t="s">
        <v>263</v>
      </c>
      <c r="B140" t="s">
        <v>11</v>
      </c>
      <c r="C140" t="s">
        <v>54</v>
      </c>
      <c r="D140">
        <v>11</v>
      </c>
      <c r="E140">
        <v>28</v>
      </c>
      <c r="G140">
        <v>0</v>
      </c>
      <c r="H140">
        <v>28</v>
      </c>
      <c r="I140">
        <v>28</v>
      </c>
    </row>
    <row r="141" spans="1:9" x14ac:dyDescent="0.2">
      <c r="A141" t="s">
        <v>105</v>
      </c>
      <c r="B141" t="s">
        <v>4</v>
      </c>
      <c r="C141" t="s">
        <v>54</v>
      </c>
      <c r="D141">
        <v>10</v>
      </c>
      <c r="E141">
        <v>23</v>
      </c>
      <c r="G141">
        <v>0</v>
      </c>
      <c r="H141">
        <v>25</v>
      </c>
      <c r="I141">
        <v>25</v>
      </c>
    </row>
    <row r="142" spans="1:9" x14ac:dyDescent="0.2">
      <c r="A142" t="s">
        <v>125</v>
      </c>
      <c r="B142" t="s">
        <v>3</v>
      </c>
      <c r="C142" t="s">
        <v>54</v>
      </c>
      <c r="D142">
        <v>15</v>
      </c>
      <c r="E142">
        <v>20.6</v>
      </c>
      <c r="G142">
        <v>0</v>
      </c>
      <c r="H142">
        <v>38</v>
      </c>
      <c r="I142">
        <v>38</v>
      </c>
    </row>
    <row r="145" spans="1:9" x14ac:dyDescent="0.2">
      <c r="A145" t="s">
        <v>397</v>
      </c>
    </row>
    <row r="146" spans="1:9" x14ac:dyDescent="0.2">
      <c r="A146" t="s">
        <v>33</v>
      </c>
      <c r="B146" t="s">
        <v>58</v>
      </c>
    </row>
    <row r="149" spans="1:9" x14ac:dyDescent="0.2">
      <c r="A149" t="s">
        <v>398</v>
      </c>
      <c r="B149" t="s">
        <v>399</v>
      </c>
    </row>
    <row r="150" spans="1:9" x14ac:dyDescent="0.2">
      <c r="A150" t="s">
        <v>31</v>
      </c>
      <c r="B150" t="s">
        <v>32</v>
      </c>
      <c r="C150" t="s">
        <v>33</v>
      </c>
      <c r="D150" t="s">
        <v>51</v>
      </c>
      <c r="E150" t="s">
        <v>400</v>
      </c>
      <c r="F150" t="s">
        <v>401</v>
      </c>
      <c r="G150" t="s">
        <v>402</v>
      </c>
      <c r="H150" t="s">
        <v>403</v>
      </c>
      <c r="I150" t="s">
        <v>404</v>
      </c>
    </row>
    <row r="151" spans="1:9" x14ac:dyDescent="0.2">
      <c r="A151" t="s">
        <v>108</v>
      </c>
      <c r="B151" t="s">
        <v>12</v>
      </c>
      <c r="C151" t="s">
        <v>58</v>
      </c>
      <c r="D151">
        <v>21</v>
      </c>
      <c r="E151">
        <v>45</v>
      </c>
      <c r="F151" t="s">
        <v>405</v>
      </c>
      <c r="G151">
        <v>60</v>
      </c>
      <c r="H151">
        <v>53</v>
      </c>
      <c r="I151">
        <v>113</v>
      </c>
    </row>
    <row r="152" spans="1:9" x14ac:dyDescent="0.2">
      <c r="A152" t="s">
        <v>287</v>
      </c>
      <c r="B152" t="s">
        <v>4</v>
      </c>
      <c r="C152" t="s">
        <v>58</v>
      </c>
      <c r="D152">
        <v>13</v>
      </c>
      <c r="E152">
        <v>44.1</v>
      </c>
      <c r="F152" t="s">
        <v>406</v>
      </c>
      <c r="G152">
        <v>40</v>
      </c>
      <c r="H152">
        <v>33</v>
      </c>
      <c r="I152">
        <v>73</v>
      </c>
    </row>
    <row r="153" spans="1:9" x14ac:dyDescent="0.2">
      <c r="A153" t="s">
        <v>107</v>
      </c>
      <c r="B153" t="s">
        <v>8</v>
      </c>
      <c r="C153" t="s">
        <v>58</v>
      </c>
      <c r="D153">
        <v>20</v>
      </c>
      <c r="E153">
        <v>43.6</v>
      </c>
      <c r="F153" t="s">
        <v>407</v>
      </c>
      <c r="G153">
        <v>20</v>
      </c>
      <c r="H153">
        <v>50</v>
      </c>
      <c r="I153">
        <v>70</v>
      </c>
    </row>
    <row r="154" spans="1:9" x14ac:dyDescent="0.2">
      <c r="A154" t="s">
        <v>290</v>
      </c>
      <c r="B154" t="s">
        <v>12</v>
      </c>
      <c r="C154" t="s">
        <v>58</v>
      </c>
      <c r="D154">
        <v>18</v>
      </c>
      <c r="E154">
        <v>43.5</v>
      </c>
      <c r="F154" t="s">
        <v>408</v>
      </c>
      <c r="G154">
        <v>10</v>
      </c>
      <c r="H154">
        <v>45</v>
      </c>
      <c r="I154">
        <v>55</v>
      </c>
    </row>
    <row r="155" spans="1:9" x14ac:dyDescent="0.2">
      <c r="A155" t="s">
        <v>75</v>
      </c>
      <c r="B155" t="s">
        <v>4</v>
      </c>
      <c r="C155" t="s">
        <v>58</v>
      </c>
      <c r="D155">
        <v>22</v>
      </c>
      <c r="E155">
        <v>43.3</v>
      </c>
      <c r="F155" t="s">
        <v>409</v>
      </c>
      <c r="G155">
        <v>2</v>
      </c>
      <c r="H155">
        <v>55</v>
      </c>
      <c r="I155">
        <v>57</v>
      </c>
    </row>
    <row r="156" spans="1:9" x14ac:dyDescent="0.2">
      <c r="A156" t="s">
        <v>149</v>
      </c>
      <c r="B156" t="s">
        <v>8</v>
      </c>
      <c r="C156" t="s">
        <v>58</v>
      </c>
      <c r="D156">
        <v>14</v>
      </c>
      <c r="E156">
        <v>43.3</v>
      </c>
      <c r="F156" t="s">
        <v>409</v>
      </c>
      <c r="G156">
        <v>2</v>
      </c>
      <c r="H156">
        <v>35</v>
      </c>
      <c r="I156">
        <v>37</v>
      </c>
    </row>
    <row r="157" spans="1:9" x14ac:dyDescent="0.2">
      <c r="A157" t="s">
        <v>227</v>
      </c>
      <c r="B157" t="s">
        <v>3</v>
      </c>
      <c r="C157" t="s">
        <v>58</v>
      </c>
      <c r="D157">
        <v>21</v>
      </c>
      <c r="E157">
        <v>43.1</v>
      </c>
      <c r="G157">
        <v>0</v>
      </c>
      <c r="H157">
        <v>53</v>
      </c>
      <c r="I157">
        <v>53</v>
      </c>
    </row>
    <row r="158" spans="1:9" x14ac:dyDescent="0.2">
      <c r="A158" t="s">
        <v>213</v>
      </c>
      <c r="B158" t="s">
        <v>4</v>
      </c>
      <c r="C158" t="s">
        <v>58</v>
      </c>
      <c r="D158">
        <v>15</v>
      </c>
      <c r="E158">
        <v>42.9</v>
      </c>
      <c r="G158">
        <v>0</v>
      </c>
      <c r="H158">
        <v>38</v>
      </c>
      <c r="I158">
        <v>38</v>
      </c>
    </row>
    <row r="161" spans="1:9" x14ac:dyDescent="0.2">
      <c r="A161" t="s">
        <v>398</v>
      </c>
      <c r="B161" t="s">
        <v>410</v>
      </c>
    </row>
    <row r="162" spans="1:9" x14ac:dyDescent="0.2">
      <c r="A162" t="s">
        <v>31</v>
      </c>
      <c r="B162" t="s">
        <v>32</v>
      </c>
      <c r="C162" t="s">
        <v>33</v>
      </c>
      <c r="D162" t="s">
        <v>51</v>
      </c>
      <c r="E162" t="s">
        <v>400</v>
      </c>
      <c r="F162" t="s">
        <v>401</v>
      </c>
      <c r="G162" t="s">
        <v>402</v>
      </c>
      <c r="H162" t="s">
        <v>403</v>
      </c>
      <c r="I162" t="s">
        <v>404</v>
      </c>
    </row>
    <row r="163" spans="1:9" x14ac:dyDescent="0.2">
      <c r="A163" t="s">
        <v>159</v>
      </c>
      <c r="B163" t="s">
        <v>4</v>
      </c>
      <c r="C163" t="s">
        <v>58</v>
      </c>
      <c r="D163">
        <v>12</v>
      </c>
      <c r="E163">
        <v>42.1</v>
      </c>
      <c r="F163" t="s">
        <v>411</v>
      </c>
      <c r="G163">
        <v>60</v>
      </c>
      <c r="H163">
        <v>30</v>
      </c>
      <c r="I163">
        <v>90</v>
      </c>
    </row>
    <row r="164" spans="1:9" x14ac:dyDescent="0.2">
      <c r="A164" t="s">
        <v>120</v>
      </c>
      <c r="B164" t="s">
        <v>4</v>
      </c>
      <c r="C164" t="s">
        <v>58</v>
      </c>
      <c r="D164">
        <v>23</v>
      </c>
      <c r="E164">
        <v>40.9</v>
      </c>
      <c r="F164" t="s">
        <v>412</v>
      </c>
      <c r="G164">
        <v>40</v>
      </c>
      <c r="H164">
        <v>58</v>
      </c>
      <c r="I164">
        <v>98</v>
      </c>
    </row>
    <row r="165" spans="1:9" x14ac:dyDescent="0.2">
      <c r="A165" t="s">
        <v>278</v>
      </c>
      <c r="B165" t="s">
        <v>5</v>
      </c>
      <c r="C165" t="s">
        <v>58</v>
      </c>
      <c r="D165">
        <v>13</v>
      </c>
      <c r="E165">
        <v>40.799999999999997</v>
      </c>
      <c r="F165" t="s">
        <v>430</v>
      </c>
      <c r="G165">
        <v>20</v>
      </c>
      <c r="H165">
        <v>33</v>
      </c>
      <c r="I165">
        <v>53</v>
      </c>
    </row>
    <row r="166" spans="1:9" x14ac:dyDescent="0.2">
      <c r="A166" t="s">
        <v>230</v>
      </c>
      <c r="B166" t="s">
        <v>11</v>
      </c>
      <c r="C166" t="s">
        <v>58</v>
      </c>
      <c r="D166">
        <v>20</v>
      </c>
      <c r="E166">
        <v>39.799999999999997</v>
      </c>
      <c r="F166" t="s">
        <v>431</v>
      </c>
      <c r="G166">
        <v>10</v>
      </c>
      <c r="H166">
        <v>50</v>
      </c>
      <c r="I166">
        <v>60</v>
      </c>
    </row>
    <row r="167" spans="1:9" x14ac:dyDescent="0.2">
      <c r="A167" t="s">
        <v>236</v>
      </c>
      <c r="B167" t="s">
        <v>9</v>
      </c>
      <c r="C167" t="s">
        <v>58</v>
      </c>
      <c r="D167">
        <v>12</v>
      </c>
      <c r="E167">
        <v>39.299999999999997</v>
      </c>
      <c r="F167" t="s">
        <v>413</v>
      </c>
      <c r="G167">
        <v>5</v>
      </c>
      <c r="H167">
        <v>30</v>
      </c>
      <c r="I167">
        <v>35</v>
      </c>
    </row>
    <row r="168" spans="1:9" x14ac:dyDescent="0.2">
      <c r="A168" t="s">
        <v>284</v>
      </c>
      <c r="B168" t="s">
        <v>8</v>
      </c>
      <c r="C168" t="s">
        <v>58</v>
      </c>
      <c r="D168">
        <v>12</v>
      </c>
      <c r="E168">
        <v>39.200000000000003</v>
      </c>
      <c r="G168">
        <v>0</v>
      </c>
      <c r="H168">
        <v>30</v>
      </c>
      <c r="I168">
        <v>30</v>
      </c>
    </row>
    <row r="169" spans="1:9" x14ac:dyDescent="0.2">
      <c r="A169" t="s">
        <v>216</v>
      </c>
      <c r="B169" t="s">
        <v>12</v>
      </c>
      <c r="C169" t="s">
        <v>58</v>
      </c>
      <c r="D169">
        <v>11</v>
      </c>
      <c r="E169">
        <v>38.9</v>
      </c>
      <c r="G169">
        <v>0</v>
      </c>
      <c r="H169">
        <v>28</v>
      </c>
      <c r="I169">
        <v>28</v>
      </c>
    </row>
    <row r="170" spans="1:9" x14ac:dyDescent="0.2">
      <c r="A170" t="s">
        <v>276</v>
      </c>
      <c r="B170" t="s">
        <v>4</v>
      </c>
      <c r="C170" t="s">
        <v>58</v>
      </c>
      <c r="D170">
        <v>12</v>
      </c>
      <c r="E170">
        <v>37.9</v>
      </c>
      <c r="G170">
        <v>0</v>
      </c>
      <c r="H170">
        <v>30</v>
      </c>
      <c r="I170">
        <v>30</v>
      </c>
    </row>
    <row r="173" spans="1:9" x14ac:dyDescent="0.2">
      <c r="A173" t="s">
        <v>398</v>
      </c>
      <c r="B173" t="s">
        <v>414</v>
      </c>
    </row>
    <row r="174" spans="1:9" x14ac:dyDescent="0.2">
      <c r="A174" t="s">
        <v>31</v>
      </c>
      <c r="B174" t="s">
        <v>32</v>
      </c>
      <c r="C174" t="s">
        <v>33</v>
      </c>
      <c r="D174" t="s">
        <v>51</v>
      </c>
      <c r="E174" t="s">
        <v>400</v>
      </c>
      <c r="F174" t="s">
        <v>401</v>
      </c>
      <c r="G174" t="s">
        <v>402</v>
      </c>
      <c r="H174" t="s">
        <v>403</v>
      </c>
      <c r="I174" t="s">
        <v>404</v>
      </c>
    </row>
    <row r="175" spans="1:9" x14ac:dyDescent="0.2">
      <c r="A175" t="s">
        <v>214</v>
      </c>
      <c r="B175" t="s">
        <v>9</v>
      </c>
      <c r="C175" t="s">
        <v>58</v>
      </c>
      <c r="D175">
        <v>14</v>
      </c>
      <c r="E175">
        <v>37.5</v>
      </c>
      <c r="F175" t="s">
        <v>415</v>
      </c>
      <c r="G175">
        <v>60</v>
      </c>
      <c r="H175">
        <v>35</v>
      </c>
      <c r="I175">
        <v>95</v>
      </c>
    </row>
    <row r="176" spans="1:9" x14ac:dyDescent="0.2">
      <c r="A176" t="s">
        <v>269</v>
      </c>
      <c r="B176" t="s">
        <v>6</v>
      </c>
      <c r="C176" t="s">
        <v>58</v>
      </c>
      <c r="D176">
        <v>10</v>
      </c>
      <c r="E176">
        <v>36.700000000000003</v>
      </c>
      <c r="F176" t="s">
        <v>416</v>
      </c>
      <c r="G176">
        <v>40</v>
      </c>
      <c r="H176">
        <v>25</v>
      </c>
      <c r="I176">
        <v>65</v>
      </c>
    </row>
    <row r="177" spans="1:9" x14ac:dyDescent="0.2">
      <c r="A177" t="s">
        <v>100</v>
      </c>
      <c r="B177" t="s">
        <v>7</v>
      </c>
      <c r="C177" t="s">
        <v>58</v>
      </c>
      <c r="D177">
        <v>10</v>
      </c>
      <c r="E177">
        <v>35.4</v>
      </c>
      <c r="F177" t="s">
        <v>432</v>
      </c>
      <c r="G177">
        <v>20</v>
      </c>
      <c r="H177">
        <v>25</v>
      </c>
      <c r="I177">
        <v>45</v>
      </c>
    </row>
    <row r="178" spans="1:9" x14ac:dyDescent="0.2">
      <c r="A178" t="s">
        <v>204</v>
      </c>
      <c r="B178" t="s">
        <v>12</v>
      </c>
      <c r="C178" t="s">
        <v>58</v>
      </c>
      <c r="D178">
        <v>17</v>
      </c>
      <c r="E178">
        <v>34.799999999999997</v>
      </c>
      <c r="F178" t="s">
        <v>433</v>
      </c>
      <c r="G178">
        <v>10</v>
      </c>
      <c r="H178">
        <v>43</v>
      </c>
      <c r="I178">
        <v>53</v>
      </c>
    </row>
    <row r="179" spans="1:9" x14ac:dyDescent="0.2">
      <c r="A179" t="s">
        <v>110</v>
      </c>
      <c r="B179" t="s">
        <v>5</v>
      </c>
      <c r="C179" t="s">
        <v>58</v>
      </c>
      <c r="D179">
        <v>10</v>
      </c>
      <c r="E179">
        <v>32.4</v>
      </c>
      <c r="F179" t="s">
        <v>417</v>
      </c>
      <c r="G179">
        <v>5</v>
      </c>
      <c r="H179">
        <v>25</v>
      </c>
      <c r="I179">
        <v>30</v>
      </c>
    </row>
    <row r="180" spans="1:9" x14ac:dyDescent="0.2">
      <c r="A180" t="s">
        <v>128</v>
      </c>
      <c r="B180" t="s">
        <v>6</v>
      </c>
      <c r="C180" t="s">
        <v>58</v>
      </c>
      <c r="D180">
        <v>13</v>
      </c>
      <c r="E180">
        <v>31.7</v>
      </c>
      <c r="G180">
        <v>0</v>
      </c>
      <c r="H180">
        <v>33</v>
      </c>
      <c r="I180">
        <v>33</v>
      </c>
    </row>
    <row r="181" spans="1:9" x14ac:dyDescent="0.2">
      <c r="A181" t="s">
        <v>62</v>
      </c>
      <c r="B181" t="s">
        <v>7</v>
      </c>
      <c r="C181" t="s">
        <v>58</v>
      </c>
      <c r="D181">
        <v>11</v>
      </c>
      <c r="E181">
        <v>30.9</v>
      </c>
      <c r="G181">
        <v>0</v>
      </c>
      <c r="H181">
        <v>28</v>
      </c>
      <c r="I181">
        <v>28</v>
      </c>
    </row>
    <row r="182" spans="1:9" x14ac:dyDescent="0.2">
      <c r="A182" t="s">
        <v>63</v>
      </c>
      <c r="B182" t="s">
        <v>7</v>
      </c>
      <c r="C182" t="s">
        <v>58</v>
      </c>
      <c r="D182">
        <v>11</v>
      </c>
      <c r="E182">
        <v>30.7</v>
      </c>
      <c r="G182">
        <v>0</v>
      </c>
      <c r="H182">
        <v>28</v>
      </c>
      <c r="I182">
        <v>28</v>
      </c>
    </row>
    <row r="183" spans="1:9" x14ac:dyDescent="0.2">
      <c r="A183" t="s">
        <v>57</v>
      </c>
      <c r="B183" t="s">
        <v>11</v>
      </c>
      <c r="C183" t="s">
        <v>58</v>
      </c>
      <c r="D183">
        <v>13</v>
      </c>
      <c r="E183">
        <v>29.1</v>
      </c>
      <c r="G183">
        <v>0</v>
      </c>
      <c r="H183">
        <v>33</v>
      </c>
      <c r="I183">
        <v>33</v>
      </c>
    </row>
    <row r="186" spans="1:9" x14ac:dyDescent="0.2">
      <c r="A186" t="s">
        <v>397</v>
      </c>
    </row>
    <row r="187" spans="1:9" x14ac:dyDescent="0.2">
      <c r="A187" t="s">
        <v>33</v>
      </c>
      <c r="B187" t="s">
        <v>64</v>
      </c>
    </row>
    <row r="190" spans="1:9" x14ac:dyDescent="0.2">
      <c r="A190" t="s">
        <v>398</v>
      </c>
      <c r="B190" t="s">
        <v>399</v>
      </c>
    </row>
    <row r="191" spans="1:9" x14ac:dyDescent="0.2">
      <c r="A191" t="s">
        <v>31</v>
      </c>
      <c r="B191" t="s">
        <v>32</v>
      </c>
      <c r="C191" t="s">
        <v>33</v>
      </c>
      <c r="D191" t="s">
        <v>51</v>
      </c>
      <c r="E191" t="s">
        <v>400</v>
      </c>
      <c r="F191" t="s">
        <v>401</v>
      </c>
      <c r="G191" t="s">
        <v>402</v>
      </c>
      <c r="H191" t="s">
        <v>403</v>
      </c>
      <c r="I191" t="s">
        <v>404</v>
      </c>
    </row>
    <row r="192" spans="1:9" x14ac:dyDescent="0.2">
      <c r="A192" t="s">
        <v>117</v>
      </c>
      <c r="B192" t="s">
        <v>8</v>
      </c>
      <c r="C192" t="s">
        <v>64</v>
      </c>
      <c r="D192">
        <v>15</v>
      </c>
      <c r="E192">
        <v>43.2</v>
      </c>
      <c r="F192" t="s">
        <v>405</v>
      </c>
      <c r="G192">
        <v>60</v>
      </c>
      <c r="H192">
        <v>38</v>
      </c>
      <c r="I192">
        <v>98</v>
      </c>
    </row>
    <row r="193" spans="1:9" x14ac:dyDescent="0.2">
      <c r="A193" t="s">
        <v>149</v>
      </c>
      <c r="B193" t="s">
        <v>8</v>
      </c>
      <c r="C193" t="s">
        <v>64</v>
      </c>
      <c r="D193">
        <v>15</v>
      </c>
      <c r="E193">
        <v>42.3</v>
      </c>
      <c r="F193" t="s">
        <v>406</v>
      </c>
      <c r="G193">
        <v>40</v>
      </c>
      <c r="H193">
        <v>38</v>
      </c>
      <c r="I193">
        <v>78</v>
      </c>
    </row>
    <row r="194" spans="1:9" x14ac:dyDescent="0.2">
      <c r="A194" t="s">
        <v>100</v>
      </c>
      <c r="B194" t="s">
        <v>7</v>
      </c>
      <c r="C194" t="s">
        <v>64</v>
      </c>
      <c r="D194">
        <v>15</v>
      </c>
      <c r="E194">
        <v>41.8</v>
      </c>
      <c r="F194" t="s">
        <v>407</v>
      </c>
      <c r="G194">
        <v>20</v>
      </c>
      <c r="H194">
        <v>38</v>
      </c>
      <c r="I194">
        <v>58</v>
      </c>
    </row>
    <row r="195" spans="1:9" x14ac:dyDescent="0.2">
      <c r="A195" t="s">
        <v>158</v>
      </c>
      <c r="B195" t="s">
        <v>12</v>
      </c>
      <c r="C195" t="s">
        <v>64</v>
      </c>
      <c r="D195">
        <v>11</v>
      </c>
      <c r="E195">
        <v>41.2</v>
      </c>
      <c r="F195" t="s">
        <v>408</v>
      </c>
      <c r="G195">
        <v>10</v>
      </c>
      <c r="H195">
        <v>28</v>
      </c>
      <c r="I195">
        <v>38</v>
      </c>
    </row>
    <row r="196" spans="1:9" x14ac:dyDescent="0.2">
      <c r="A196" t="s">
        <v>171</v>
      </c>
      <c r="B196" t="s">
        <v>12</v>
      </c>
      <c r="C196" t="s">
        <v>64</v>
      </c>
      <c r="D196">
        <v>22</v>
      </c>
      <c r="E196">
        <v>40.9</v>
      </c>
      <c r="F196" t="s">
        <v>409</v>
      </c>
      <c r="G196">
        <v>5</v>
      </c>
      <c r="H196">
        <v>55</v>
      </c>
      <c r="I196">
        <v>60</v>
      </c>
    </row>
    <row r="197" spans="1:9" x14ac:dyDescent="0.2">
      <c r="A197" t="s">
        <v>136</v>
      </c>
      <c r="B197" t="s">
        <v>9</v>
      </c>
      <c r="C197" t="s">
        <v>64</v>
      </c>
      <c r="D197">
        <v>14</v>
      </c>
      <c r="E197">
        <v>40.5</v>
      </c>
      <c r="G197">
        <v>0</v>
      </c>
      <c r="H197">
        <v>35</v>
      </c>
      <c r="I197">
        <v>35</v>
      </c>
    </row>
    <row r="198" spans="1:9" x14ac:dyDescent="0.2">
      <c r="A198" t="s">
        <v>278</v>
      </c>
      <c r="B198" t="s">
        <v>5</v>
      </c>
      <c r="C198" t="s">
        <v>64</v>
      </c>
      <c r="D198">
        <v>13</v>
      </c>
      <c r="E198">
        <v>40.200000000000003</v>
      </c>
      <c r="G198">
        <v>0</v>
      </c>
      <c r="H198">
        <v>33</v>
      </c>
      <c r="I198">
        <v>33</v>
      </c>
    </row>
    <row r="199" spans="1:9" x14ac:dyDescent="0.2">
      <c r="A199" t="s">
        <v>172</v>
      </c>
      <c r="B199" t="s">
        <v>12</v>
      </c>
      <c r="C199" t="s">
        <v>64</v>
      </c>
      <c r="D199">
        <v>14</v>
      </c>
      <c r="E199">
        <v>38.9</v>
      </c>
      <c r="G199">
        <v>0</v>
      </c>
      <c r="H199">
        <v>35</v>
      </c>
      <c r="I199">
        <v>35</v>
      </c>
    </row>
    <row r="200" spans="1:9" x14ac:dyDescent="0.2">
      <c r="A200" t="s">
        <v>229</v>
      </c>
      <c r="B200" t="s">
        <v>7</v>
      </c>
      <c r="C200" t="s">
        <v>64</v>
      </c>
      <c r="D200">
        <v>12</v>
      </c>
      <c r="E200">
        <v>38.5</v>
      </c>
      <c r="G200">
        <v>0</v>
      </c>
      <c r="H200">
        <v>30</v>
      </c>
      <c r="I200">
        <v>30</v>
      </c>
    </row>
    <row r="203" spans="1:9" x14ac:dyDescent="0.2">
      <c r="A203" t="s">
        <v>398</v>
      </c>
      <c r="B203" t="s">
        <v>410</v>
      </c>
    </row>
    <row r="204" spans="1:9" x14ac:dyDescent="0.2">
      <c r="A204" t="s">
        <v>31</v>
      </c>
      <c r="B204" t="s">
        <v>32</v>
      </c>
      <c r="C204" t="s">
        <v>33</v>
      </c>
      <c r="D204" t="s">
        <v>51</v>
      </c>
      <c r="E204" t="s">
        <v>400</v>
      </c>
      <c r="F204" t="s">
        <v>401</v>
      </c>
      <c r="G204" t="s">
        <v>402</v>
      </c>
      <c r="H204" t="s">
        <v>403</v>
      </c>
      <c r="I204" t="s">
        <v>404</v>
      </c>
    </row>
    <row r="205" spans="1:9" x14ac:dyDescent="0.2">
      <c r="A205" t="s">
        <v>179</v>
      </c>
      <c r="B205" t="s">
        <v>6</v>
      </c>
      <c r="C205" t="s">
        <v>64</v>
      </c>
      <c r="D205">
        <v>10</v>
      </c>
      <c r="E205">
        <v>38.299999999999997</v>
      </c>
      <c r="F205" t="s">
        <v>411</v>
      </c>
      <c r="G205">
        <v>60</v>
      </c>
      <c r="H205">
        <v>25</v>
      </c>
      <c r="I205">
        <v>85</v>
      </c>
    </row>
    <row r="206" spans="1:9" x14ac:dyDescent="0.2">
      <c r="A206" t="s">
        <v>111</v>
      </c>
      <c r="B206" t="s">
        <v>7</v>
      </c>
      <c r="C206" t="s">
        <v>64</v>
      </c>
      <c r="D206">
        <v>11</v>
      </c>
      <c r="E206">
        <v>37.4</v>
      </c>
      <c r="F206" t="s">
        <v>412</v>
      </c>
      <c r="G206">
        <v>40</v>
      </c>
      <c r="H206">
        <v>28</v>
      </c>
      <c r="I206">
        <v>68</v>
      </c>
    </row>
    <row r="207" spans="1:9" x14ac:dyDescent="0.2">
      <c r="A207" t="s">
        <v>180</v>
      </c>
      <c r="B207" t="s">
        <v>8</v>
      </c>
      <c r="C207" t="s">
        <v>64</v>
      </c>
      <c r="D207">
        <v>14</v>
      </c>
      <c r="E207">
        <v>36</v>
      </c>
      <c r="F207" t="s">
        <v>430</v>
      </c>
      <c r="G207">
        <v>20</v>
      </c>
      <c r="H207">
        <v>35</v>
      </c>
      <c r="I207">
        <v>55</v>
      </c>
    </row>
    <row r="208" spans="1:9" x14ac:dyDescent="0.2">
      <c r="A208" t="s">
        <v>217</v>
      </c>
      <c r="B208" t="s">
        <v>7</v>
      </c>
      <c r="C208" t="s">
        <v>64</v>
      </c>
      <c r="D208">
        <v>15</v>
      </c>
      <c r="E208">
        <v>34.4</v>
      </c>
      <c r="F208" t="s">
        <v>431</v>
      </c>
      <c r="G208">
        <v>10</v>
      </c>
      <c r="H208">
        <v>38</v>
      </c>
      <c r="I208">
        <v>48</v>
      </c>
    </row>
    <row r="209" spans="1:9" x14ac:dyDescent="0.2">
      <c r="A209" t="s">
        <v>256</v>
      </c>
      <c r="B209" t="s">
        <v>7</v>
      </c>
      <c r="C209" t="s">
        <v>64</v>
      </c>
      <c r="D209">
        <v>10</v>
      </c>
      <c r="E209">
        <v>34.1</v>
      </c>
      <c r="F209" t="s">
        <v>413</v>
      </c>
      <c r="G209">
        <v>5</v>
      </c>
      <c r="H209">
        <v>25</v>
      </c>
      <c r="I209">
        <v>30</v>
      </c>
    </row>
    <row r="210" spans="1:9" x14ac:dyDescent="0.2">
      <c r="A210" t="s">
        <v>73</v>
      </c>
      <c r="B210" t="s">
        <v>5</v>
      </c>
      <c r="C210" t="s">
        <v>64</v>
      </c>
      <c r="D210">
        <v>12</v>
      </c>
      <c r="E210">
        <v>32.799999999999997</v>
      </c>
      <c r="G210">
        <v>0</v>
      </c>
      <c r="H210">
        <v>30</v>
      </c>
      <c r="I210">
        <v>30</v>
      </c>
    </row>
    <row r="211" spans="1:9" x14ac:dyDescent="0.2">
      <c r="A211" t="s">
        <v>265</v>
      </c>
      <c r="B211" t="s">
        <v>11</v>
      </c>
      <c r="C211" t="s">
        <v>64</v>
      </c>
      <c r="D211">
        <v>17</v>
      </c>
      <c r="E211">
        <v>32.5</v>
      </c>
      <c r="G211">
        <v>0</v>
      </c>
      <c r="H211">
        <v>43</v>
      </c>
      <c r="I211">
        <v>43</v>
      </c>
    </row>
    <row r="212" spans="1:9" x14ac:dyDescent="0.2">
      <c r="A212" t="s">
        <v>186</v>
      </c>
      <c r="B212" t="s">
        <v>7</v>
      </c>
      <c r="C212" t="s">
        <v>64</v>
      </c>
      <c r="D212">
        <v>11</v>
      </c>
      <c r="E212">
        <v>32.4</v>
      </c>
      <c r="G212">
        <v>0</v>
      </c>
      <c r="H212">
        <v>28</v>
      </c>
      <c r="I212">
        <v>28</v>
      </c>
    </row>
    <row r="213" spans="1:9" x14ac:dyDescent="0.2">
      <c r="A213" t="s">
        <v>173</v>
      </c>
      <c r="B213" t="s">
        <v>8</v>
      </c>
      <c r="C213" t="s">
        <v>64</v>
      </c>
      <c r="D213">
        <v>12</v>
      </c>
      <c r="E213">
        <v>32.299999999999997</v>
      </c>
      <c r="G213">
        <v>0</v>
      </c>
      <c r="H213">
        <v>30</v>
      </c>
      <c r="I213">
        <v>30</v>
      </c>
    </row>
    <row r="214" spans="1:9" x14ac:dyDescent="0.2">
      <c r="A214" t="s">
        <v>262</v>
      </c>
      <c r="B214" t="s">
        <v>11</v>
      </c>
      <c r="C214" t="s">
        <v>64</v>
      </c>
      <c r="D214">
        <v>13</v>
      </c>
      <c r="E214">
        <v>29.2</v>
      </c>
      <c r="G214">
        <v>0</v>
      </c>
      <c r="H214">
        <v>33</v>
      </c>
      <c r="I214">
        <v>33</v>
      </c>
    </row>
    <row r="217" spans="1:9" x14ac:dyDescent="0.2">
      <c r="A217" t="s">
        <v>397</v>
      </c>
    </row>
    <row r="218" spans="1:9" x14ac:dyDescent="0.2">
      <c r="A218" t="s">
        <v>33</v>
      </c>
      <c r="B218" t="s">
        <v>92</v>
      </c>
    </row>
    <row r="221" spans="1:9" x14ac:dyDescent="0.2">
      <c r="A221" t="s">
        <v>398</v>
      </c>
      <c r="B221" t="s">
        <v>399</v>
      </c>
    </row>
    <row r="222" spans="1:9" x14ac:dyDescent="0.2">
      <c r="A222" t="s">
        <v>31</v>
      </c>
      <c r="B222" t="s">
        <v>32</v>
      </c>
      <c r="C222" t="s">
        <v>33</v>
      </c>
      <c r="D222" t="s">
        <v>51</v>
      </c>
      <c r="E222" t="s">
        <v>400</v>
      </c>
      <c r="F222" t="s">
        <v>401</v>
      </c>
      <c r="G222" t="s">
        <v>402</v>
      </c>
      <c r="H222" t="s">
        <v>403</v>
      </c>
      <c r="I222" t="s">
        <v>404</v>
      </c>
    </row>
    <row r="223" spans="1:9" x14ac:dyDescent="0.2">
      <c r="A223" t="s">
        <v>131</v>
      </c>
      <c r="B223" t="s">
        <v>7</v>
      </c>
      <c r="C223" t="s">
        <v>92</v>
      </c>
      <c r="D223">
        <v>10</v>
      </c>
      <c r="E223">
        <v>38.299999999999997</v>
      </c>
      <c r="F223" t="s">
        <v>405</v>
      </c>
      <c r="G223">
        <v>60</v>
      </c>
      <c r="H223">
        <v>25</v>
      </c>
      <c r="I223">
        <v>85</v>
      </c>
    </row>
    <row r="224" spans="1:9" x14ac:dyDescent="0.2">
      <c r="A224" t="s">
        <v>107</v>
      </c>
      <c r="B224" t="s">
        <v>8</v>
      </c>
      <c r="C224" t="s">
        <v>92</v>
      </c>
      <c r="D224">
        <v>17</v>
      </c>
      <c r="E224">
        <v>36</v>
      </c>
      <c r="F224" t="s">
        <v>406</v>
      </c>
      <c r="G224">
        <v>40</v>
      </c>
      <c r="H224">
        <v>43</v>
      </c>
      <c r="I224">
        <v>83</v>
      </c>
    </row>
    <row r="225" spans="1:9" x14ac:dyDescent="0.2">
      <c r="A225" t="s">
        <v>183</v>
      </c>
      <c r="B225" t="s">
        <v>7</v>
      </c>
      <c r="C225" t="s">
        <v>92</v>
      </c>
      <c r="D225">
        <v>10</v>
      </c>
      <c r="E225">
        <v>33.6</v>
      </c>
      <c r="F225" t="s">
        <v>407</v>
      </c>
      <c r="G225">
        <v>20</v>
      </c>
      <c r="H225">
        <v>25</v>
      </c>
      <c r="I225">
        <v>45</v>
      </c>
    </row>
    <row r="226" spans="1:9" x14ac:dyDescent="0.2">
      <c r="A226" t="s">
        <v>179</v>
      </c>
      <c r="B226" t="s">
        <v>6</v>
      </c>
      <c r="C226" t="s">
        <v>92</v>
      </c>
      <c r="D226">
        <v>10</v>
      </c>
      <c r="E226">
        <v>33.1</v>
      </c>
      <c r="F226" t="s">
        <v>408</v>
      </c>
      <c r="G226">
        <v>10</v>
      </c>
      <c r="H226">
        <v>25</v>
      </c>
      <c r="I226">
        <v>35</v>
      </c>
    </row>
    <row r="227" spans="1:9" x14ac:dyDescent="0.2">
      <c r="A227" t="s">
        <v>208</v>
      </c>
      <c r="B227" t="s">
        <v>5</v>
      </c>
      <c r="C227" t="s">
        <v>92</v>
      </c>
      <c r="D227">
        <v>10</v>
      </c>
      <c r="E227">
        <v>32.4</v>
      </c>
      <c r="F227" t="s">
        <v>409</v>
      </c>
      <c r="G227">
        <v>5</v>
      </c>
      <c r="H227">
        <v>25</v>
      </c>
      <c r="I227">
        <v>30</v>
      </c>
    </row>
    <row r="228" spans="1:9" x14ac:dyDescent="0.2">
      <c r="A228" t="s">
        <v>208</v>
      </c>
      <c r="B228" t="s">
        <v>5</v>
      </c>
      <c r="C228" t="s">
        <v>92</v>
      </c>
      <c r="D228">
        <v>10</v>
      </c>
      <c r="E228">
        <v>32.4</v>
      </c>
      <c r="F228" t="s">
        <v>409</v>
      </c>
      <c r="G228">
        <v>5</v>
      </c>
      <c r="H228">
        <v>25</v>
      </c>
      <c r="I228">
        <v>30</v>
      </c>
    </row>
    <row r="231" spans="1:9" x14ac:dyDescent="0.2">
      <c r="A231" t="s">
        <v>397</v>
      </c>
    </row>
    <row r="232" spans="1:9" x14ac:dyDescent="0.2">
      <c r="A232" t="s">
        <v>33</v>
      </c>
      <c r="B232" t="s">
        <v>55</v>
      </c>
    </row>
    <row r="235" spans="1:9" x14ac:dyDescent="0.2">
      <c r="A235" t="s">
        <v>398</v>
      </c>
      <c r="B235" t="s">
        <v>399</v>
      </c>
    </row>
    <row r="236" spans="1:9" x14ac:dyDescent="0.2">
      <c r="A236" t="s">
        <v>31</v>
      </c>
      <c r="B236" t="s">
        <v>32</v>
      </c>
      <c r="C236" t="s">
        <v>33</v>
      </c>
      <c r="D236" t="s">
        <v>51</v>
      </c>
      <c r="E236" t="s">
        <v>400</v>
      </c>
      <c r="F236" t="s">
        <v>401</v>
      </c>
      <c r="G236" t="s">
        <v>402</v>
      </c>
      <c r="H236" t="s">
        <v>403</v>
      </c>
      <c r="I236" t="s">
        <v>404</v>
      </c>
    </row>
    <row r="237" spans="1:9" x14ac:dyDescent="0.2">
      <c r="A237" t="s">
        <v>170</v>
      </c>
      <c r="B237" t="s">
        <v>6</v>
      </c>
      <c r="C237" t="s">
        <v>55</v>
      </c>
      <c r="D237">
        <v>15</v>
      </c>
      <c r="E237">
        <v>44</v>
      </c>
      <c r="F237" t="s">
        <v>405</v>
      </c>
      <c r="G237">
        <v>60</v>
      </c>
      <c r="H237">
        <v>38</v>
      </c>
      <c r="I237">
        <v>98</v>
      </c>
    </row>
    <row r="238" spans="1:9" x14ac:dyDescent="0.2">
      <c r="A238" t="s">
        <v>268</v>
      </c>
      <c r="B238" t="s">
        <v>4</v>
      </c>
      <c r="C238" t="s">
        <v>55</v>
      </c>
      <c r="D238">
        <v>15</v>
      </c>
      <c r="E238">
        <v>43.6</v>
      </c>
      <c r="F238" t="s">
        <v>406</v>
      </c>
      <c r="G238">
        <v>40</v>
      </c>
      <c r="H238">
        <v>38</v>
      </c>
      <c r="I238">
        <v>78</v>
      </c>
    </row>
    <row r="239" spans="1:9" x14ac:dyDescent="0.2">
      <c r="A239" t="s">
        <v>70</v>
      </c>
      <c r="B239" t="s">
        <v>5</v>
      </c>
      <c r="C239" t="s">
        <v>55</v>
      </c>
      <c r="D239">
        <v>13</v>
      </c>
      <c r="E239">
        <v>42.6</v>
      </c>
      <c r="F239" t="s">
        <v>407</v>
      </c>
      <c r="G239">
        <v>20</v>
      </c>
      <c r="H239">
        <v>33</v>
      </c>
      <c r="I239">
        <v>53</v>
      </c>
    </row>
    <row r="240" spans="1:9" x14ac:dyDescent="0.2">
      <c r="A240" t="s">
        <v>117</v>
      </c>
      <c r="B240" t="s">
        <v>8</v>
      </c>
      <c r="C240" t="s">
        <v>55</v>
      </c>
      <c r="D240">
        <v>15</v>
      </c>
      <c r="E240">
        <v>42</v>
      </c>
      <c r="F240" t="s">
        <v>408</v>
      </c>
      <c r="G240">
        <v>10</v>
      </c>
      <c r="H240">
        <v>38</v>
      </c>
      <c r="I240">
        <v>48</v>
      </c>
    </row>
    <row r="241" spans="1:9" x14ac:dyDescent="0.2">
      <c r="A241" t="s">
        <v>240</v>
      </c>
      <c r="B241" t="s">
        <v>8</v>
      </c>
      <c r="C241" t="s">
        <v>55</v>
      </c>
      <c r="D241">
        <v>15</v>
      </c>
      <c r="E241">
        <v>41.6</v>
      </c>
      <c r="F241" t="s">
        <v>409</v>
      </c>
      <c r="G241">
        <v>5</v>
      </c>
      <c r="H241">
        <v>38</v>
      </c>
      <c r="I241">
        <v>43</v>
      </c>
    </row>
    <row r="242" spans="1:9" x14ac:dyDescent="0.2">
      <c r="A242" t="s">
        <v>229</v>
      </c>
      <c r="B242" t="s">
        <v>7</v>
      </c>
      <c r="C242" t="s">
        <v>55</v>
      </c>
      <c r="D242">
        <v>14</v>
      </c>
      <c r="E242">
        <v>39.9</v>
      </c>
      <c r="G242">
        <v>0</v>
      </c>
      <c r="H242">
        <v>35</v>
      </c>
      <c r="I242">
        <v>35</v>
      </c>
    </row>
    <row r="245" spans="1:9" x14ac:dyDescent="0.2">
      <c r="A245" t="s">
        <v>398</v>
      </c>
      <c r="B245" t="s">
        <v>410</v>
      </c>
    </row>
    <row r="246" spans="1:9" x14ac:dyDescent="0.2">
      <c r="A246" t="s">
        <v>31</v>
      </c>
      <c r="B246" t="s">
        <v>32</v>
      </c>
      <c r="C246" t="s">
        <v>33</v>
      </c>
      <c r="D246" t="s">
        <v>51</v>
      </c>
      <c r="E246" t="s">
        <v>400</v>
      </c>
      <c r="F246" t="s">
        <v>401</v>
      </c>
      <c r="G246" t="s">
        <v>402</v>
      </c>
      <c r="H246" t="s">
        <v>403</v>
      </c>
      <c r="I246" t="s">
        <v>404</v>
      </c>
    </row>
    <row r="247" spans="1:9" x14ac:dyDescent="0.2">
      <c r="A247" t="s">
        <v>239</v>
      </c>
      <c r="B247" t="s">
        <v>7</v>
      </c>
      <c r="C247" t="s">
        <v>55</v>
      </c>
      <c r="D247">
        <v>10</v>
      </c>
      <c r="E247">
        <v>39.6</v>
      </c>
      <c r="F247" t="s">
        <v>411</v>
      </c>
      <c r="G247">
        <v>60</v>
      </c>
      <c r="H247">
        <v>25</v>
      </c>
      <c r="I247">
        <v>85</v>
      </c>
    </row>
    <row r="248" spans="1:9" x14ac:dyDescent="0.2">
      <c r="A248" t="s">
        <v>160</v>
      </c>
      <c r="B248" t="s">
        <v>5</v>
      </c>
      <c r="C248" t="s">
        <v>55</v>
      </c>
      <c r="D248">
        <v>13</v>
      </c>
      <c r="E248">
        <v>38.1</v>
      </c>
      <c r="F248" t="s">
        <v>412</v>
      </c>
      <c r="G248">
        <v>40</v>
      </c>
      <c r="H248">
        <v>33</v>
      </c>
      <c r="I248">
        <v>73</v>
      </c>
    </row>
    <row r="249" spans="1:9" x14ac:dyDescent="0.2">
      <c r="A249" t="s">
        <v>127</v>
      </c>
      <c r="B249" t="s">
        <v>6</v>
      </c>
      <c r="C249" t="s">
        <v>55</v>
      </c>
      <c r="D249">
        <v>11</v>
      </c>
      <c r="E249">
        <v>37.6</v>
      </c>
      <c r="F249" t="s">
        <v>430</v>
      </c>
      <c r="G249">
        <v>20</v>
      </c>
      <c r="H249">
        <v>28</v>
      </c>
      <c r="I249">
        <v>48</v>
      </c>
    </row>
    <row r="250" spans="1:9" x14ac:dyDescent="0.2">
      <c r="A250" t="s">
        <v>53</v>
      </c>
      <c r="B250" t="s">
        <v>5</v>
      </c>
      <c r="C250" t="s">
        <v>55</v>
      </c>
      <c r="D250">
        <v>13</v>
      </c>
      <c r="E250">
        <v>37.5</v>
      </c>
      <c r="F250" t="s">
        <v>431</v>
      </c>
      <c r="G250">
        <v>10</v>
      </c>
      <c r="H250">
        <v>33</v>
      </c>
      <c r="I250">
        <v>43</v>
      </c>
    </row>
    <row r="251" spans="1:9" x14ac:dyDescent="0.2">
      <c r="A251" t="s">
        <v>137</v>
      </c>
      <c r="B251" t="s">
        <v>9</v>
      </c>
      <c r="C251" t="s">
        <v>55</v>
      </c>
      <c r="D251">
        <v>10</v>
      </c>
      <c r="E251">
        <v>34</v>
      </c>
      <c r="F251" t="s">
        <v>413</v>
      </c>
      <c r="G251">
        <v>5</v>
      </c>
      <c r="H251">
        <v>25</v>
      </c>
      <c r="I251">
        <v>30</v>
      </c>
    </row>
    <row r="252" spans="1:9" x14ac:dyDescent="0.2">
      <c r="A252" t="s">
        <v>282</v>
      </c>
      <c r="B252" t="s">
        <v>12</v>
      </c>
      <c r="C252" t="s">
        <v>55</v>
      </c>
      <c r="D252">
        <v>10</v>
      </c>
      <c r="E252">
        <v>30.4</v>
      </c>
      <c r="G252">
        <v>0</v>
      </c>
      <c r="H252">
        <v>25</v>
      </c>
      <c r="I252">
        <v>25</v>
      </c>
    </row>
    <row r="253" spans="1:9" x14ac:dyDescent="0.2">
      <c r="A253" t="s">
        <v>186</v>
      </c>
      <c r="B253" t="s">
        <v>7</v>
      </c>
      <c r="C253" t="s">
        <v>55</v>
      </c>
      <c r="D253">
        <v>10</v>
      </c>
      <c r="E253">
        <v>26</v>
      </c>
      <c r="G253">
        <v>0</v>
      </c>
      <c r="H253">
        <v>25</v>
      </c>
      <c r="I253">
        <v>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B3E27-FEA8-0444-8741-AABDE0AED7BA}">
  <dimension ref="A1:F841"/>
  <sheetViews>
    <sheetView workbookViewId="0">
      <selection sqref="A1:F987"/>
    </sheetView>
  </sheetViews>
  <sheetFormatPr baseColWidth="10" defaultRowHeight="15" x14ac:dyDescent="0.2"/>
  <sheetData>
    <row r="1" spans="1:6" x14ac:dyDescent="0.2">
      <c r="A1" t="s">
        <v>388</v>
      </c>
      <c r="B1" t="s">
        <v>389</v>
      </c>
      <c r="C1" t="s">
        <v>31</v>
      </c>
      <c r="D1" t="s">
        <v>32</v>
      </c>
      <c r="E1" t="s">
        <v>390</v>
      </c>
      <c r="F1" t="s">
        <v>391</v>
      </c>
    </row>
    <row r="2" spans="1:6" x14ac:dyDescent="0.2">
      <c r="A2">
        <v>1</v>
      </c>
      <c r="B2">
        <v>488</v>
      </c>
      <c r="C2" t="s">
        <v>232</v>
      </c>
      <c r="D2" t="s">
        <v>6</v>
      </c>
      <c r="E2" t="s">
        <v>392</v>
      </c>
    </row>
    <row r="3" spans="1:6" x14ac:dyDescent="0.2">
      <c r="A3">
        <v>2</v>
      </c>
      <c r="B3">
        <v>540</v>
      </c>
      <c r="C3" t="s">
        <v>62</v>
      </c>
      <c r="D3" t="s">
        <v>7</v>
      </c>
      <c r="E3" t="s">
        <v>393</v>
      </c>
    </row>
    <row r="4" spans="1:6" x14ac:dyDescent="0.2">
      <c r="A4">
        <v>3</v>
      </c>
      <c r="B4">
        <v>504</v>
      </c>
      <c r="C4" t="s">
        <v>170</v>
      </c>
      <c r="D4" t="s">
        <v>6</v>
      </c>
      <c r="E4" t="s">
        <v>394</v>
      </c>
    </row>
    <row r="5" spans="1:6" x14ac:dyDescent="0.2">
      <c r="A5">
        <v>4</v>
      </c>
      <c r="B5">
        <v>460</v>
      </c>
      <c r="C5" t="s">
        <v>53</v>
      </c>
      <c r="D5" t="s">
        <v>5</v>
      </c>
      <c r="E5" t="s">
        <v>395</v>
      </c>
    </row>
    <row r="6" spans="1:6" x14ac:dyDescent="0.2">
      <c r="A6">
        <v>5</v>
      </c>
      <c r="B6">
        <v>712</v>
      </c>
      <c r="C6" t="s">
        <v>262</v>
      </c>
      <c r="D6" t="s">
        <v>11</v>
      </c>
      <c r="E6" t="s">
        <v>396</v>
      </c>
    </row>
    <row r="7" spans="1:6" x14ac:dyDescent="0.2">
      <c r="A7">
        <v>6</v>
      </c>
      <c r="B7">
        <v>27</v>
      </c>
      <c r="C7" t="s">
        <v>227</v>
      </c>
      <c r="D7" t="s">
        <v>4</v>
      </c>
      <c r="E7" s="324">
        <v>20</v>
      </c>
    </row>
    <row r="8" spans="1:6" x14ac:dyDescent="0.2">
      <c r="A8">
        <v>7</v>
      </c>
      <c r="B8">
        <v>180</v>
      </c>
      <c r="C8" t="s">
        <v>107</v>
      </c>
      <c r="D8" t="s">
        <v>8</v>
      </c>
      <c r="E8" s="324">
        <v>20</v>
      </c>
    </row>
    <row r="9" spans="1:6" x14ac:dyDescent="0.2">
      <c r="A9">
        <v>8</v>
      </c>
      <c r="B9">
        <v>94</v>
      </c>
      <c r="C9" t="s">
        <v>149</v>
      </c>
      <c r="D9" t="s">
        <v>8</v>
      </c>
      <c r="E9" s="324">
        <v>20</v>
      </c>
    </row>
    <row r="10" spans="1:6" x14ac:dyDescent="0.2">
      <c r="A10">
        <v>9</v>
      </c>
      <c r="B10">
        <v>53</v>
      </c>
      <c r="C10" t="s">
        <v>256</v>
      </c>
      <c r="D10" t="s">
        <v>7</v>
      </c>
      <c r="E10" s="324">
        <v>20</v>
      </c>
    </row>
    <row r="11" spans="1:6" x14ac:dyDescent="0.2">
      <c r="A11">
        <v>10</v>
      </c>
      <c r="B11">
        <v>256</v>
      </c>
      <c r="C11" t="s">
        <v>227</v>
      </c>
      <c r="D11" t="s">
        <v>3</v>
      </c>
    </row>
    <row r="12" spans="1:6" x14ac:dyDescent="0.2">
      <c r="A12">
        <v>11</v>
      </c>
      <c r="B12">
        <v>681</v>
      </c>
      <c r="C12" t="s">
        <v>63</v>
      </c>
      <c r="D12" t="s">
        <v>7</v>
      </c>
    </row>
    <row r="13" spans="1:6" x14ac:dyDescent="0.2">
      <c r="A13">
        <v>12</v>
      </c>
      <c r="B13">
        <v>369</v>
      </c>
      <c r="C13" t="s">
        <v>114</v>
      </c>
      <c r="D13" t="s">
        <v>7</v>
      </c>
    </row>
    <row r="14" spans="1:6" x14ac:dyDescent="0.2">
      <c r="A14">
        <v>13</v>
      </c>
      <c r="B14">
        <v>643</v>
      </c>
      <c r="C14" t="s">
        <v>217</v>
      </c>
      <c r="D14" t="s">
        <v>7</v>
      </c>
    </row>
    <row r="15" spans="1:6" x14ac:dyDescent="0.2">
      <c r="A15">
        <v>14</v>
      </c>
      <c r="B15">
        <v>293</v>
      </c>
      <c r="C15" t="s">
        <v>222</v>
      </c>
      <c r="D15" t="s">
        <v>5</v>
      </c>
    </row>
    <row r="16" spans="1:6" x14ac:dyDescent="0.2">
      <c r="A16">
        <v>15</v>
      </c>
      <c r="B16">
        <v>20</v>
      </c>
      <c r="C16" t="s">
        <v>227</v>
      </c>
      <c r="D16" t="s">
        <v>4</v>
      </c>
    </row>
    <row r="17" spans="1:4" x14ac:dyDescent="0.2">
      <c r="A17">
        <v>16</v>
      </c>
      <c r="B17">
        <v>615</v>
      </c>
      <c r="C17" t="s">
        <v>122</v>
      </c>
      <c r="D17" t="s">
        <v>6</v>
      </c>
    </row>
    <row r="18" spans="1:4" x14ac:dyDescent="0.2">
      <c r="A18">
        <v>17</v>
      </c>
      <c r="B18">
        <v>349</v>
      </c>
      <c r="C18" t="s">
        <v>117</v>
      </c>
      <c r="D18" t="s">
        <v>8</v>
      </c>
    </row>
    <row r="19" spans="1:4" x14ac:dyDescent="0.2">
      <c r="A19">
        <v>18</v>
      </c>
      <c r="B19">
        <v>328</v>
      </c>
      <c r="C19" t="s">
        <v>136</v>
      </c>
      <c r="D19" t="s">
        <v>9</v>
      </c>
    </row>
    <row r="20" spans="1:4" x14ac:dyDescent="0.2">
      <c r="A20">
        <v>19</v>
      </c>
      <c r="B20">
        <v>405</v>
      </c>
      <c r="C20" t="s">
        <v>117</v>
      </c>
      <c r="D20" t="s">
        <v>8</v>
      </c>
    </row>
    <row r="21" spans="1:4" x14ac:dyDescent="0.2">
      <c r="A21">
        <v>20</v>
      </c>
      <c r="B21">
        <v>729</v>
      </c>
      <c r="C21" t="s">
        <v>81</v>
      </c>
      <c r="D21" t="s">
        <v>3</v>
      </c>
    </row>
    <row r="22" spans="1:4" x14ac:dyDescent="0.2">
      <c r="A22">
        <v>21</v>
      </c>
      <c r="B22">
        <v>732</v>
      </c>
      <c r="C22" t="s">
        <v>108</v>
      </c>
      <c r="D22" t="s">
        <v>12</v>
      </c>
    </row>
    <row r="23" spans="1:4" x14ac:dyDescent="0.2">
      <c r="A23">
        <v>22</v>
      </c>
      <c r="B23">
        <v>730</v>
      </c>
      <c r="C23" t="s">
        <v>81</v>
      </c>
      <c r="D23" t="s">
        <v>3</v>
      </c>
    </row>
    <row r="24" spans="1:4" x14ac:dyDescent="0.2">
      <c r="A24">
        <v>23</v>
      </c>
      <c r="B24">
        <v>745</v>
      </c>
      <c r="C24" t="s">
        <v>83</v>
      </c>
      <c r="D24" t="s">
        <v>3</v>
      </c>
    </row>
    <row r="25" spans="1:4" x14ac:dyDescent="0.2">
      <c r="A25">
        <v>24</v>
      </c>
      <c r="B25">
        <v>430</v>
      </c>
      <c r="C25" t="s">
        <v>263</v>
      </c>
      <c r="D25" t="s">
        <v>11</v>
      </c>
    </row>
    <row r="26" spans="1:4" x14ac:dyDescent="0.2">
      <c r="A26">
        <v>25</v>
      </c>
      <c r="B26">
        <v>539</v>
      </c>
      <c r="C26" t="s">
        <v>229</v>
      </c>
      <c r="D26" t="s">
        <v>7</v>
      </c>
    </row>
    <row r="27" spans="1:4" x14ac:dyDescent="0.2">
      <c r="A27">
        <v>26</v>
      </c>
      <c r="B27">
        <v>50</v>
      </c>
      <c r="C27" t="s">
        <v>141</v>
      </c>
      <c r="D27" t="s">
        <v>12</v>
      </c>
    </row>
    <row r="28" spans="1:4" x14ac:dyDescent="0.2">
      <c r="A28">
        <v>27</v>
      </c>
      <c r="B28">
        <v>87</v>
      </c>
      <c r="C28" t="s">
        <v>57</v>
      </c>
      <c r="D28" t="s">
        <v>11</v>
      </c>
    </row>
    <row r="29" spans="1:4" x14ac:dyDescent="0.2">
      <c r="A29">
        <v>28</v>
      </c>
      <c r="B29">
        <v>425</v>
      </c>
      <c r="C29" t="s">
        <v>293</v>
      </c>
      <c r="D29" t="s">
        <v>6</v>
      </c>
    </row>
    <row r="30" spans="1:4" x14ac:dyDescent="0.2">
      <c r="A30">
        <v>29</v>
      </c>
      <c r="B30">
        <v>254</v>
      </c>
      <c r="C30" t="s">
        <v>227</v>
      </c>
      <c r="D30" t="s">
        <v>3</v>
      </c>
    </row>
    <row r="31" spans="1:4" x14ac:dyDescent="0.2">
      <c r="A31">
        <v>30</v>
      </c>
      <c r="B31">
        <v>724</v>
      </c>
      <c r="C31" t="s">
        <v>81</v>
      </c>
      <c r="D31" t="s">
        <v>3</v>
      </c>
    </row>
    <row r="32" spans="1:4" x14ac:dyDescent="0.2">
      <c r="A32">
        <v>31</v>
      </c>
      <c r="B32">
        <v>567</v>
      </c>
      <c r="C32" t="s">
        <v>262</v>
      </c>
      <c r="D32" t="s">
        <v>11</v>
      </c>
    </row>
    <row r="33" spans="1:4" x14ac:dyDescent="0.2">
      <c r="A33">
        <v>32</v>
      </c>
      <c r="B33">
        <v>434</v>
      </c>
      <c r="C33" t="s">
        <v>216</v>
      </c>
      <c r="D33" t="s">
        <v>12</v>
      </c>
    </row>
    <row r="34" spans="1:4" x14ac:dyDescent="0.2">
      <c r="A34">
        <v>33</v>
      </c>
      <c r="B34">
        <v>36</v>
      </c>
      <c r="C34" t="s">
        <v>90</v>
      </c>
      <c r="D34" t="s">
        <v>4</v>
      </c>
    </row>
    <row r="35" spans="1:4" x14ac:dyDescent="0.2">
      <c r="A35">
        <v>34</v>
      </c>
      <c r="B35">
        <v>500</v>
      </c>
      <c r="C35" t="s">
        <v>170</v>
      </c>
      <c r="D35" t="s">
        <v>6</v>
      </c>
    </row>
    <row r="36" spans="1:4" x14ac:dyDescent="0.2">
      <c r="A36">
        <v>35</v>
      </c>
      <c r="B36">
        <v>157</v>
      </c>
      <c r="C36" t="s">
        <v>230</v>
      </c>
      <c r="D36" t="s">
        <v>11</v>
      </c>
    </row>
    <row r="37" spans="1:4" x14ac:dyDescent="0.2">
      <c r="A37">
        <v>36</v>
      </c>
      <c r="B37">
        <v>538</v>
      </c>
      <c r="C37" t="s">
        <v>229</v>
      </c>
      <c r="D37" t="s">
        <v>7</v>
      </c>
    </row>
    <row r="38" spans="1:4" x14ac:dyDescent="0.2">
      <c r="A38">
        <v>37</v>
      </c>
      <c r="B38">
        <v>41</v>
      </c>
      <c r="C38" t="s">
        <v>172</v>
      </c>
      <c r="D38" t="s">
        <v>12</v>
      </c>
    </row>
    <row r="39" spans="1:4" x14ac:dyDescent="0.2">
      <c r="A39">
        <v>38</v>
      </c>
      <c r="B39">
        <v>188</v>
      </c>
      <c r="C39" t="s">
        <v>112</v>
      </c>
      <c r="D39" t="s">
        <v>4</v>
      </c>
    </row>
    <row r="40" spans="1:4" x14ac:dyDescent="0.2">
      <c r="A40">
        <v>39</v>
      </c>
      <c r="B40">
        <v>284</v>
      </c>
      <c r="C40" t="s">
        <v>276</v>
      </c>
      <c r="D40" t="s">
        <v>4</v>
      </c>
    </row>
    <row r="41" spans="1:4" x14ac:dyDescent="0.2">
      <c r="A41">
        <v>40</v>
      </c>
      <c r="B41">
        <v>697</v>
      </c>
      <c r="C41" t="s">
        <v>120</v>
      </c>
      <c r="D41" t="s">
        <v>4</v>
      </c>
    </row>
    <row r="42" spans="1:4" x14ac:dyDescent="0.2">
      <c r="A42">
        <v>41</v>
      </c>
      <c r="B42">
        <v>130</v>
      </c>
      <c r="C42" t="s">
        <v>136</v>
      </c>
      <c r="D42" t="s">
        <v>9</v>
      </c>
    </row>
    <row r="43" spans="1:4" x14ac:dyDescent="0.2">
      <c r="A43">
        <v>42</v>
      </c>
      <c r="B43">
        <v>315</v>
      </c>
      <c r="C43" t="s">
        <v>277</v>
      </c>
      <c r="D43" t="s">
        <v>6</v>
      </c>
    </row>
    <row r="44" spans="1:4" x14ac:dyDescent="0.2">
      <c r="A44">
        <v>43</v>
      </c>
      <c r="B44">
        <v>268</v>
      </c>
      <c r="C44" t="s">
        <v>108</v>
      </c>
      <c r="D44" t="s">
        <v>12</v>
      </c>
    </row>
    <row r="45" spans="1:4" x14ac:dyDescent="0.2">
      <c r="A45">
        <v>44</v>
      </c>
      <c r="B45">
        <v>206</v>
      </c>
      <c r="C45" t="s">
        <v>265</v>
      </c>
      <c r="D45" t="s">
        <v>11</v>
      </c>
    </row>
    <row r="46" spans="1:4" x14ac:dyDescent="0.2">
      <c r="A46">
        <v>45</v>
      </c>
      <c r="B46">
        <v>65</v>
      </c>
      <c r="C46" t="s">
        <v>229</v>
      </c>
      <c r="D46" t="s">
        <v>7</v>
      </c>
    </row>
    <row r="47" spans="1:4" x14ac:dyDescent="0.2">
      <c r="A47">
        <v>46</v>
      </c>
      <c r="B47">
        <v>722</v>
      </c>
      <c r="C47" t="s">
        <v>81</v>
      </c>
      <c r="D47" t="s">
        <v>3</v>
      </c>
    </row>
    <row r="48" spans="1:4" x14ac:dyDescent="0.2">
      <c r="A48">
        <v>47</v>
      </c>
      <c r="B48">
        <v>245</v>
      </c>
      <c r="C48" t="s">
        <v>75</v>
      </c>
      <c r="D48" t="s">
        <v>4</v>
      </c>
    </row>
    <row r="49" spans="1:4" x14ac:dyDescent="0.2">
      <c r="A49">
        <v>48</v>
      </c>
      <c r="B49">
        <v>806</v>
      </c>
      <c r="C49" t="s">
        <v>257</v>
      </c>
      <c r="D49" t="s">
        <v>8</v>
      </c>
    </row>
    <row r="50" spans="1:4" x14ac:dyDescent="0.2">
      <c r="A50">
        <v>49</v>
      </c>
      <c r="B50">
        <v>507</v>
      </c>
      <c r="C50" t="s">
        <v>155</v>
      </c>
      <c r="D50" t="s">
        <v>3</v>
      </c>
    </row>
    <row r="51" spans="1:4" x14ac:dyDescent="0.2">
      <c r="A51">
        <v>50</v>
      </c>
      <c r="B51">
        <v>486</v>
      </c>
      <c r="C51" t="s">
        <v>70</v>
      </c>
      <c r="D51" t="s">
        <v>5</v>
      </c>
    </row>
    <row r="52" spans="1:4" x14ac:dyDescent="0.2">
      <c r="A52">
        <v>51</v>
      </c>
      <c r="B52">
        <v>212</v>
      </c>
      <c r="C52" t="s">
        <v>215</v>
      </c>
      <c r="D52" t="s">
        <v>8</v>
      </c>
    </row>
    <row r="53" spans="1:4" x14ac:dyDescent="0.2">
      <c r="A53">
        <v>52</v>
      </c>
      <c r="B53">
        <v>85</v>
      </c>
      <c r="C53" t="s">
        <v>214</v>
      </c>
      <c r="D53" t="s">
        <v>9</v>
      </c>
    </row>
    <row r="54" spans="1:4" x14ac:dyDescent="0.2">
      <c r="A54">
        <v>53</v>
      </c>
      <c r="B54">
        <v>685</v>
      </c>
      <c r="C54" t="s">
        <v>278</v>
      </c>
      <c r="D54" t="s">
        <v>5</v>
      </c>
    </row>
    <row r="55" spans="1:4" x14ac:dyDescent="0.2">
      <c r="A55">
        <v>54</v>
      </c>
      <c r="B55">
        <v>192</v>
      </c>
      <c r="C55" t="s">
        <v>170</v>
      </c>
      <c r="D55" t="s">
        <v>6</v>
      </c>
    </row>
    <row r="56" spans="1:4" x14ac:dyDescent="0.2">
      <c r="A56">
        <v>55</v>
      </c>
      <c r="B56">
        <v>572</v>
      </c>
      <c r="C56" t="s">
        <v>245</v>
      </c>
      <c r="D56" t="s">
        <v>6</v>
      </c>
    </row>
    <row r="57" spans="1:4" x14ac:dyDescent="0.2">
      <c r="A57">
        <v>56</v>
      </c>
      <c r="B57">
        <v>704</v>
      </c>
      <c r="C57" t="s">
        <v>120</v>
      </c>
      <c r="D57" t="s">
        <v>4</v>
      </c>
    </row>
    <row r="58" spans="1:4" x14ac:dyDescent="0.2">
      <c r="A58">
        <v>57</v>
      </c>
      <c r="B58">
        <v>395</v>
      </c>
      <c r="C58" t="s">
        <v>120</v>
      </c>
      <c r="D58" t="s">
        <v>4</v>
      </c>
    </row>
    <row r="59" spans="1:4" x14ac:dyDescent="0.2">
      <c r="A59">
        <v>58</v>
      </c>
      <c r="B59">
        <v>777</v>
      </c>
      <c r="C59" t="s">
        <v>249</v>
      </c>
      <c r="D59" t="s">
        <v>12</v>
      </c>
    </row>
    <row r="60" spans="1:4" x14ac:dyDescent="0.2">
      <c r="A60">
        <v>59</v>
      </c>
      <c r="B60">
        <v>693</v>
      </c>
      <c r="C60" t="s">
        <v>120</v>
      </c>
      <c r="D60" t="s">
        <v>4</v>
      </c>
    </row>
    <row r="61" spans="1:4" x14ac:dyDescent="0.2">
      <c r="A61">
        <v>60</v>
      </c>
      <c r="B61">
        <v>512</v>
      </c>
      <c r="C61" t="s">
        <v>155</v>
      </c>
      <c r="D61" t="s">
        <v>3</v>
      </c>
    </row>
    <row r="62" spans="1:4" x14ac:dyDescent="0.2">
      <c r="A62">
        <v>61</v>
      </c>
      <c r="B62">
        <v>519</v>
      </c>
      <c r="C62" t="s">
        <v>155</v>
      </c>
      <c r="D62" t="s">
        <v>3</v>
      </c>
    </row>
    <row r="63" spans="1:4" x14ac:dyDescent="0.2">
      <c r="A63">
        <v>62</v>
      </c>
      <c r="B63">
        <v>408</v>
      </c>
      <c r="C63" t="s">
        <v>100</v>
      </c>
      <c r="D63" t="s">
        <v>7</v>
      </c>
    </row>
    <row r="64" spans="1:4" x14ac:dyDescent="0.2">
      <c r="A64">
        <v>63</v>
      </c>
      <c r="B64">
        <v>124</v>
      </c>
      <c r="C64" t="s">
        <v>213</v>
      </c>
      <c r="D64" t="s">
        <v>4</v>
      </c>
    </row>
    <row r="65" spans="1:4" x14ac:dyDescent="0.2">
      <c r="A65">
        <v>64</v>
      </c>
      <c r="B65">
        <v>758</v>
      </c>
      <c r="C65" t="s">
        <v>137</v>
      </c>
      <c r="D65" t="s">
        <v>9</v>
      </c>
    </row>
    <row r="66" spans="1:4" x14ac:dyDescent="0.2">
      <c r="A66">
        <v>65</v>
      </c>
      <c r="B66">
        <v>407</v>
      </c>
      <c r="C66" t="s">
        <v>117</v>
      </c>
      <c r="D66" t="s">
        <v>8</v>
      </c>
    </row>
    <row r="67" spans="1:4" x14ac:dyDescent="0.2">
      <c r="A67">
        <v>66</v>
      </c>
      <c r="B67">
        <v>531</v>
      </c>
      <c r="C67" t="s">
        <v>125</v>
      </c>
      <c r="D67" t="s">
        <v>3</v>
      </c>
    </row>
    <row r="68" spans="1:4" x14ac:dyDescent="0.2">
      <c r="A68">
        <v>67</v>
      </c>
      <c r="B68">
        <v>713</v>
      </c>
      <c r="C68" t="s">
        <v>110</v>
      </c>
      <c r="D68" t="s">
        <v>5</v>
      </c>
    </row>
    <row r="69" spans="1:4" x14ac:dyDescent="0.2">
      <c r="A69">
        <v>68</v>
      </c>
      <c r="B69">
        <v>327</v>
      </c>
      <c r="C69" t="s">
        <v>136</v>
      </c>
      <c r="D69" t="s">
        <v>9</v>
      </c>
    </row>
    <row r="70" spans="1:4" x14ac:dyDescent="0.2">
      <c r="A70">
        <v>69</v>
      </c>
      <c r="B70">
        <v>115</v>
      </c>
      <c r="C70" t="s">
        <v>266</v>
      </c>
      <c r="D70" t="s">
        <v>11</v>
      </c>
    </row>
    <row r="71" spans="1:4" x14ac:dyDescent="0.2">
      <c r="A71">
        <v>70</v>
      </c>
      <c r="B71">
        <v>703</v>
      </c>
      <c r="C71" t="s">
        <v>120</v>
      </c>
      <c r="D71" t="s">
        <v>4</v>
      </c>
    </row>
    <row r="72" spans="1:4" x14ac:dyDescent="0.2">
      <c r="A72">
        <v>71</v>
      </c>
      <c r="B72">
        <v>383</v>
      </c>
      <c r="C72" t="s">
        <v>290</v>
      </c>
      <c r="D72" t="s">
        <v>12</v>
      </c>
    </row>
    <row r="73" spans="1:4" x14ac:dyDescent="0.2">
      <c r="A73">
        <v>72</v>
      </c>
      <c r="B73">
        <v>416</v>
      </c>
      <c r="C73" t="s">
        <v>293</v>
      </c>
      <c r="D73" t="s">
        <v>6</v>
      </c>
    </row>
    <row r="74" spans="1:4" x14ac:dyDescent="0.2">
      <c r="A74">
        <v>73</v>
      </c>
      <c r="B74">
        <v>537</v>
      </c>
      <c r="C74" t="s">
        <v>229</v>
      </c>
      <c r="D74" t="s">
        <v>7</v>
      </c>
    </row>
    <row r="75" spans="1:4" x14ac:dyDescent="0.2">
      <c r="A75">
        <v>74</v>
      </c>
      <c r="B75">
        <v>787</v>
      </c>
      <c r="C75" t="s">
        <v>274</v>
      </c>
      <c r="D75" t="s">
        <v>6</v>
      </c>
    </row>
    <row r="76" spans="1:4" x14ac:dyDescent="0.2">
      <c r="A76">
        <v>75</v>
      </c>
      <c r="B76">
        <v>273</v>
      </c>
      <c r="C76" t="s">
        <v>108</v>
      </c>
      <c r="D76" t="s">
        <v>12</v>
      </c>
    </row>
    <row r="77" spans="1:4" x14ac:dyDescent="0.2">
      <c r="A77">
        <v>76</v>
      </c>
      <c r="B77">
        <v>23</v>
      </c>
      <c r="C77" t="s">
        <v>227</v>
      </c>
      <c r="D77" t="s">
        <v>4</v>
      </c>
    </row>
    <row r="78" spans="1:4" x14ac:dyDescent="0.2">
      <c r="A78">
        <v>77</v>
      </c>
      <c r="B78">
        <v>199</v>
      </c>
      <c r="C78" t="s">
        <v>360</v>
      </c>
      <c r="D78" t="s">
        <v>12</v>
      </c>
    </row>
    <row r="79" spans="1:4" x14ac:dyDescent="0.2">
      <c r="A79">
        <v>78</v>
      </c>
      <c r="B79">
        <v>150</v>
      </c>
      <c r="C79" t="s">
        <v>230</v>
      </c>
      <c r="D79" t="s">
        <v>11</v>
      </c>
    </row>
    <row r="80" spans="1:4" x14ac:dyDescent="0.2">
      <c r="A80">
        <v>79</v>
      </c>
      <c r="B80">
        <v>63</v>
      </c>
      <c r="C80" t="s">
        <v>165</v>
      </c>
      <c r="D80" t="s">
        <v>12</v>
      </c>
    </row>
    <row r="81" spans="1:4" x14ac:dyDescent="0.2">
      <c r="A81">
        <v>80</v>
      </c>
      <c r="B81">
        <v>546</v>
      </c>
      <c r="C81" t="s">
        <v>53</v>
      </c>
      <c r="D81" t="s">
        <v>5</v>
      </c>
    </row>
    <row r="82" spans="1:4" x14ac:dyDescent="0.2">
      <c r="A82">
        <v>81</v>
      </c>
      <c r="B82">
        <v>647</v>
      </c>
      <c r="C82" t="s">
        <v>171</v>
      </c>
      <c r="D82" t="s">
        <v>12</v>
      </c>
    </row>
    <row r="83" spans="1:4" x14ac:dyDescent="0.2">
      <c r="A83">
        <v>82</v>
      </c>
      <c r="B83">
        <v>78</v>
      </c>
      <c r="C83" t="s">
        <v>173</v>
      </c>
      <c r="D83" t="s">
        <v>8</v>
      </c>
    </row>
    <row r="84" spans="1:4" x14ac:dyDescent="0.2">
      <c r="A84">
        <v>83</v>
      </c>
      <c r="B84">
        <v>386</v>
      </c>
      <c r="C84" t="s">
        <v>290</v>
      </c>
      <c r="D84" t="s">
        <v>12</v>
      </c>
    </row>
    <row r="85" spans="1:4" x14ac:dyDescent="0.2">
      <c r="A85">
        <v>84</v>
      </c>
      <c r="B85">
        <v>751</v>
      </c>
      <c r="C85" t="s">
        <v>219</v>
      </c>
      <c r="D85" t="s">
        <v>6</v>
      </c>
    </row>
    <row r="86" spans="1:4" x14ac:dyDescent="0.2">
      <c r="A86">
        <v>85</v>
      </c>
      <c r="B86">
        <v>562</v>
      </c>
      <c r="C86" t="s">
        <v>134</v>
      </c>
      <c r="D86" t="s">
        <v>7</v>
      </c>
    </row>
    <row r="87" spans="1:4" x14ac:dyDescent="0.2">
      <c r="A87">
        <v>86</v>
      </c>
      <c r="B87">
        <v>774</v>
      </c>
      <c r="C87" t="s">
        <v>105</v>
      </c>
      <c r="D87" t="s">
        <v>4</v>
      </c>
    </row>
    <row r="88" spans="1:4" x14ac:dyDescent="0.2">
      <c r="A88">
        <v>87</v>
      </c>
      <c r="B88">
        <v>782</v>
      </c>
      <c r="C88" t="s">
        <v>274</v>
      </c>
      <c r="D88" t="s">
        <v>6</v>
      </c>
    </row>
    <row r="89" spans="1:4" x14ac:dyDescent="0.2">
      <c r="A89">
        <v>88</v>
      </c>
      <c r="B89">
        <v>257</v>
      </c>
      <c r="C89" t="s">
        <v>227</v>
      </c>
      <c r="D89" t="s">
        <v>3</v>
      </c>
    </row>
    <row r="90" spans="1:4" x14ac:dyDescent="0.2">
      <c r="A90">
        <v>89</v>
      </c>
      <c r="B90">
        <v>153</v>
      </c>
      <c r="C90" t="s">
        <v>230</v>
      </c>
      <c r="D90" t="s">
        <v>11</v>
      </c>
    </row>
    <row r="91" spans="1:4" x14ac:dyDescent="0.2">
      <c r="A91">
        <v>90</v>
      </c>
      <c r="B91">
        <v>595</v>
      </c>
      <c r="C91" t="s">
        <v>99</v>
      </c>
      <c r="D91" t="s">
        <v>6</v>
      </c>
    </row>
    <row r="92" spans="1:4" x14ac:dyDescent="0.2">
      <c r="A92">
        <v>91</v>
      </c>
      <c r="B92">
        <v>600</v>
      </c>
      <c r="C92" t="s">
        <v>230</v>
      </c>
      <c r="D92" t="s">
        <v>11</v>
      </c>
    </row>
    <row r="93" spans="1:4" x14ac:dyDescent="0.2">
      <c r="A93">
        <v>92</v>
      </c>
      <c r="B93">
        <v>58</v>
      </c>
      <c r="C93" t="s">
        <v>256</v>
      </c>
      <c r="D93" t="s">
        <v>7</v>
      </c>
    </row>
    <row r="94" spans="1:4" x14ac:dyDescent="0.2">
      <c r="A94">
        <v>93</v>
      </c>
      <c r="B94">
        <v>108</v>
      </c>
      <c r="C94" t="s">
        <v>82</v>
      </c>
      <c r="D94" t="s">
        <v>3</v>
      </c>
    </row>
    <row r="95" spans="1:4" x14ac:dyDescent="0.2">
      <c r="A95">
        <v>94</v>
      </c>
      <c r="B95">
        <v>312</v>
      </c>
      <c r="C95" t="s">
        <v>290</v>
      </c>
      <c r="D95" t="s">
        <v>12</v>
      </c>
    </row>
    <row r="96" spans="1:4" x14ac:dyDescent="0.2">
      <c r="A96">
        <v>95</v>
      </c>
      <c r="B96">
        <v>175</v>
      </c>
      <c r="C96" t="s">
        <v>107</v>
      </c>
      <c r="D96" t="s">
        <v>8</v>
      </c>
    </row>
    <row r="97" spans="1:4" x14ac:dyDescent="0.2">
      <c r="A97">
        <v>96</v>
      </c>
      <c r="B97">
        <v>338</v>
      </c>
      <c r="C97" t="s">
        <v>193</v>
      </c>
      <c r="D97" t="s">
        <v>5</v>
      </c>
    </row>
    <row r="98" spans="1:4" x14ac:dyDescent="0.2">
      <c r="A98">
        <v>97</v>
      </c>
      <c r="B98">
        <v>81</v>
      </c>
      <c r="C98" t="s">
        <v>214</v>
      </c>
      <c r="D98" t="s">
        <v>9</v>
      </c>
    </row>
    <row r="99" spans="1:4" x14ac:dyDescent="0.2">
      <c r="A99">
        <v>98</v>
      </c>
      <c r="B99">
        <v>131</v>
      </c>
      <c r="C99" t="s">
        <v>136</v>
      </c>
      <c r="D99" t="s">
        <v>9</v>
      </c>
    </row>
    <row r="100" spans="1:4" x14ac:dyDescent="0.2">
      <c r="A100">
        <v>99</v>
      </c>
      <c r="B100">
        <v>198</v>
      </c>
      <c r="C100" t="s">
        <v>360</v>
      </c>
      <c r="D100" t="s">
        <v>12</v>
      </c>
    </row>
    <row r="101" spans="1:4" x14ac:dyDescent="0.2">
      <c r="A101">
        <v>100</v>
      </c>
      <c r="B101">
        <v>17</v>
      </c>
      <c r="C101" t="s">
        <v>227</v>
      </c>
      <c r="D101" t="s">
        <v>4</v>
      </c>
    </row>
    <row r="102" spans="1:4" x14ac:dyDescent="0.2">
      <c r="A102">
        <v>101</v>
      </c>
      <c r="B102">
        <v>42</v>
      </c>
      <c r="C102" t="s">
        <v>172</v>
      </c>
      <c r="D102" t="s">
        <v>12</v>
      </c>
    </row>
    <row r="103" spans="1:4" x14ac:dyDescent="0.2">
      <c r="A103">
        <v>102</v>
      </c>
      <c r="B103">
        <v>588</v>
      </c>
      <c r="C103" t="s">
        <v>272</v>
      </c>
      <c r="D103" t="s">
        <v>10</v>
      </c>
    </row>
    <row r="104" spans="1:4" x14ac:dyDescent="0.2">
      <c r="A104">
        <v>103</v>
      </c>
      <c r="B104">
        <v>163</v>
      </c>
      <c r="C104" t="s">
        <v>76</v>
      </c>
      <c r="D104" t="s">
        <v>10</v>
      </c>
    </row>
    <row r="105" spans="1:4" x14ac:dyDescent="0.2">
      <c r="A105">
        <v>104</v>
      </c>
      <c r="B105">
        <v>29</v>
      </c>
      <c r="C105" t="s">
        <v>266</v>
      </c>
      <c r="D105" t="s">
        <v>11</v>
      </c>
    </row>
    <row r="106" spans="1:4" x14ac:dyDescent="0.2">
      <c r="A106">
        <v>105</v>
      </c>
      <c r="B106">
        <v>123</v>
      </c>
      <c r="C106" t="s">
        <v>247</v>
      </c>
      <c r="D106" t="s">
        <v>10</v>
      </c>
    </row>
    <row r="107" spans="1:4" x14ac:dyDescent="0.2">
      <c r="A107">
        <v>106</v>
      </c>
      <c r="B107">
        <v>814</v>
      </c>
      <c r="C107" t="s">
        <v>74</v>
      </c>
      <c r="D107" t="s">
        <v>10</v>
      </c>
    </row>
    <row r="108" spans="1:4" x14ac:dyDescent="0.2">
      <c r="A108">
        <v>107</v>
      </c>
      <c r="B108">
        <v>585</v>
      </c>
      <c r="C108" t="s">
        <v>142</v>
      </c>
      <c r="D108" t="s">
        <v>12</v>
      </c>
    </row>
    <row r="109" spans="1:4" x14ac:dyDescent="0.2">
      <c r="A109">
        <v>108</v>
      </c>
      <c r="B109">
        <v>780</v>
      </c>
      <c r="C109" t="s">
        <v>274</v>
      </c>
      <c r="D109" t="s">
        <v>6</v>
      </c>
    </row>
    <row r="110" spans="1:4" x14ac:dyDescent="0.2">
      <c r="A110">
        <v>109</v>
      </c>
      <c r="B110">
        <v>45</v>
      </c>
      <c r="C110" t="s">
        <v>172</v>
      </c>
      <c r="D110" t="s">
        <v>12</v>
      </c>
    </row>
    <row r="111" spans="1:4" x14ac:dyDescent="0.2">
      <c r="A111">
        <v>110</v>
      </c>
      <c r="B111">
        <v>9</v>
      </c>
      <c r="C111" t="s">
        <v>250</v>
      </c>
      <c r="D111" t="s">
        <v>5</v>
      </c>
    </row>
    <row r="112" spans="1:4" x14ac:dyDescent="0.2">
      <c r="A112">
        <v>111</v>
      </c>
      <c r="B112">
        <v>359</v>
      </c>
      <c r="C112" t="s">
        <v>98</v>
      </c>
      <c r="D112" t="s">
        <v>9</v>
      </c>
    </row>
    <row r="113" spans="1:4" x14ac:dyDescent="0.2">
      <c r="A113">
        <v>112</v>
      </c>
      <c r="B113">
        <v>836</v>
      </c>
      <c r="C113" t="s">
        <v>180</v>
      </c>
      <c r="D113" t="s">
        <v>8</v>
      </c>
    </row>
    <row r="114" spans="1:4" x14ac:dyDescent="0.2">
      <c r="A114">
        <v>113</v>
      </c>
      <c r="B114">
        <v>521</v>
      </c>
      <c r="C114" t="s">
        <v>73</v>
      </c>
      <c r="D114" t="s">
        <v>5</v>
      </c>
    </row>
    <row r="115" spans="1:4" x14ac:dyDescent="0.2">
      <c r="A115">
        <v>114</v>
      </c>
      <c r="B115">
        <v>603</v>
      </c>
      <c r="C115" t="s">
        <v>230</v>
      </c>
      <c r="D115" t="s">
        <v>11</v>
      </c>
    </row>
    <row r="116" spans="1:4" x14ac:dyDescent="0.2">
      <c r="A116">
        <v>115</v>
      </c>
      <c r="B116">
        <v>302</v>
      </c>
      <c r="C116" t="s">
        <v>180</v>
      </c>
      <c r="D116" t="s">
        <v>8</v>
      </c>
    </row>
    <row r="117" spans="1:4" x14ac:dyDescent="0.2">
      <c r="A117">
        <v>116</v>
      </c>
      <c r="B117">
        <v>698</v>
      </c>
      <c r="C117" t="s">
        <v>120</v>
      </c>
      <c r="D117" t="s">
        <v>4</v>
      </c>
    </row>
    <row r="118" spans="1:4" x14ac:dyDescent="0.2">
      <c r="A118">
        <v>117</v>
      </c>
      <c r="B118">
        <v>559</v>
      </c>
      <c r="C118" t="s">
        <v>75</v>
      </c>
      <c r="D118" t="s">
        <v>4</v>
      </c>
    </row>
    <row r="119" spans="1:4" x14ac:dyDescent="0.2">
      <c r="A119">
        <v>118</v>
      </c>
      <c r="B119">
        <v>815</v>
      </c>
      <c r="C119" t="s">
        <v>74</v>
      </c>
      <c r="D119" t="s">
        <v>10</v>
      </c>
    </row>
    <row r="120" spans="1:4" x14ac:dyDescent="0.2">
      <c r="A120">
        <v>119</v>
      </c>
      <c r="B120">
        <v>73</v>
      </c>
      <c r="C120" t="s">
        <v>234</v>
      </c>
      <c r="D120" t="s">
        <v>8</v>
      </c>
    </row>
    <row r="121" spans="1:4" x14ac:dyDescent="0.2">
      <c r="A121">
        <v>120</v>
      </c>
      <c r="B121">
        <v>676</v>
      </c>
      <c r="C121" t="s">
        <v>213</v>
      </c>
      <c r="D121" t="s">
        <v>4</v>
      </c>
    </row>
    <row r="122" spans="1:4" x14ac:dyDescent="0.2">
      <c r="A122">
        <v>121</v>
      </c>
      <c r="B122">
        <v>189</v>
      </c>
      <c r="C122" t="s">
        <v>271</v>
      </c>
      <c r="D122" t="s">
        <v>12</v>
      </c>
    </row>
    <row r="123" spans="1:4" x14ac:dyDescent="0.2">
      <c r="A123">
        <v>122</v>
      </c>
      <c r="B123">
        <v>483</v>
      </c>
      <c r="C123" t="s">
        <v>70</v>
      </c>
      <c r="D123" t="s">
        <v>5</v>
      </c>
    </row>
    <row r="124" spans="1:4" x14ac:dyDescent="0.2">
      <c r="A124">
        <v>123</v>
      </c>
      <c r="B124">
        <v>670</v>
      </c>
      <c r="C124" t="s">
        <v>107</v>
      </c>
      <c r="D124" t="s">
        <v>8</v>
      </c>
    </row>
    <row r="125" spans="1:4" x14ac:dyDescent="0.2">
      <c r="A125">
        <v>124</v>
      </c>
      <c r="B125">
        <v>788</v>
      </c>
      <c r="C125" t="s">
        <v>274</v>
      </c>
      <c r="D125" t="s">
        <v>6</v>
      </c>
    </row>
    <row r="126" spans="1:4" x14ac:dyDescent="0.2">
      <c r="A126">
        <v>125</v>
      </c>
      <c r="B126">
        <v>91</v>
      </c>
      <c r="C126" t="s">
        <v>57</v>
      </c>
      <c r="D126" t="s">
        <v>11</v>
      </c>
    </row>
    <row r="127" spans="1:4" x14ac:dyDescent="0.2">
      <c r="A127">
        <v>126</v>
      </c>
      <c r="B127">
        <v>69</v>
      </c>
      <c r="C127" t="s">
        <v>143</v>
      </c>
      <c r="D127" t="s">
        <v>10</v>
      </c>
    </row>
    <row r="128" spans="1:4" x14ac:dyDescent="0.2">
      <c r="A128">
        <v>127</v>
      </c>
      <c r="B128">
        <v>687</v>
      </c>
      <c r="C128" t="s">
        <v>62</v>
      </c>
      <c r="D128" t="s">
        <v>7</v>
      </c>
    </row>
    <row r="129" spans="1:4" x14ac:dyDescent="0.2">
      <c r="A129">
        <v>128</v>
      </c>
      <c r="B129">
        <v>454</v>
      </c>
      <c r="C129" t="s">
        <v>171</v>
      </c>
      <c r="D129" t="s">
        <v>12</v>
      </c>
    </row>
    <row r="130" spans="1:4" x14ac:dyDescent="0.2">
      <c r="A130">
        <v>129</v>
      </c>
      <c r="B130">
        <v>424</v>
      </c>
      <c r="C130" t="s">
        <v>293</v>
      </c>
      <c r="D130" t="s">
        <v>6</v>
      </c>
    </row>
    <row r="131" spans="1:4" x14ac:dyDescent="0.2">
      <c r="A131">
        <v>130</v>
      </c>
      <c r="B131">
        <v>455</v>
      </c>
      <c r="C131" t="s">
        <v>171</v>
      </c>
      <c r="D131" t="s">
        <v>12</v>
      </c>
    </row>
    <row r="132" spans="1:4" x14ac:dyDescent="0.2">
      <c r="A132">
        <v>131</v>
      </c>
      <c r="B132">
        <v>589</v>
      </c>
      <c r="C132" t="s">
        <v>272</v>
      </c>
      <c r="D132" t="s">
        <v>10</v>
      </c>
    </row>
    <row r="133" spans="1:4" x14ac:dyDescent="0.2">
      <c r="A133">
        <v>132</v>
      </c>
      <c r="B133">
        <v>607</v>
      </c>
      <c r="C133" t="s">
        <v>230</v>
      </c>
      <c r="D133" t="s">
        <v>11</v>
      </c>
    </row>
    <row r="134" spans="1:4" x14ac:dyDescent="0.2">
      <c r="A134">
        <v>133</v>
      </c>
      <c r="B134">
        <v>535</v>
      </c>
      <c r="C134" t="s">
        <v>159</v>
      </c>
      <c r="D134" t="s">
        <v>4</v>
      </c>
    </row>
    <row r="135" spans="1:4" x14ac:dyDescent="0.2">
      <c r="A135">
        <v>134</v>
      </c>
      <c r="B135">
        <v>439</v>
      </c>
      <c r="C135" t="s">
        <v>216</v>
      </c>
      <c r="D135" t="s">
        <v>12</v>
      </c>
    </row>
    <row r="136" spans="1:4" x14ac:dyDescent="0.2">
      <c r="A136">
        <v>135</v>
      </c>
      <c r="B136">
        <v>334</v>
      </c>
      <c r="C136" t="s">
        <v>240</v>
      </c>
      <c r="D136" t="s">
        <v>8</v>
      </c>
    </row>
    <row r="137" spans="1:4" x14ac:dyDescent="0.2">
      <c r="A137">
        <v>136</v>
      </c>
      <c r="B137">
        <v>690</v>
      </c>
      <c r="C137" t="s">
        <v>287</v>
      </c>
      <c r="D137" t="s">
        <v>4</v>
      </c>
    </row>
    <row r="138" spans="1:4" x14ac:dyDescent="0.2">
      <c r="A138">
        <v>137</v>
      </c>
      <c r="B138">
        <v>89</v>
      </c>
      <c r="C138" t="s">
        <v>57</v>
      </c>
      <c r="D138" t="s">
        <v>11</v>
      </c>
    </row>
    <row r="139" spans="1:4" x14ac:dyDescent="0.2">
      <c r="A139">
        <v>138</v>
      </c>
      <c r="B139">
        <v>492</v>
      </c>
      <c r="C139" t="s">
        <v>126</v>
      </c>
      <c r="D139" t="s">
        <v>3</v>
      </c>
    </row>
    <row r="140" spans="1:4" x14ac:dyDescent="0.2">
      <c r="A140">
        <v>139</v>
      </c>
      <c r="B140">
        <v>759</v>
      </c>
      <c r="C140" t="s">
        <v>137</v>
      </c>
      <c r="D140" t="s">
        <v>9</v>
      </c>
    </row>
    <row r="141" spans="1:4" x14ac:dyDescent="0.2">
      <c r="A141">
        <v>140</v>
      </c>
      <c r="B141">
        <v>15</v>
      </c>
      <c r="C141" t="s">
        <v>123</v>
      </c>
      <c r="D141" t="s">
        <v>10</v>
      </c>
    </row>
    <row r="142" spans="1:4" x14ac:dyDescent="0.2">
      <c r="A142">
        <v>141</v>
      </c>
      <c r="B142">
        <v>365</v>
      </c>
      <c r="C142" t="s">
        <v>149</v>
      </c>
      <c r="D142" t="s">
        <v>8</v>
      </c>
    </row>
    <row r="143" spans="1:4" x14ac:dyDescent="0.2">
      <c r="A143">
        <v>142</v>
      </c>
      <c r="B143">
        <v>103</v>
      </c>
      <c r="C143" t="s">
        <v>82</v>
      </c>
      <c r="D143" t="s">
        <v>3</v>
      </c>
    </row>
    <row r="144" spans="1:4" x14ac:dyDescent="0.2">
      <c r="A144">
        <v>143</v>
      </c>
      <c r="B144">
        <v>451</v>
      </c>
      <c r="C144" t="s">
        <v>171</v>
      </c>
      <c r="D144" t="s">
        <v>12</v>
      </c>
    </row>
    <row r="145" spans="1:4" x14ac:dyDescent="0.2">
      <c r="A145">
        <v>144</v>
      </c>
      <c r="B145">
        <v>52</v>
      </c>
      <c r="C145" t="s">
        <v>256</v>
      </c>
      <c r="D145" t="s">
        <v>7</v>
      </c>
    </row>
    <row r="146" spans="1:4" x14ac:dyDescent="0.2">
      <c r="A146">
        <v>145</v>
      </c>
      <c r="B146">
        <v>742</v>
      </c>
      <c r="C146" t="s">
        <v>108</v>
      </c>
      <c r="D146" t="s">
        <v>12</v>
      </c>
    </row>
    <row r="147" spans="1:4" x14ac:dyDescent="0.2">
      <c r="A147">
        <v>146</v>
      </c>
      <c r="B147">
        <v>233</v>
      </c>
      <c r="C147" t="s">
        <v>75</v>
      </c>
      <c r="D147" t="s">
        <v>4</v>
      </c>
    </row>
    <row r="148" spans="1:4" x14ac:dyDescent="0.2">
      <c r="A148">
        <v>147</v>
      </c>
      <c r="B148">
        <v>88</v>
      </c>
      <c r="C148" t="s">
        <v>57</v>
      </c>
      <c r="D148" t="s">
        <v>11</v>
      </c>
    </row>
    <row r="149" spans="1:4" x14ac:dyDescent="0.2">
      <c r="A149">
        <v>148</v>
      </c>
      <c r="B149">
        <v>429</v>
      </c>
      <c r="C149" t="s">
        <v>263</v>
      </c>
      <c r="D149" t="s">
        <v>11</v>
      </c>
    </row>
    <row r="150" spans="1:4" x14ac:dyDescent="0.2">
      <c r="A150">
        <v>149</v>
      </c>
      <c r="B150">
        <v>248</v>
      </c>
      <c r="C150" t="s">
        <v>227</v>
      </c>
      <c r="D150" t="s">
        <v>3</v>
      </c>
    </row>
    <row r="151" spans="1:4" x14ac:dyDescent="0.2">
      <c r="A151">
        <v>150</v>
      </c>
      <c r="B151">
        <v>807</v>
      </c>
      <c r="C151" t="s">
        <v>257</v>
      </c>
      <c r="D151" t="s">
        <v>8</v>
      </c>
    </row>
    <row r="152" spans="1:4" x14ac:dyDescent="0.2">
      <c r="A152">
        <v>151</v>
      </c>
      <c r="B152">
        <v>636</v>
      </c>
      <c r="C152" t="s">
        <v>128</v>
      </c>
      <c r="D152" t="s">
        <v>6</v>
      </c>
    </row>
    <row r="153" spans="1:4" x14ac:dyDescent="0.2">
      <c r="A153">
        <v>152</v>
      </c>
      <c r="B153">
        <v>30</v>
      </c>
      <c r="C153" t="s">
        <v>266</v>
      </c>
      <c r="D153" t="s">
        <v>11</v>
      </c>
    </row>
    <row r="154" spans="1:4" x14ac:dyDescent="0.2">
      <c r="A154">
        <v>153</v>
      </c>
      <c r="B154">
        <v>86</v>
      </c>
      <c r="C154" t="s">
        <v>57</v>
      </c>
      <c r="D154" t="s">
        <v>11</v>
      </c>
    </row>
    <row r="155" spans="1:4" x14ac:dyDescent="0.2">
      <c r="A155">
        <v>154</v>
      </c>
      <c r="B155">
        <v>26</v>
      </c>
      <c r="C155" t="s">
        <v>227</v>
      </c>
      <c r="D155" t="s">
        <v>4</v>
      </c>
    </row>
    <row r="156" spans="1:4" x14ac:dyDescent="0.2">
      <c r="A156">
        <v>155</v>
      </c>
      <c r="B156">
        <v>215</v>
      </c>
      <c r="C156" t="s">
        <v>215</v>
      </c>
      <c r="D156" t="s">
        <v>8</v>
      </c>
    </row>
    <row r="157" spans="1:4" x14ac:dyDescent="0.2">
      <c r="A157">
        <v>156</v>
      </c>
      <c r="B157">
        <v>200</v>
      </c>
      <c r="C157" t="s">
        <v>360</v>
      </c>
      <c r="D157" t="s">
        <v>12</v>
      </c>
    </row>
    <row r="158" spans="1:4" x14ac:dyDescent="0.2">
      <c r="A158">
        <v>157</v>
      </c>
      <c r="B158">
        <v>682</v>
      </c>
      <c r="C158" t="s">
        <v>278</v>
      </c>
      <c r="D158" t="s">
        <v>5</v>
      </c>
    </row>
    <row r="159" spans="1:4" x14ac:dyDescent="0.2">
      <c r="A159">
        <v>158</v>
      </c>
      <c r="B159">
        <v>258</v>
      </c>
      <c r="C159" t="s">
        <v>243</v>
      </c>
      <c r="D159" t="s">
        <v>6</v>
      </c>
    </row>
    <row r="160" spans="1:4" x14ac:dyDescent="0.2">
      <c r="A160">
        <v>159</v>
      </c>
      <c r="B160">
        <v>227</v>
      </c>
      <c r="C160" t="s">
        <v>248</v>
      </c>
      <c r="D160" t="s">
        <v>12</v>
      </c>
    </row>
    <row r="161" spans="1:4" x14ac:dyDescent="0.2">
      <c r="A161">
        <v>160</v>
      </c>
      <c r="B161">
        <v>450</v>
      </c>
      <c r="C161" t="s">
        <v>171</v>
      </c>
      <c r="D161" t="s">
        <v>12</v>
      </c>
    </row>
    <row r="162" spans="1:4" x14ac:dyDescent="0.2">
      <c r="A162">
        <v>161</v>
      </c>
      <c r="B162">
        <v>64</v>
      </c>
      <c r="C162" t="s">
        <v>229</v>
      </c>
      <c r="D162" t="s">
        <v>7</v>
      </c>
    </row>
    <row r="163" spans="1:4" x14ac:dyDescent="0.2">
      <c r="A163">
        <v>162</v>
      </c>
      <c r="B163">
        <v>158</v>
      </c>
      <c r="C163" t="s">
        <v>230</v>
      </c>
      <c r="D163" t="s">
        <v>11</v>
      </c>
    </row>
    <row r="164" spans="1:4" x14ac:dyDescent="0.2">
      <c r="A164">
        <v>163</v>
      </c>
      <c r="B164">
        <v>165</v>
      </c>
      <c r="C164" t="s">
        <v>204</v>
      </c>
      <c r="D164" t="s">
        <v>12</v>
      </c>
    </row>
    <row r="165" spans="1:4" x14ac:dyDescent="0.2">
      <c r="A165">
        <v>164</v>
      </c>
      <c r="B165">
        <v>277</v>
      </c>
      <c r="C165" t="s">
        <v>108</v>
      </c>
      <c r="D165" t="s">
        <v>12</v>
      </c>
    </row>
    <row r="166" spans="1:4" x14ac:dyDescent="0.2">
      <c r="A166">
        <v>165</v>
      </c>
      <c r="B166">
        <v>171</v>
      </c>
      <c r="C166" t="s">
        <v>204</v>
      </c>
      <c r="D166" t="s">
        <v>12</v>
      </c>
    </row>
    <row r="167" spans="1:4" x14ac:dyDescent="0.2">
      <c r="A167">
        <v>166</v>
      </c>
      <c r="B167">
        <v>653</v>
      </c>
      <c r="C167" t="s">
        <v>171</v>
      </c>
      <c r="D167" t="s">
        <v>12</v>
      </c>
    </row>
    <row r="168" spans="1:4" x14ac:dyDescent="0.2">
      <c r="A168">
        <v>167</v>
      </c>
      <c r="B168">
        <v>329</v>
      </c>
      <c r="C168" t="s">
        <v>136</v>
      </c>
      <c r="D168" t="s">
        <v>9</v>
      </c>
    </row>
    <row r="169" spans="1:4" x14ac:dyDescent="0.2">
      <c r="A169">
        <v>168</v>
      </c>
      <c r="B169">
        <v>825</v>
      </c>
      <c r="C169" t="s">
        <v>203</v>
      </c>
      <c r="D169" t="s">
        <v>3</v>
      </c>
    </row>
    <row r="170" spans="1:4" x14ac:dyDescent="0.2">
      <c r="A170">
        <v>169</v>
      </c>
      <c r="B170">
        <v>701</v>
      </c>
      <c r="C170" t="s">
        <v>120</v>
      </c>
      <c r="D170" t="s">
        <v>4</v>
      </c>
    </row>
    <row r="171" spans="1:4" x14ac:dyDescent="0.2">
      <c r="A171">
        <v>170</v>
      </c>
      <c r="B171">
        <v>829</v>
      </c>
      <c r="C171" t="s">
        <v>203</v>
      </c>
      <c r="D171" t="s">
        <v>3</v>
      </c>
    </row>
    <row r="172" spans="1:4" x14ac:dyDescent="0.2">
      <c r="A172">
        <v>171</v>
      </c>
      <c r="B172">
        <v>96</v>
      </c>
      <c r="C172" t="s">
        <v>149</v>
      </c>
      <c r="D172" t="s">
        <v>8</v>
      </c>
    </row>
    <row r="173" spans="1:4" x14ac:dyDescent="0.2">
      <c r="A173">
        <v>172</v>
      </c>
      <c r="B173">
        <v>272</v>
      </c>
      <c r="C173" t="s">
        <v>108</v>
      </c>
      <c r="D173" t="s">
        <v>12</v>
      </c>
    </row>
    <row r="174" spans="1:4" x14ac:dyDescent="0.2">
      <c r="A174">
        <v>173</v>
      </c>
      <c r="B174">
        <v>561</v>
      </c>
      <c r="C174" t="s">
        <v>134</v>
      </c>
      <c r="D174" t="s">
        <v>7</v>
      </c>
    </row>
    <row r="175" spans="1:4" x14ac:dyDescent="0.2">
      <c r="A175">
        <v>174</v>
      </c>
      <c r="B175">
        <v>154</v>
      </c>
      <c r="C175" t="s">
        <v>230</v>
      </c>
      <c r="D175" t="s">
        <v>11</v>
      </c>
    </row>
    <row r="176" spans="1:4" x14ac:dyDescent="0.2">
      <c r="A176">
        <v>175</v>
      </c>
      <c r="B176">
        <v>218</v>
      </c>
      <c r="C176" t="s">
        <v>215</v>
      </c>
      <c r="D176" t="s">
        <v>8</v>
      </c>
    </row>
    <row r="177" spans="1:4" x14ac:dyDescent="0.2">
      <c r="A177">
        <v>176</v>
      </c>
      <c r="B177">
        <v>662</v>
      </c>
      <c r="C177" t="s">
        <v>70</v>
      </c>
      <c r="D177" t="s">
        <v>5</v>
      </c>
    </row>
    <row r="178" spans="1:4" x14ac:dyDescent="0.2">
      <c r="A178">
        <v>177</v>
      </c>
      <c r="B178">
        <v>658</v>
      </c>
      <c r="C178" t="s">
        <v>240</v>
      </c>
      <c r="D178" t="s">
        <v>8</v>
      </c>
    </row>
    <row r="179" spans="1:4" x14ac:dyDescent="0.2">
      <c r="A179">
        <v>178</v>
      </c>
      <c r="B179">
        <v>462</v>
      </c>
      <c r="C179" t="s">
        <v>138</v>
      </c>
      <c r="D179" t="s">
        <v>5</v>
      </c>
    </row>
    <row r="180" spans="1:4" x14ac:dyDescent="0.2">
      <c r="A180">
        <v>179</v>
      </c>
      <c r="B180">
        <v>437</v>
      </c>
      <c r="C180" t="s">
        <v>216</v>
      </c>
      <c r="D180" t="s">
        <v>12</v>
      </c>
    </row>
    <row r="181" spans="1:4" x14ac:dyDescent="0.2">
      <c r="A181">
        <v>180</v>
      </c>
      <c r="B181">
        <v>809</v>
      </c>
      <c r="C181" t="s">
        <v>257</v>
      </c>
      <c r="D181" t="s">
        <v>8</v>
      </c>
    </row>
    <row r="182" spans="1:4" x14ac:dyDescent="0.2">
      <c r="A182">
        <v>181</v>
      </c>
      <c r="B182">
        <v>485</v>
      </c>
      <c r="C182" t="s">
        <v>70</v>
      </c>
      <c r="D182" t="s">
        <v>5</v>
      </c>
    </row>
    <row r="183" spans="1:4" x14ac:dyDescent="0.2">
      <c r="A183">
        <v>182</v>
      </c>
      <c r="B183">
        <v>574</v>
      </c>
      <c r="C183" t="s">
        <v>245</v>
      </c>
      <c r="D183" t="s">
        <v>6</v>
      </c>
    </row>
    <row r="184" spans="1:4" x14ac:dyDescent="0.2">
      <c r="A184">
        <v>183</v>
      </c>
      <c r="B184">
        <v>104</v>
      </c>
      <c r="C184" t="s">
        <v>82</v>
      </c>
      <c r="D184" t="s">
        <v>3</v>
      </c>
    </row>
    <row r="185" spans="1:4" x14ac:dyDescent="0.2">
      <c r="A185">
        <v>184</v>
      </c>
      <c r="B185">
        <v>366</v>
      </c>
      <c r="C185" t="s">
        <v>149</v>
      </c>
      <c r="D185" t="s">
        <v>8</v>
      </c>
    </row>
    <row r="186" spans="1:4" x14ac:dyDescent="0.2">
      <c r="A186">
        <v>185</v>
      </c>
      <c r="B186">
        <v>487</v>
      </c>
      <c r="C186" t="s">
        <v>232</v>
      </c>
      <c r="D186" t="s">
        <v>6</v>
      </c>
    </row>
    <row r="187" spans="1:4" x14ac:dyDescent="0.2">
      <c r="A187">
        <v>186</v>
      </c>
      <c r="B187">
        <v>550</v>
      </c>
      <c r="C187" t="s">
        <v>75</v>
      </c>
      <c r="D187" t="s">
        <v>4</v>
      </c>
    </row>
    <row r="188" spans="1:4" x14ac:dyDescent="0.2">
      <c r="A188">
        <v>187</v>
      </c>
      <c r="B188">
        <v>663</v>
      </c>
      <c r="C188" t="s">
        <v>107</v>
      </c>
      <c r="D188" t="s">
        <v>8</v>
      </c>
    </row>
    <row r="189" spans="1:4" x14ac:dyDescent="0.2">
      <c r="A189">
        <v>188</v>
      </c>
      <c r="B189">
        <v>498</v>
      </c>
      <c r="C189" t="s">
        <v>170</v>
      </c>
      <c r="D189" t="s">
        <v>6</v>
      </c>
    </row>
    <row r="190" spans="1:4" x14ac:dyDescent="0.2">
      <c r="A190">
        <v>189</v>
      </c>
      <c r="B190">
        <v>307</v>
      </c>
      <c r="C190" t="s">
        <v>290</v>
      </c>
      <c r="D190" t="s">
        <v>12</v>
      </c>
    </row>
    <row r="191" spans="1:4" x14ac:dyDescent="0.2">
      <c r="A191">
        <v>190</v>
      </c>
      <c r="B191">
        <v>37</v>
      </c>
      <c r="C191" t="s">
        <v>90</v>
      </c>
      <c r="D191" t="s">
        <v>4</v>
      </c>
    </row>
    <row r="192" spans="1:4" x14ac:dyDescent="0.2">
      <c r="A192">
        <v>191</v>
      </c>
      <c r="B192">
        <v>298</v>
      </c>
      <c r="C192" t="s">
        <v>180</v>
      </c>
      <c r="D192" t="s">
        <v>8</v>
      </c>
    </row>
    <row r="193" spans="1:4" x14ac:dyDescent="0.2">
      <c r="A193">
        <v>192</v>
      </c>
      <c r="B193">
        <v>619</v>
      </c>
      <c r="C193" t="s">
        <v>87</v>
      </c>
      <c r="D193" t="s">
        <v>10</v>
      </c>
    </row>
    <row r="194" spans="1:4" x14ac:dyDescent="0.2">
      <c r="A194">
        <v>193</v>
      </c>
      <c r="B194">
        <v>505</v>
      </c>
      <c r="C194" t="s">
        <v>170</v>
      </c>
      <c r="D194" t="s">
        <v>6</v>
      </c>
    </row>
    <row r="195" spans="1:4" x14ac:dyDescent="0.2">
      <c r="A195">
        <v>194</v>
      </c>
      <c r="B195">
        <v>484</v>
      </c>
      <c r="C195" t="s">
        <v>70</v>
      </c>
      <c r="D195" t="s">
        <v>5</v>
      </c>
    </row>
    <row r="196" spans="1:4" x14ac:dyDescent="0.2">
      <c r="A196">
        <v>195</v>
      </c>
      <c r="B196">
        <v>813</v>
      </c>
      <c r="C196" t="s">
        <v>74</v>
      </c>
      <c r="D196" t="s">
        <v>10</v>
      </c>
    </row>
    <row r="197" spans="1:4" x14ac:dyDescent="0.2">
      <c r="A197">
        <v>196</v>
      </c>
      <c r="B197">
        <v>341</v>
      </c>
      <c r="C197" t="s">
        <v>193</v>
      </c>
      <c r="D197" t="s">
        <v>5</v>
      </c>
    </row>
    <row r="198" spans="1:4" x14ac:dyDescent="0.2">
      <c r="A198">
        <v>197</v>
      </c>
      <c r="B198">
        <v>678</v>
      </c>
      <c r="C198" t="s">
        <v>109</v>
      </c>
      <c r="D198" t="s">
        <v>4</v>
      </c>
    </row>
    <row r="199" spans="1:4" x14ac:dyDescent="0.2">
      <c r="A199">
        <v>198</v>
      </c>
      <c r="B199">
        <v>834</v>
      </c>
      <c r="C199" t="s">
        <v>180</v>
      </c>
      <c r="D199" t="s">
        <v>8</v>
      </c>
    </row>
    <row r="200" spans="1:4" x14ac:dyDescent="0.2">
      <c r="A200">
        <v>199</v>
      </c>
      <c r="B200">
        <v>347</v>
      </c>
      <c r="C200" t="s">
        <v>117</v>
      </c>
      <c r="D200" t="s">
        <v>8</v>
      </c>
    </row>
    <row r="201" spans="1:4" x14ac:dyDescent="0.2">
      <c r="A201">
        <v>200</v>
      </c>
      <c r="B201">
        <v>651</v>
      </c>
      <c r="C201" t="s">
        <v>171</v>
      </c>
      <c r="D201" t="s">
        <v>12</v>
      </c>
    </row>
    <row r="202" spans="1:4" x14ac:dyDescent="0.2">
      <c r="A202">
        <v>201</v>
      </c>
      <c r="B202">
        <v>665</v>
      </c>
      <c r="C202" t="s">
        <v>107</v>
      </c>
      <c r="D202" t="s">
        <v>8</v>
      </c>
    </row>
    <row r="203" spans="1:4" x14ac:dyDescent="0.2">
      <c r="A203">
        <v>202</v>
      </c>
      <c r="B203">
        <v>576</v>
      </c>
      <c r="C203" t="s">
        <v>245</v>
      </c>
      <c r="D203" t="s">
        <v>6</v>
      </c>
    </row>
    <row r="204" spans="1:4" x14ac:dyDescent="0.2">
      <c r="A204">
        <v>203</v>
      </c>
      <c r="B204">
        <v>403</v>
      </c>
      <c r="C204" t="s">
        <v>117</v>
      </c>
      <c r="D204" t="s">
        <v>8</v>
      </c>
    </row>
    <row r="205" spans="1:4" x14ac:dyDescent="0.2">
      <c r="A205">
        <v>204</v>
      </c>
      <c r="B205">
        <v>238</v>
      </c>
      <c r="C205" t="s">
        <v>75</v>
      </c>
      <c r="D205" t="s">
        <v>4</v>
      </c>
    </row>
    <row r="206" spans="1:4" x14ac:dyDescent="0.2">
      <c r="A206">
        <v>205</v>
      </c>
      <c r="B206">
        <v>417</v>
      </c>
      <c r="C206" t="s">
        <v>293</v>
      </c>
      <c r="D206" t="s">
        <v>6</v>
      </c>
    </row>
    <row r="207" spans="1:4" x14ac:dyDescent="0.2">
      <c r="A207">
        <v>206</v>
      </c>
      <c r="B207">
        <v>352</v>
      </c>
      <c r="C207" t="s">
        <v>221</v>
      </c>
      <c r="D207" t="s">
        <v>5</v>
      </c>
    </row>
    <row r="208" spans="1:4" x14ac:dyDescent="0.2">
      <c r="A208">
        <v>207</v>
      </c>
      <c r="B208">
        <v>534</v>
      </c>
      <c r="C208" t="s">
        <v>159</v>
      </c>
      <c r="D208" t="s">
        <v>4</v>
      </c>
    </row>
    <row r="209" spans="1:4" x14ac:dyDescent="0.2">
      <c r="A209">
        <v>208</v>
      </c>
      <c r="B209">
        <v>569</v>
      </c>
      <c r="C209" t="s">
        <v>238</v>
      </c>
      <c r="D209" t="s">
        <v>8</v>
      </c>
    </row>
    <row r="210" spans="1:4" x14ac:dyDescent="0.2">
      <c r="A210">
        <v>209</v>
      </c>
      <c r="B210">
        <v>557</v>
      </c>
      <c r="C210" t="s">
        <v>75</v>
      </c>
      <c r="D210" t="s">
        <v>4</v>
      </c>
    </row>
    <row r="211" spans="1:4" x14ac:dyDescent="0.2">
      <c r="A211">
        <v>210</v>
      </c>
      <c r="B211">
        <v>2</v>
      </c>
      <c r="C211" t="s">
        <v>210</v>
      </c>
      <c r="D211" t="s">
        <v>5</v>
      </c>
    </row>
    <row r="212" spans="1:4" x14ac:dyDescent="0.2">
      <c r="A212">
        <v>211</v>
      </c>
      <c r="B212">
        <v>79</v>
      </c>
      <c r="C212" t="s">
        <v>173</v>
      </c>
      <c r="D212" t="s">
        <v>8</v>
      </c>
    </row>
    <row r="213" spans="1:4" x14ac:dyDescent="0.2">
      <c r="A213">
        <v>212</v>
      </c>
      <c r="B213">
        <v>608</v>
      </c>
      <c r="C213" t="s">
        <v>218</v>
      </c>
      <c r="D213" t="s">
        <v>6</v>
      </c>
    </row>
    <row r="214" spans="1:4" x14ac:dyDescent="0.2">
      <c r="A214">
        <v>213</v>
      </c>
      <c r="B214">
        <v>305</v>
      </c>
      <c r="C214" t="s">
        <v>290</v>
      </c>
      <c r="D214" t="s">
        <v>12</v>
      </c>
    </row>
    <row r="215" spans="1:4" x14ac:dyDescent="0.2">
      <c r="A215">
        <v>214</v>
      </c>
      <c r="B215">
        <v>283</v>
      </c>
      <c r="C215" t="s">
        <v>214</v>
      </c>
      <c r="D215" t="s">
        <v>9</v>
      </c>
    </row>
    <row r="216" spans="1:4" x14ac:dyDescent="0.2">
      <c r="A216">
        <v>215</v>
      </c>
      <c r="B216">
        <v>458</v>
      </c>
      <c r="C216" t="s">
        <v>53</v>
      </c>
      <c r="D216" t="s">
        <v>5</v>
      </c>
    </row>
    <row r="217" spans="1:4" x14ac:dyDescent="0.2">
      <c r="A217">
        <v>216</v>
      </c>
      <c r="B217">
        <v>262</v>
      </c>
      <c r="C217" t="s">
        <v>63</v>
      </c>
      <c r="D217" t="s">
        <v>7</v>
      </c>
    </row>
    <row r="218" spans="1:4" x14ac:dyDescent="0.2">
      <c r="A218">
        <v>217</v>
      </c>
      <c r="B218">
        <v>718</v>
      </c>
      <c r="C218" t="s">
        <v>268</v>
      </c>
      <c r="D218" t="s">
        <v>4</v>
      </c>
    </row>
    <row r="219" spans="1:4" x14ac:dyDescent="0.2">
      <c r="A219">
        <v>218</v>
      </c>
      <c r="B219">
        <v>156</v>
      </c>
      <c r="C219" t="s">
        <v>230</v>
      </c>
      <c r="D219" t="s">
        <v>11</v>
      </c>
    </row>
    <row r="220" spans="1:4" x14ac:dyDescent="0.2">
      <c r="A220">
        <v>219</v>
      </c>
      <c r="B220">
        <v>294</v>
      </c>
      <c r="C220" t="s">
        <v>270</v>
      </c>
      <c r="D220" t="s">
        <v>12</v>
      </c>
    </row>
    <row r="221" spans="1:4" x14ac:dyDescent="0.2">
      <c r="A221">
        <v>220</v>
      </c>
      <c r="B221">
        <v>433</v>
      </c>
      <c r="C221" t="s">
        <v>202</v>
      </c>
      <c r="D221" t="s">
        <v>6</v>
      </c>
    </row>
    <row r="222" spans="1:4" x14ac:dyDescent="0.2">
      <c r="A222">
        <v>221</v>
      </c>
      <c r="B222">
        <v>44</v>
      </c>
      <c r="C222" t="s">
        <v>172</v>
      </c>
      <c r="D222" t="s">
        <v>12</v>
      </c>
    </row>
    <row r="223" spans="1:4" x14ac:dyDescent="0.2">
      <c r="A223">
        <v>222</v>
      </c>
      <c r="B223">
        <v>162</v>
      </c>
      <c r="C223" t="s">
        <v>115</v>
      </c>
      <c r="D223" t="s">
        <v>7</v>
      </c>
    </row>
    <row r="224" spans="1:4" x14ac:dyDescent="0.2">
      <c r="A224">
        <v>223</v>
      </c>
      <c r="B224">
        <v>656</v>
      </c>
      <c r="C224" t="s">
        <v>171</v>
      </c>
      <c r="D224" t="s">
        <v>12</v>
      </c>
    </row>
    <row r="225" spans="1:4" x14ac:dyDescent="0.2">
      <c r="A225">
        <v>224</v>
      </c>
      <c r="B225">
        <v>551</v>
      </c>
      <c r="C225" t="s">
        <v>75</v>
      </c>
      <c r="D225" t="s">
        <v>4</v>
      </c>
    </row>
    <row r="226" spans="1:4" x14ac:dyDescent="0.2">
      <c r="A226">
        <v>225</v>
      </c>
      <c r="B226">
        <v>635</v>
      </c>
      <c r="C226" t="s">
        <v>128</v>
      </c>
      <c r="D226" t="s">
        <v>6</v>
      </c>
    </row>
    <row r="227" spans="1:4" x14ac:dyDescent="0.2">
      <c r="A227">
        <v>226</v>
      </c>
      <c r="B227">
        <v>793</v>
      </c>
      <c r="C227" t="s">
        <v>204</v>
      </c>
      <c r="D227" t="s">
        <v>12</v>
      </c>
    </row>
    <row r="228" spans="1:4" x14ac:dyDescent="0.2">
      <c r="A228">
        <v>227</v>
      </c>
      <c r="B228">
        <v>740</v>
      </c>
      <c r="C228" t="s">
        <v>108</v>
      </c>
      <c r="D228" t="s">
        <v>12</v>
      </c>
    </row>
    <row r="229" spans="1:4" x14ac:dyDescent="0.2">
      <c r="A229">
        <v>228</v>
      </c>
      <c r="B229">
        <v>48</v>
      </c>
      <c r="C229" t="s">
        <v>141</v>
      </c>
      <c r="D229" t="s">
        <v>12</v>
      </c>
    </row>
    <row r="230" spans="1:4" x14ac:dyDescent="0.2">
      <c r="A230">
        <v>229</v>
      </c>
      <c r="B230">
        <v>840</v>
      </c>
      <c r="C230" t="s">
        <v>131</v>
      </c>
      <c r="D230" t="s">
        <v>7</v>
      </c>
    </row>
    <row r="231" spans="1:4" x14ac:dyDescent="0.2">
      <c r="A231">
        <v>230</v>
      </c>
      <c r="B231">
        <v>183</v>
      </c>
      <c r="C231" t="s">
        <v>107</v>
      </c>
      <c r="D231" t="s">
        <v>8</v>
      </c>
    </row>
    <row r="232" spans="1:4" x14ac:dyDescent="0.2">
      <c r="A232">
        <v>231</v>
      </c>
      <c r="B232">
        <v>92</v>
      </c>
      <c r="C232" t="s">
        <v>57</v>
      </c>
      <c r="D232" t="s">
        <v>11</v>
      </c>
    </row>
    <row r="233" spans="1:4" x14ac:dyDescent="0.2">
      <c r="A233">
        <v>232</v>
      </c>
      <c r="B233">
        <v>264</v>
      </c>
      <c r="C233" t="s">
        <v>119</v>
      </c>
      <c r="D233" t="s">
        <v>10</v>
      </c>
    </row>
    <row r="234" spans="1:4" x14ac:dyDescent="0.2">
      <c r="A234">
        <v>233</v>
      </c>
      <c r="B234">
        <v>837</v>
      </c>
      <c r="C234" t="s">
        <v>207</v>
      </c>
      <c r="D234" t="s">
        <v>5</v>
      </c>
    </row>
    <row r="235" spans="1:4" x14ac:dyDescent="0.2">
      <c r="A235">
        <v>234</v>
      </c>
      <c r="B235">
        <v>318</v>
      </c>
      <c r="C235" t="s">
        <v>277</v>
      </c>
      <c r="D235" t="s">
        <v>6</v>
      </c>
    </row>
    <row r="236" spans="1:4" x14ac:dyDescent="0.2">
      <c r="A236">
        <v>235</v>
      </c>
      <c r="B236">
        <v>677</v>
      </c>
      <c r="C236" t="s">
        <v>109</v>
      </c>
      <c r="D236" t="s">
        <v>4</v>
      </c>
    </row>
    <row r="237" spans="1:4" x14ac:dyDescent="0.2">
      <c r="A237">
        <v>236</v>
      </c>
      <c r="B237">
        <v>240</v>
      </c>
      <c r="C237" t="s">
        <v>75</v>
      </c>
      <c r="D237" t="s">
        <v>4</v>
      </c>
    </row>
    <row r="238" spans="1:4" x14ac:dyDescent="0.2">
      <c r="A238">
        <v>237</v>
      </c>
      <c r="B238">
        <v>12</v>
      </c>
      <c r="C238" t="s">
        <v>250</v>
      </c>
      <c r="D238" t="s">
        <v>5</v>
      </c>
    </row>
    <row r="239" spans="1:4" x14ac:dyDescent="0.2">
      <c r="A239">
        <v>238</v>
      </c>
      <c r="B239">
        <v>221</v>
      </c>
      <c r="C239" t="s">
        <v>129</v>
      </c>
      <c r="D239" t="s">
        <v>12</v>
      </c>
    </row>
    <row r="240" spans="1:4" x14ac:dyDescent="0.2">
      <c r="A240">
        <v>239</v>
      </c>
      <c r="B240">
        <v>541</v>
      </c>
      <c r="C240" t="s">
        <v>62</v>
      </c>
      <c r="D240" t="s">
        <v>7</v>
      </c>
    </row>
    <row r="241" spans="1:4" x14ac:dyDescent="0.2">
      <c r="A241">
        <v>240</v>
      </c>
      <c r="B241">
        <v>110</v>
      </c>
      <c r="C241" t="s">
        <v>82</v>
      </c>
      <c r="D241" t="s">
        <v>3</v>
      </c>
    </row>
    <row r="242" spans="1:4" x14ac:dyDescent="0.2">
      <c r="A242">
        <v>241</v>
      </c>
      <c r="B242">
        <v>422</v>
      </c>
      <c r="C242" t="s">
        <v>293</v>
      </c>
      <c r="D242" t="s">
        <v>6</v>
      </c>
    </row>
    <row r="243" spans="1:4" x14ac:dyDescent="0.2">
      <c r="A243">
        <v>242</v>
      </c>
      <c r="B243">
        <v>51</v>
      </c>
      <c r="C243" t="s">
        <v>256</v>
      </c>
      <c r="D243" t="s">
        <v>7</v>
      </c>
    </row>
    <row r="244" spans="1:4" x14ac:dyDescent="0.2">
      <c r="A244">
        <v>243</v>
      </c>
      <c r="B244">
        <v>39</v>
      </c>
      <c r="C244" t="s">
        <v>90</v>
      </c>
      <c r="D244" t="s">
        <v>4</v>
      </c>
    </row>
    <row r="245" spans="1:4" x14ac:dyDescent="0.2">
      <c r="A245">
        <v>244</v>
      </c>
      <c r="B245">
        <v>343</v>
      </c>
      <c r="C245" t="s">
        <v>193</v>
      </c>
      <c r="D245" t="s">
        <v>5</v>
      </c>
    </row>
    <row r="246" spans="1:4" x14ac:dyDescent="0.2">
      <c r="A246">
        <v>245</v>
      </c>
      <c r="B246">
        <v>177</v>
      </c>
      <c r="C246" t="s">
        <v>107</v>
      </c>
      <c r="D246" t="s">
        <v>8</v>
      </c>
    </row>
    <row r="247" spans="1:4" x14ac:dyDescent="0.2">
      <c r="A247">
        <v>246</v>
      </c>
      <c r="B247">
        <v>472</v>
      </c>
      <c r="C247" t="s">
        <v>233</v>
      </c>
      <c r="D247" t="s">
        <v>5</v>
      </c>
    </row>
    <row r="248" spans="1:4" x14ac:dyDescent="0.2">
      <c r="A248">
        <v>247</v>
      </c>
      <c r="B248">
        <v>517</v>
      </c>
      <c r="C248" t="s">
        <v>155</v>
      </c>
      <c r="D248" t="s">
        <v>3</v>
      </c>
    </row>
    <row r="249" spans="1:4" x14ac:dyDescent="0.2">
      <c r="A249">
        <v>248</v>
      </c>
      <c r="B249">
        <v>573</v>
      </c>
      <c r="C249" t="s">
        <v>245</v>
      </c>
      <c r="D249" t="s">
        <v>6</v>
      </c>
    </row>
    <row r="250" spans="1:4" x14ac:dyDescent="0.2">
      <c r="A250">
        <v>249</v>
      </c>
      <c r="B250">
        <v>401</v>
      </c>
      <c r="C250" t="s">
        <v>120</v>
      </c>
      <c r="D250" t="s">
        <v>4</v>
      </c>
    </row>
    <row r="251" spans="1:4" x14ac:dyDescent="0.2">
      <c r="A251">
        <v>250</v>
      </c>
      <c r="B251">
        <v>750</v>
      </c>
      <c r="C251" t="s">
        <v>219</v>
      </c>
      <c r="D251" t="s">
        <v>6</v>
      </c>
    </row>
    <row r="252" spans="1:4" x14ac:dyDescent="0.2">
      <c r="A252">
        <v>251</v>
      </c>
      <c r="B252">
        <v>136</v>
      </c>
      <c r="C252" t="s">
        <v>287</v>
      </c>
      <c r="D252" t="s">
        <v>4</v>
      </c>
    </row>
    <row r="253" spans="1:4" x14ac:dyDescent="0.2">
      <c r="A253">
        <v>252</v>
      </c>
      <c r="B253">
        <v>47</v>
      </c>
      <c r="C253" t="s">
        <v>269</v>
      </c>
      <c r="D253" t="s">
        <v>6</v>
      </c>
    </row>
    <row r="254" spans="1:4" x14ac:dyDescent="0.2">
      <c r="A254">
        <v>253</v>
      </c>
      <c r="B254">
        <v>586</v>
      </c>
      <c r="C254" t="s">
        <v>272</v>
      </c>
      <c r="D254" t="s">
        <v>10</v>
      </c>
    </row>
    <row r="255" spans="1:4" x14ac:dyDescent="0.2">
      <c r="A255">
        <v>254</v>
      </c>
      <c r="B255">
        <v>496</v>
      </c>
      <c r="C255" t="s">
        <v>208</v>
      </c>
      <c r="D255" t="s">
        <v>5</v>
      </c>
    </row>
    <row r="256" spans="1:4" x14ac:dyDescent="0.2">
      <c r="A256">
        <v>255</v>
      </c>
      <c r="B256">
        <v>468</v>
      </c>
      <c r="C256" t="s">
        <v>138</v>
      </c>
      <c r="D256" t="s">
        <v>5</v>
      </c>
    </row>
    <row r="257" spans="1:4" x14ac:dyDescent="0.2">
      <c r="A257">
        <v>256</v>
      </c>
      <c r="B257">
        <v>757</v>
      </c>
      <c r="C257" t="s">
        <v>137</v>
      </c>
      <c r="D257" t="s">
        <v>9</v>
      </c>
    </row>
    <row r="258" spans="1:4" x14ac:dyDescent="0.2">
      <c r="A258">
        <v>257</v>
      </c>
      <c r="B258">
        <v>625</v>
      </c>
      <c r="C258" t="s">
        <v>128</v>
      </c>
      <c r="D258" t="s">
        <v>6</v>
      </c>
    </row>
    <row r="259" spans="1:4" x14ac:dyDescent="0.2">
      <c r="A259">
        <v>258</v>
      </c>
      <c r="B259">
        <v>31</v>
      </c>
      <c r="C259" t="s">
        <v>266</v>
      </c>
      <c r="D259" t="s">
        <v>11</v>
      </c>
    </row>
    <row r="260" spans="1:4" x14ac:dyDescent="0.2">
      <c r="A260">
        <v>259</v>
      </c>
      <c r="B260">
        <v>117</v>
      </c>
      <c r="C260" t="s">
        <v>89</v>
      </c>
      <c r="D260" t="s">
        <v>10</v>
      </c>
    </row>
    <row r="261" spans="1:4" x14ac:dyDescent="0.2">
      <c r="A261">
        <v>260</v>
      </c>
      <c r="B261">
        <v>118</v>
      </c>
      <c r="C261" t="s">
        <v>89</v>
      </c>
      <c r="D261" t="s">
        <v>10</v>
      </c>
    </row>
    <row r="262" spans="1:4" x14ac:dyDescent="0.2">
      <c r="A262">
        <v>261</v>
      </c>
      <c r="B262">
        <v>673</v>
      </c>
      <c r="C262" t="s">
        <v>213</v>
      </c>
      <c r="D262" t="s">
        <v>4</v>
      </c>
    </row>
    <row r="263" spans="1:4" x14ac:dyDescent="0.2">
      <c r="A263">
        <v>262</v>
      </c>
      <c r="B263">
        <v>667</v>
      </c>
      <c r="C263" t="s">
        <v>107</v>
      </c>
      <c r="D263" t="s">
        <v>8</v>
      </c>
    </row>
    <row r="264" spans="1:4" x14ac:dyDescent="0.2">
      <c r="A264">
        <v>263</v>
      </c>
      <c r="B264">
        <v>789</v>
      </c>
      <c r="C264" t="s">
        <v>204</v>
      </c>
      <c r="D264" t="s">
        <v>12</v>
      </c>
    </row>
    <row r="265" spans="1:4" x14ac:dyDescent="0.2">
      <c r="A265">
        <v>264</v>
      </c>
      <c r="B265">
        <v>817</v>
      </c>
      <c r="C265" t="s">
        <v>259</v>
      </c>
      <c r="D265" t="s">
        <v>3</v>
      </c>
    </row>
    <row r="266" spans="1:4" x14ac:dyDescent="0.2">
      <c r="A266">
        <v>265</v>
      </c>
      <c r="B266">
        <v>413</v>
      </c>
      <c r="C266" t="s">
        <v>100</v>
      </c>
      <c r="D266" t="s">
        <v>7</v>
      </c>
    </row>
    <row r="267" spans="1:4" x14ac:dyDescent="0.2">
      <c r="A267">
        <v>266</v>
      </c>
      <c r="B267">
        <v>716</v>
      </c>
      <c r="C267" t="s">
        <v>268</v>
      </c>
      <c r="D267" t="s">
        <v>4</v>
      </c>
    </row>
    <row r="268" spans="1:4" x14ac:dyDescent="0.2">
      <c r="A268">
        <v>267</v>
      </c>
      <c r="B268">
        <v>82</v>
      </c>
      <c r="C268" t="s">
        <v>214</v>
      </c>
      <c r="D268" t="s">
        <v>9</v>
      </c>
    </row>
    <row r="269" spans="1:4" x14ac:dyDescent="0.2">
      <c r="A269">
        <v>268</v>
      </c>
      <c r="B269">
        <v>637</v>
      </c>
      <c r="C269" t="s">
        <v>128</v>
      </c>
      <c r="D269" t="s">
        <v>6</v>
      </c>
    </row>
    <row r="270" spans="1:4" x14ac:dyDescent="0.2">
      <c r="A270">
        <v>269</v>
      </c>
      <c r="B270">
        <v>348</v>
      </c>
      <c r="C270" t="s">
        <v>117</v>
      </c>
      <c r="D270" t="s">
        <v>8</v>
      </c>
    </row>
    <row r="271" spans="1:4" x14ac:dyDescent="0.2">
      <c r="A271">
        <v>270</v>
      </c>
      <c r="B271">
        <v>812</v>
      </c>
      <c r="C271" t="s">
        <v>74</v>
      </c>
      <c r="D271" t="s">
        <v>10</v>
      </c>
    </row>
    <row r="272" spans="1:4" x14ac:dyDescent="0.2">
      <c r="A272">
        <v>271</v>
      </c>
      <c r="B272">
        <v>120</v>
      </c>
      <c r="C272" t="s">
        <v>89</v>
      </c>
      <c r="D272" t="s">
        <v>10</v>
      </c>
    </row>
    <row r="273" spans="1:4" x14ac:dyDescent="0.2">
      <c r="A273">
        <v>272</v>
      </c>
      <c r="B273">
        <v>838</v>
      </c>
      <c r="C273" t="s">
        <v>111</v>
      </c>
      <c r="D273" t="s">
        <v>7</v>
      </c>
    </row>
    <row r="274" spans="1:4" x14ac:dyDescent="0.2">
      <c r="A274">
        <v>273</v>
      </c>
      <c r="B274">
        <v>734</v>
      </c>
      <c r="C274" t="s">
        <v>108</v>
      </c>
      <c r="D274" t="s">
        <v>12</v>
      </c>
    </row>
    <row r="275" spans="1:4" x14ac:dyDescent="0.2">
      <c r="A275">
        <v>274</v>
      </c>
      <c r="B275">
        <v>475</v>
      </c>
      <c r="C275" t="s">
        <v>283</v>
      </c>
      <c r="D275" t="s">
        <v>4</v>
      </c>
    </row>
    <row r="276" spans="1:4" x14ac:dyDescent="0.2">
      <c r="A276">
        <v>275</v>
      </c>
      <c r="B276">
        <v>320</v>
      </c>
      <c r="C276" t="s">
        <v>212</v>
      </c>
      <c r="D276" t="s">
        <v>6</v>
      </c>
    </row>
    <row r="277" spans="1:4" x14ac:dyDescent="0.2">
      <c r="A277">
        <v>276</v>
      </c>
      <c r="B277">
        <v>111</v>
      </c>
      <c r="C277" t="s">
        <v>266</v>
      </c>
      <c r="D277" t="s">
        <v>11</v>
      </c>
    </row>
    <row r="278" spans="1:4" x14ac:dyDescent="0.2">
      <c r="A278">
        <v>277</v>
      </c>
      <c r="B278">
        <v>717</v>
      </c>
      <c r="C278" t="s">
        <v>268</v>
      </c>
      <c r="D278" t="s">
        <v>4</v>
      </c>
    </row>
    <row r="279" spans="1:4" x14ac:dyDescent="0.2">
      <c r="A279">
        <v>278</v>
      </c>
      <c r="B279">
        <v>202</v>
      </c>
      <c r="C279" t="s">
        <v>265</v>
      </c>
      <c r="D279" t="s">
        <v>11</v>
      </c>
    </row>
    <row r="280" spans="1:4" x14ac:dyDescent="0.2">
      <c r="A280">
        <v>279</v>
      </c>
      <c r="B280">
        <v>141</v>
      </c>
      <c r="C280" t="s">
        <v>282</v>
      </c>
      <c r="D280" t="s">
        <v>12</v>
      </c>
    </row>
    <row r="281" spans="1:4" x14ac:dyDescent="0.2">
      <c r="A281">
        <v>280</v>
      </c>
      <c r="B281">
        <v>432</v>
      </c>
      <c r="C281" t="s">
        <v>202</v>
      </c>
      <c r="D281" t="s">
        <v>6</v>
      </c>
    </row>
    <row r="282" spans="1:4" x14ac:dyDescent="0.2">
      <c r="A282">
        <v>281</v>
      </c>
      <c r="B282">
        <v>755</v>
      </c>
      <c r="C282" t="s">
        <v>236</v>
      </c>
      <c r="D282" t="s">
        <v>9</v>
      </c>
    </row>
    <row r="283" spans="1:4" x14ac:dyDescent="0.2">
      <c r="A283">
        <v>282</v>
      </c>
      <c r="B283">
        <v>440</v>
      </c>
      <c r="C283" t="s">
        <v>216</v>
      </c>
      <c r="D283" t="s">
        <v>12</v>
      </c>
    </row>
    <row r="284" spans="1:4" x14ac:dyDescent="0.2">
      <c r="A284">
        <v>283</v>
      </c>
      <c r="B284">
        <v>271</v>
      </c>
      <c r="C284" t="s">
        <v>108</v>
      </c>
      <c r="D284" t="s">
        <v>12</v>
      </c>
    </row>
    <row r="285" spans="1:4" x14ac:dyDescent="0.2">
      <c r="A285">
        <v>284</v>
      </c>
      <c r="B285">
        <v>209</v>
      </c>
      <c r="C285" t="s">
        <v>284</v>
      </c>
      <c r="D285" t="s">
        <v>8</v>
      </c>
    </row>
    <row r="286" spans="1:4" x14ac:dyDescent="0.2">
      <c r="A286">
        <v>285</v>
      </c>
      <c r="B286">
        <v>3</v>
      </c>
      <c r="C286" t="s">
        <v>210</v>
      </c>
      <c r="D286" t="s">
        <v>5</v>
      </c>
    </row>
    <row r="287" spans="1:4" x14ac:dyDescent="0.2">
      <c r="A287">
        <v>286</v>
      </c>
      <c r="B287">
        <v>596</v>
      </c>
      <c r="C287" t="s">
        <v>256</v>
      </c>
      <c r="D287" t="s">
        <v>7</v>
      </c>
    </row>
    <row r="288" spans="1:4" x14ac:dyDescent="0.2">
      <c r="A288">
        <v>287</v>
      </c>
      <c r="B288">
        <v>361</v>
      </c>
      <c r="C288" t="s">
        <v>113</v>
      </c>
      <c r="D288" t="s">
        <v>12</v>
      </c>
    </row>
    <row r="289" spans="1:4" x14ac:dyDescent="0.2">
      <c r="A289">
        <v>288</v>
      </c>
      <c r="B289">
        <v>835</v>
      </c>
      <c r="C289" t="s">
        <v>180</v>
      </c>
      <c r="D289" t="s">
        <v>8</v>
      </c>
    </row>
    <row r="290" spans="1:4" x14ac:dyDescent="0.2">
      <c r="A290">
        <v>289</v>
      </c>
      <c r="B290">
        <v>831</v>
      </c>
      <c r="C290" t="s">
        <v>180</v>
      </c>
      <c r="D290" t="s">
        <v>8</v>
      </c>
    </row>
    <row r="291" spans="1:4" x14ac:dyDescent="0.2">
      <c r="A291">
        <v>290</v>
      </c>
      <c r="B291">
        <v>680</v>
      </c>
      <c r="C291" t="s">
        <v>63</v>
      </c>
      <c r="D291" t="s">
        <v>7</v>
      </c>
    </row>
    <row r="292" spans="1:4" x14ac:dyDescent="0.2">
      <c r="A292">
        <v>291</v>
      </c>
      <c r="B292">
        <v>738</v>
      </c>
      <c r="C292" t="s">
        <v>108</v>
      </c>
      <c r="D292" t="s">
        <v>12</v>
      </c>
    </row>
    <row r="293" spans="1:4" x14ac:dyDescent="0.2">
      <c r="A293">
        <v>292</v>
      </c>
      <c r="B293">
        <v>278</v>
      </c>
      <c r="C293" t="s">
        <v>108</v>
      </c>
      <c r="D293" t="s">
        <v>12</v>
      </c>
    </row>
    <row r="294" spans="1:4" x14ac:dyDescent="0.2">
      <c r="A294">
        <v>293</v>
      </c>
      <c r="B294">
        <v>83</v>
      </c>
      <c r="C294" t="s">
        <v>214</v>
      </c>
      <c r="D294" t="s">
        <v>9</v>
      </c>
    </row>
    <row r="295" spans="1:4" x14ac:dyDescent="0.2">
      <c r="A295">
        <v>294</v>
      </c>
      <c r="B295">
        <v>384</v>
      </c>
      <c r="C295" t="s">
        <v>290</v>
      </c>
      <c r="D295" t="s">
        <v>12</v>
      </c>
    </row>
    <row r="296" spans="1:4" x14ac:dyDescent="0.2">
      <c r="A296">
        <v>295</v>
      </c>
      <c r="B296">
        <v>280</v>
      </c>
      <c r="C296" t="s">
        <v>214</v>
      </c>
      <c r="D296" t="s">
        <v>9</v>
      </c>
    </row>
    <row r="297" spans="1:4" x14ac:dyDescent="0.2">
      <c r="A297">
        <v>296</v>
      </c>
      <c r="B297">
        <v>702</v>
      </c>
      <c r="C297" t="s">
        <v>120</v>
      </c>
      <c r="D297" t="s">
        <v>4</v>
      </c>
    </row>
    <row r="298" spans="1:4" x14ac:dyDescent="0.2">
      <c r="A298">
        <v>297</v>
      </c>
      <c r="B298">
        <v>308</v>
      </c>
      <c r="C298" t="s">
        <v>290</v>
      </c>
      <c r="D298" t="s">
        <v>12</v>
      </c>
    </row>
    <row r="299" spans="1:4" x14ac:dyDescent="0.2">
      <c r="A299">
        <v>298</v>
      </c>
      <c r="B299">
        <v>246</v>
      </c>
      <c r="C299" t="s">
        <v>227</v>
      </c>
      <c r="D299" t="s">
        <v>3</v>
      </c>
    </row>
    <row r="300" spans="1:4" x14ac:dyDescent="0.2">
      <c r="A300">
        <v>299</v>
      </c>
      <c r="B300">
        <v>727</v>
      </c>
      <c r="C300" t="s">
        <v>81</v>
      </c>
      <c r="D300" t="s">
        <v>3</v>
      </c>
    </row>
    <row r="301" spans="1:4" x14ac:dyDescent="0.2">
      <c r="A301">
        <v>300</v>
      </c>
      <c r="B301">
        <v>598</v>
      </c>
      <c r="C301" t="s">
        <v>230</v>
      </c>
      <c r="D301" t="s">
        <v>11</v>
      </c>
    </row>
    <row r="302" spans="1:4" x14ac:dyDescent="0.2">
      <c r="A302">
        <v>301</v>
      </c>
      <c r="B302">
        <v>296</v>
      </c>
      <c r="C302" t="s">
        <v>73</v>
      </c>
      <c r="D302" t="s">
        <v>5</v>
      </c>
    </row>
    <row r="303" spans="1:4" x14ac:dyDescent="0.2">
      <c r="A303">
        <v>302</v>
      </c>
      <c r="B303">
        <v>618</v>
      </c>
      <c r="C303" t="s">
        <v>87</v>
      </c>
      <c r="D303" t="s">
        <v>10</v>
      </c>
    </row>
    <row r="304" spans="1:4" x14ac:dyDescent="0.2">
      <c r="A304">
        <v>303</v>
      </c>
      <c r="B304">
        <v>186</v>
      </c>
      <c r="C304" t="s">
        <v>112</v>
      </c>
      <c r="D304" t="s">
        <v>4</v>
      </c>
    </row>
    <row r="305" spans="1:4" x14ac:dyDescent="0.2">
      <c r="A305">
        <v>304</v>
      </c>
      <c r="B305">
        <v>609</v>
      </c>
      <c r="C305" t="s">
        <v>218</v>
      </c>
      <c r="D305" t="s">
        <v>6</v>
      </c>
    </row>
    <row r="306" spans="1:4" x14ac:dyDescent="0.2">
      <c r="A306">
        <v>305</v>
      </c>
      <c r="B306">
        <v>197</v>
      </c>
      <c r="C306" t="s">
        <v>170</v>
      </c>
      <c r="D306" t="s">
        <v>6</v>
      </c>
    </row>
    <row r="307" spans="1:4" x14ac:dyDescent="0.2">
      <c r="A307">
        <v>306</v>
      </c>
      <c r="B307">
        <v>204</v>
      </c>
      <c r="C307" t="s">
        <v>265</v>
      </c>
      <c r="D307" t="s">
        <v>11</v>
      </c>
    </row>
    <row r="308" spans="1:4" x14ac:dyDescent="0.2">
      <c r="A308">
        <v>307</v>
      </c>
      <c r="B308">
        <v>442</v>
      </c>
      <c r="C308" t="s">
        <v>225</v>
      </c>
      <c r="D308" t="s">
        <v>9</v>
      </c>
    </row>
    <row r="309" spans="1:4" x14ac:dyDescent="0.2">
      <c r="A309">
        <v>308</v>
      </c>
      <c r="B309">
        <v>805</v>
      </c>
      <c r="C309" t="s">
        <v>257</v>
      </c>
      <c r="D309" t="s">
        <v>8</v>
      </c>
    </row>
    <row r="310" spans="1:4" x14ac:dyDescent="0.2">
      <c r="A310">
        <v>309</v>
      </c>
      <c r="B310">
        <v>566</v>
      </c>
      <c r="C310" t="s">
        <v>262</v>
      </c>
      <c r="D310" t="s">
        <v>11</v>
      </c>
    </row>
    <row r="311" spans="1:4" x14ac:dyDescent="0.2">
      <c r="A311">
        <v>310</v>
      </c>
      <c r="B311">
        <v>32</v>
      </c>
      <c r="C311" t="s">
        <v>266</v>
      </c>
      <c r="D311" t="s">
        <v>11</v>
      </c>
    </row>
    <row r="312" spans="1:4" x14ac:dyDescent="0.2">
      <c r="A312">
        <v>311</v>
      </c>
      <c r="B312">
        <v>133</v>
      </c>
      <c r="C312" t="s">
        <v>136</v>
      </c>
      <c r="D312" t="s">
        <v>9</v>
      </c>
    </row>
    <row r="313" spans="1:4" x14ac:dyDescent="0.2">
      <c r="A313">
        <v>312</v>
      </c>
      <c r="B313">
        <v>217</v>
      </c>
      <c r="C313" t="s">
        <v>215</v>
      </c>
      <c r="D313" t="s">
        <v>8</v>
      </c>
    </row>
    <row r="314" spans="1:4" x14ac:dyDescent="0.2">
      <c r="A314">
        <v>313</v>
      </c>
      <c r="B314">
        <v>810</v>
      </c>
      <c r="C314" t="s">
        <v>74</v>
      </c>
      <c r="D314" t="s">
        <v>10</v>
      </c>
    </row>
    <row r="315" spans="1:4" x14ac:dyDescent="0.2">
      <c r="A315">
        <v>314</v>
      </c>
      <c r="B315">
        <v>652</v>
      </c>
      <c r="C315" t="s">
        <v>171</v>
      </c>
      <c r="D315" t="s">
        <v>12</v>
      </c>
    </row>
    <row r="316" spans="1:4" x14ac:dyDescent="0.2">
      <c r="A316">
        <v>315</v>
      </c>
      <c r="B316">
        <v>304</v>
      </c>
      <c r="C316" t="s">
        <v>290</v>
      </c>
      <c r="D316" t="s">
        <v>12</v>
      </c>
    </row>
    <row r="317" spans="1:4" x14ac:dyDescent="0.2">
      <c r="A317">
        <v>316</v>
      </c>
      <c r="B317">
        <v>379</v>
      </c>
      <c r="C317" t="s">
        <v>290</v>
      </c>
      <c r="D317" t="s">
        <v>12</v>
      </c>
    </row>
    <row r="318" spans="1:4" x14ac:dyDescent="0.2">
      <c r="A318">
        <v>317</v>
      </c>
      <c r="B318">
        <v>772</v>
      </c>
      <c r="C318" t="s">
        <v>150</v>
      </c>
      <c r="D318" t="s">
        <v>3</v>
      </c>
    </row>
    <row r="319" spans="1:4" x14ac:dyDescent="0.2">
      <c r="A319">
        <v>318</v>
      </c>
      <c r="B319">
        <v>499</v>
      </c>
      <c r="C319" t="s">
        <v>170</v>
      </c>
      <c r="D319" t="s">
        <v>6</v>
      </c>
    </row>
    <row r="320" spans="1:4" x14ac:dyDescent="0.2">
      <c r="A320">
        <v>319</v>
      </c>
      <c r="B320">
        <v>337</v>
      </c>
      <c r="C320" t="s">
        <v>240</v>
      </c>
      <c r="D320" t="s">
        <v>8</v>
      </c>
    </row>
    <row r="321" spans="1:4" x14ac:dyDescent="0.2">
      <c r="A321">
        <v>320</v>
      </c>
      <c r="B321">
        <v>752</v>
      </c>
      <c r="C321" t="s">
        <v>219</v>
      </c>
      <c r="D321" t="s">
        <v>6</v>
      </c>
    </row>
    <row r="322" spans="1:4" x14ac:dyDescent="0.2">
      <c r="A322">
        <v>321</v>
      </c>
      <c r="B322">
        <v>309</v>
      </c>
      <c r="C322" t="s">
        <v>290</v>
      </c>
      <c r="D322" t="s">
        <v>12</v>
      </c>
    </row>
    <row r="323" spans="1:4" x14ac:dyDescent="0.2">
      <c r="A323">
        <v>322</v>
      </c>
      <c r="B323">
        <v>360</v>
      </c>
      <c r="C323" t="s">
        <v>113</v>
      </c>
      <c r="D323" t="s">
        <v>12</v>
      </c>
    </row>
    <row r="324" spans="1:4" x14ac:dyDescent="0.2">
      <c r="A324">
        <v>323</v>
      </c>
      <c r="B324">
        <v>10</v>
      </c>
      <c r="C324" t="s">
        <v>250</v>
      </c>
      <c r="D324" t="s">
        <v>5</v>
      </c>
    </row>
    <row r="325" spans="1:4" x14ac:dyDescent="0.2">
      <c r="A325">
        <v>324</v>
      </c>
      <c r="B325">
        <v>281</v>
      </c>
      <c r="C325" t="s">
        <v>214</v>
      </c>
      <c r="D325" t="s">
        <v>9</v>
      </c>
    </row>
    <row r="326" spans="1:4" x14ac:dyDescent="0.2">
      <c r="A326">
        <v>325</v>
      </c>
      <c r="B326">
        <v>232</v>
      </c>
      <c r="C326" t="s">
        <v>75</v>
      </c>
      <c r="D326" t="s">
        <v>4</v>
      </c>
    </row>
    <row r="327" spans="1:4" x14ac:dyDescent="0.2">
      <c r="A327">
        <v>326</v>
      </c>
      <c r="B327">
        <v>339</v>
      </c>
      <c r="C327" t="s">
        <v>193</v>
      </c>
      <c r="D327" t="s">
        <v>5</v>
      </c>
    </row>
    <row r="328" spans="1:4" x14ac:dyDescent="0.2">
      <c r="A328">
        <v>327</v>
      </c>
      <c r="B328">
        <v>833</v>
      </c>
      <c r="C328" t="s">
        <v>180</v>
      </c>
      <c r="D328" t="s">
        <v>8</v>
      </c>
    </row>
    <row r="329" spans="1:4" x14ac:dyDescent="0.2">
      <c r="A329">
        <v>328</v>
      </c>
      <c r="B329">
        <v>728</v>
      </c>
      <c r="C329" t="s">
        <v>81</v>
      </c>
      <c r="D329" t="s">
        <v>3</v>
      </c>
    </row>
    <row r="330" spans="1:4" x14ac:dyDescent="0.2">
      <c r="A330">
        <v>329</v>
      </c>
      <c r="B330">
        <v>167</v>
      </c>
      <c r="C330" t="s">
        <v>204</v>
      </c>
      <c r="D330" t="s">
        <v>12</v>
      </c>
    </row>
    <row r="331" spans="1:4" x14ac:dyDescent="0.2">
      <c r="A331">
        <v>330</v>
      </c>
      <c r="B331">
        <v>210</v>
      </c>
      <c r="C331" t="s">
        <v>284</v>
      </c>
      <c r="D331" t="s">
        <v>8</v>
      </c>
    </row>
    <row r="332" spans="1:4" x14ac:dyDescent="0.2">
      <c r="A332">
        <v>331</v>
      </c>
      <c r="B332">
        <v>398</v>
      </c>
      <c r="C332" t="s">
        <v>120</v>
      </c>
      <c r="D332" t="s">
        <v>4</v>
      </c>
    </row>
    <row r="333" spans="1:4" x14ac:dyDescent="0.2">
      <c r="A333">
        <v>332</v>
      </c>
      <c r="B333">
        <v>203</v>
      </c>
      <c r="C333" t="s">
        <v>265</v>
      </c>
      <c r="D333" t="s">
        <v>11</v>
      </c>
    </row>
    <row r="334" spans="1:4" x14ac:dyDescent="0.2">
      <c r="A334">
        <v>333</v>
      </c>
      <c r="B334">
        <v>553</v>
      </c>
      <c r="C334" t="s">
        <v>75</v>
      </c>
      <c r="D334" t="s">
        <v>4</v>
      </c>
    </row>
    <row r="335" spans="1:4" x14ac:dyDescent="0.2">
      <c r="A335">
        <v>334</v>
      </c>
      <c r="B335">
        <v>480</v>
      </c>
      <c r="C335" t="s">
        <v>283</v>
      </c>
      <c r="D335" t="s">
        <v>4</v>
      </c>
    </row>
    <row r="336" spans="1:4" x14ac:dyDescent="0.2">
      <c r="A336">
        <v>335</v>
      </c>
      <c r="B336">
        <v>147</v>
      </c>
      <c r="C336" t="s">
        <v>282</v>
      </c>
      <c r="D336" t="s">
        <v>12</v>
      </c>
    </row>
    <row r="337" spans="1:4" x14ac:dyDescent="0.2">
      <c r="A337">
        <v>336</v>
      </c>
      <c r="B337">
        <v>415</v>
      </c>
      <c r="C337" t="s">
        <v>352</v>
      </c>
      <c r="D337" t="s">
        <v>4</v>
      </c>
    </row>
    <row r="338" spans="1:4" x14ac:dyDescent="0.2">
      <c r="A338">
        <v>337</v>
      </c>
      <c r="B338">
        <v>827</v>
      </c>
      <c r="C338" t="s">
        <v>203</v>
      </c>
      <c r="D338" t="s">
        <v>3</v>
      </c>
    </row>
    <row r="339" spans="1:4" x14ac:dyDescent="0.2">
      <c r="A339">
        <v>338</v>
      </c>
      <c r="B339">
        <v>282</v>
      </c>
      <c r="C339" t="s">
        <v>214</v>
      </c>
      <c r="D339" t="s">
        <v>9</v>
      </c>
    </row>
    <row r="340" spans="1:4" x14ac:dyDescent="0.2">
      <c r="A340">
        <v>339</v>
      </c>
      <c r="B340">
        <v>582</v>
      </c>
      <c r="C340" t="s">
        <v>273</v>
      </c>
      <c r="D340" t="s">
        <v>6</v>
      </c>
    </row>
    <row r="341" spans="1:4" x14ac:dyDescent="0.2">
      <c r="A341">
        <v>340</v>
      </c>
      <c r="B341">
        <v>664</v>
      </c>
      <c r="C341" t="s">
        <v>107</v>
      </c>
      <c r="D341" t="s">
        <v>8</v>
      </c>
    </row>
    <row r="342" spans="1:4" x14ac:dyDescent="0.2">
      <c r="A342">
        <v>341</v>
      </c>
      <c r="B342">
        <v>426</v>
      </c>
      <c r="C342" t="s">
        <v>293</v>
      </c>
      <c r="D342" t="s">
        <v>6</v>
      </c>
    </row>
    <row r="343" spans="1:4" x14ac:dyDescent="0.2">
      <c r="A343">
        <v>342</v>
      </c>
      <c r="B343">
        <v>737</v>
      </c>
      <c r="C343" t="s">
        <v>108</v>
      </c>
      <c r="D343" t="s">
        <v>12</v>
      </c>
    </row>
    <row r="344" spans="1:4" x14ac:dyDescent="0.2">
      <c r="A344">
        <v>343</v>
      </c>
      <c r="B344">
        <v>230</v>
      </c>
      <c r="C344" t="s">
        <v>160</v>
      </c>
      <c r="D344" t="s">
        <v>5</v>
      </c>
    </row>
    <row r="345" spans="1:4" x14ac:dyDescent="0.2">
      <c r="A345">
        <v>344</v>
      </c>
      <c r="B345">
        <v>579</v>
      </c>
      <c r="C345" t="s">
        <v>273</v>
      </c>
      <c r="D345" t="s">
        <v>6</v>
      </c>
    </row>
    <row r="346" spans="1:4" x14ac:dyDescent="0.2">
      <c r="A346">
        <v>345</v>
      </c>
      <c r="B346">
        <v>767</v>
      </c>
      <c r="C346" t="s">
        <v>268</v>
      </c>
      <c r="D346" t="s">
        <v>4</v>
      </c>
    </row>
    <row r="347" spans="1:4" x14ac:dyDescent="0.2">
      <c r="A347">
        <v>346</v>
      </c>
      <c r="B347">
        <v>543</v>
      </c>
      <c r="C347" t="s">
        <v>158</v>
      </c>
      <c r="D347" t="s">
        <v>12</v>
      </c>
    </row>
    <row r="348" spans="1:4" x14ac:dyDescent="0.2">
      <c r="A348">
        <v>347</v>
      </c>
      <c r="B348">
        <v>564</v>
      </c>
      <c r="C348" t="s">
        <v>262</v>
      </c>
      <c r="D348" t="s">
        <v>11</v>
      </c>
    </row>
    <row r="349" spans="1:4" x14ac:dyDescent="0.2">
      <c r="A349">
        <v>348</v>
      </c>
      <c r="B349">
        <v>269</v>
      </c>
      <c r="C349" t="s">
        <v>108</v>
      </c>
      <c r="D349" t="s">
        <v>12</v>
      </c>
    </row>
    <row r="350" spans="1:4" x14ac:dyDescent="0.2">
      <c r="A350">
        <v>349</v>
      </c>
      <c r="B350">
        <v>255</v>
      </c>
      <c r="C350" t="s">
        <v>227</v>
      </c>
      <c r="D350" t="s">
        <v>3</v>
      </c>
    </row>
    <row r="351" spans="1:4" x14ac:dyDescent="0.2">
      <c r="A351">
        <v>350</v>
      </c>
      <c r="B351">
        <v>420</v>
      </c>
      <c r="C351" t="s">
        <v>293</v>
      </c>
      <c r="D351" t="s">
        <v>6</v>
      </c>
    </row>
    <row r="352" spans="1:4" x14ac:dyDescent="0.2">
      <c r="A352">
        <v>351</v>
      </c>
      <c r="B352">
        <v>624</v>
      </c>
      <c r="C352" t="s">
        <v>128</v>
      </c>
      <c r="D352" t="s">
        <v>6</v>
      </c>
    </row>
    <row r="353" spans="1:4" x14ac:dyDescent="0.2">
      <c r="A353">
        <v>352</v>
      </c>
      <c r="B353">
        <v>80</v>
      </c>
      <c r="C353" t="s">
        <v>214</v>
      </c>
      <c r="D353" t="s">
        <v>9</v>
      </c>
    </row>
    <row r="354" spans="1:4" x14ac:dyDescent="0.2">
      <c r="A354">
        <v>353</v>
      </c>
      <c r="B354">
        <v>319</v>
      </c>
      <c r="C354" t="s">
        <v>277</v>
      </c>
      <c r="D354" t="s">
        <v>6</v>
      </c>
    </row>
    <row r="355" spans="1:4" x14ac:dyDescent="0.2">
      <c r="A355">
        <v>354</v>
      </c>
      <c r="B355">
        <v>344</v>
      </c>
      <c r="C355" t="s">
        <v>193</v>
      </c>
      <c r="D355" t="s">
        <v>5</v>
      </c>
    </row>
    <row r="356" spans="1:4" x14ac:dyDescent="0.2">
      <c r="A356">
        <v>355</v>
      </c>
      <c r="B356">
        <v>773</v>
      </c>
      <c r="C356" t="s">
        <v>150</v>
      </c>
      <c r="D356" t="s">
        <v>3</v>
      </c>
    </row>
    <row r="357" spans="1:4" x14ac:dyDescent="0.2">
      <c r="A357">
        <v>356</v>
      </c>
      <c r="B357">
        <v>733</v>
      </c>
      <c r="C357" t="s">
        <v>108</v>
      </c>
      <c r="D357" t="s">
        <v>12</v>
      </c>
    </row>
    <row r="358" spans="1:4" x14ac:dyDescent="0.2">
      <c r="A358">
        <v>357</v>
      </c>
      <c r="B358">
        <v>638</v>
      </c>
      <c r="C358" t="s">
        <v>217</v>
      </c>
      <c r="D358" t="s">
        <v>7</v>
      </c>
    </row>
    <row r="359" spans="1:4" x14ac:dyDescent="0.2">
      <c r="A359">
        <v>358</v>
      </c>
      <c r="B359">
        <v>445</v>
      </c>
      <c r="C359" t="s">
        <v>171</v>
      </c>
      <c r="D359" t="s">
        <v>12</v>
      </c>
    </row>
    <row r="360" spans="1:4" x14ac:dyDescent="0.2">
      <c r="A360">
        <v>359</v>
      </c>
      <c r="B360">
        <v>363</v>
      </c>
      <c r="C360" t="s">
        <v>149</v>
      </c>
      <c r="D360" t="s">
        <v>8</v>
      </c>
    </row>
    <row r="361" spans="1:4" x14ac:dyDescent="0.2">
      <c r="A361">
        <v>360</v>
      </c>
      <c r="B361">
        <v>342</v>
      </c>
      <c r="C361" t="s">
        <v>193</v>
      </c>
      <c r="D361" t="s">
        <v>5</v>
      </c>
    </row>
    <row r="362" spans="1:4" x14ac:dyDescent="0.2">
      <c r="A362">
        <v>361</v>
      </c>
      <c r="B362">
        <v>321</v>
      </c>
      <c r="C362" t="s">
        <v>212</v>
      </c>
      <c r="D362" t="s">
        <v>6</v>
      </c>
    </row>
    <row r="363" spans="1:4" x14ac:dyDescent="0.2">
      <c r="A363">
        <v>362</v>
      </c>
      <c r="B363">
        <v>470</v>
      </c>
      <c r="C363" t="s">
        <v>216</v>
      </c>
      <c r="D363" t="s">
        <v>12</v>
      </c>
    </row>
    <row r="364" spans="1:4" x14ac:dyDescent="0.2">
      <c r="A364">
        <v>363</v>
      </c>
      <c r="B364">
        <v>184</v>
      </c>
      <c r="C364" t="s">
        <v>112</v>
      </c>
      <c r="D364" t="s">
        <v>4</v>
      </c>
    </row>
    <row r="365" spans="1:4" x14ac:dyDescent="0.2">
      <c r="A365">
        <v>364</v>
      </c>
      <c r="B365">
        <v>59</v>
      </c>
      <c r="C365" t="s">
        <v>165</v>
      </c>
      <c r="D365" t="s">
        <v>12</v>
      </c>
    </row>
    <row r="366" spans="1:4" x14ac:dyDescent="0.2">
      <c r="A366">
        <v>365</v>
      </c>
      <c r="B366">
        <v>33</v>
      </c>
      <c r="C366" t="s">
        <v>266</v>
      </c>
      <c r="D366" t="s">
        <v>11</v>
      </c>
    </row>
    <row r="367" spans="1:4" x14ac:dyDescent="0.2">
      <c r="A367">
        <v>366</v>
      </c>
      <c r="B367">
        <v>106</v>
      </c>
      <c r="C367" t="s">
        <v>82</v>
      </c>
      <c r="D367" t="s">
        <v>3</v>
      </c>
    </row>
    <row r="368" spans="1:4" x14ac:dyDescent="0.2">
      <c r="A368">
        <v>367</v>
      </c>
      <c r="B368">
        <v>628</v>
      </c>
      <c r="C368" t="s">
        <v>128</v>
      </c>
      <c r="D368" t="s">
        <v>6</v>
      </c>
    </row>
    <row r="369" spans="1:4" x14ac:dyDescent="0.2">
      <c r="A369">
        <v>368</v>
      </c>
      <c r="B369">
        <v>528</v>
      </c>
      <c r="C369" t="s">
        <v>125</v>
      </c>
      <c r="D369" t="s">
        <v>3</v>
      </c>
    </row>
    <row r="370" spans="1:4" x14ac:dyDescent="0.2">
      <c r="A370">
        <v>369</v>
      </c>
      <c r="B370">
        <v>781</v>
      </c>
      <c r="C370" t="s">
        <v>274</v>
      </c>
      <c r="D370" t="s">
        <v>6</v>
      </c>
    </row>
    <row r="371" spans="1:4" x14ac:dyDescent="0.2">
      <c r="A371">
        <v>370</v>
      </c>
      <c r="B371">
        <v>563</v>
      </c>
      <c r="C371" t="s">
        <v>262</v>
      </c>
      <c r="D371" t="s">
        <v>11</v>
      </c>
    </row>
    <row r="372" spans="1:4" x14ac:dyDescent="0.2">
      <c r="A372">
        <v>371</v>
      </c>
      <c r="B372">
        <v>367</v>
      </c>
      <c r="C372" t="s">
        <v>149</v>
      </c>
      <c r="D372" t="s">
        <v>8</v>
      </c>
    </row>
    <row r="373" spans="1:4" x14ac:dyDescent="0.2">
      <c r="A373">
        <v>372</v>
      </c>
      <c r="B373">
        <v>552</v>
      </c>
      <c r="C373" t="s">
        <v>75</v>
      </c>
      <c r="D373" t="s">
        <v>4</v>
      </c>
    </row>
    <row r="374" spans="1:4" x14ac:dyDescent="0.2">
      <c r="A374">
        <v>373</v>
      </c>
      <c r="B374">
        <v>465</v>
      </c>
      <c r="C374" t="s">
        <v>138</v>
      </c>
      <c r="D374" t="s">
        <v>5</v>
      </c>
    </row>
    <row r="375" spans="1:4" x14ac:dyDescent="0.2">
      <c r="A375">
        <v>374</v>
      </c>
      <c r="B375">
        <v>353</v>
      </c>
      <c r="C375" t="s">
        <v>186</v>
      </c>
      <c r="D375" t="s">
        <v>7</v>
      </c>
    </row>
    <row r="376" spans="1:4" x14ac:dyDescent="0.2">
      <c r="A376">
        <v>375</v>
      </c>
      <c r="B376">
        <v>700</v>
      </c>
      <c r="C376" t="s">
        <v>120</v>
      </c>
      <c r="D376" t="s">
        <v>4</v>
      </c>
    </row>
    <row r="377" spans="1:4" x14ac:dyDescent="0.2">
      <c r="A377">
        <v>376</v>
      </c>
      <c r="B377">
        <v>688</v>
      </c>
      <c r="C377" t="s">
        <v>62</v>
      </c>
      <c r="D377" t="s">
        <v>7</v>
      </c>
    </row>
    <row r="378" spans="1:4" x14ac:dyDescent="0.2">
      <c r="A378">
        <v>377</v>
      </c>
      <c r="B378">
        <v>129</v>
      </c>
      <c r="C378" t="s">
        <v>213</v>
      </c>
      <c r="D378" t="s">
        <v>4</v>
      </c>
    </row>
    <row r="379" spans="1:4" x14ac:dyDescent="0.2">
      <c r="A379">
        <v>378</v>
      </c>
      <c r="B379">
        <v>100</v>
      </c>
      <c r="C379" t="s">
        <v>82</v>
      </c>
      <c r="D379" t="s">
        <v>3</v>
      </c>
    </row>
    <row r="380" spans="1:4" x14ac:dyDescent="0.2">
      <c r="A380">
        <v>379</v>
      </c>
      <c r="B380">
        <v>242</v>
      </c>
      <c r="C380" t="s">
        <v>75</v>
      </c>
      <c r="D380" t="s">
        <v>4</v>
      </c>
    </row>
    <row r="381" spans="1:4" x14ac:dyDescent="0.2">
      <c r="A381">
        <v>380</v>
      </c>
      <c r="B381">
        <v>1</v>
      </c>
      <c r="C381" t="s">
        <v>145</v>
      </c>
      <c r="D381" t="s">
        <v>5</v>
      </c>
    </row>
    <row r="382" spans="1:4" x14ac:dyDescent="0.2">
      <c r="A382">
        <v>381</v>
      </c>
      <c r="B382">
        <v>627</v>
      </c>
      <c r="C382" t="s">
        <v>128</v>
      </c>
      <c r="D382" t="s">
        <v>6</v>
      </c>
    </row>
    <row r="383" spans="1:4" x14ac:dyDescent="0.2">
      <c r="A383">
        <v>382</v>
      </c>
      <c r="B383">
        <v>431</v>
      </c>
      <c r="C383" t="s">
        <v>202</v>
      </c>
      <c r="D383" t="s">
        <v>6</v>
      </c>
    </row>
    <row r="384" spans="1:4" x14ac:dyDescent="0.2">
      <c r="A384">
        <v>383</v>
      </c>
      <c r="B384">
        <v>634</v>
      </c>
      <c r="C384" t="s">
        <v>128</v>
      </c>
      <c r="D384" t="s">
        <v>6</v>
      </c>
    </row>
    <row r="385" spans="1:4" x14ac:dyDescent="0.2">
      <c r="A385">
        <v>384</v>
      </c>
      <c r="B385">
        <v>374</v>
      </c>
      <c r="C385" t="s">
        <v>265</v>
      </c>
      <c r="D385" t="s">
        <v>11</v>
      </c>
    </row>
    <row r="386" spans="1:4" x14ac:dyDescent="0.2">
      <c r="A386">
        <v>385</v>
      </c>
      <c r="B386">
        <v>135</v>
      </c>
      <c r="C386" t="s">
        <v>287</v>
      </c>
      <c r="D386" t="s">
        <v>4</v>
      </c>
    </row>
    <row r="387" spans="1:4" x14ac:dyDescent="0.2">
      <c r="A387">
        <v>386</v>
      </c>
      <c r="B387">
        <v>655</v>
      </c>
      <c r="C387" t="s">
        <v>171</v>
      </c>
      <c r="D387" t="s">
        <v>12</v>
      </c>
    </row>
    <row r="388" spans="1:4" x14ac:dyDescent="0.2">
      <c r="A388">
        <v>387</v>
      </c>
      <c r="B388">
        <v>178</v>
      </c>
      <c r="C388" t="s">
        <v>107</v>
      </c>
      <c r="D388" t="s">
        <v>8</v>
      </c>
    </row>
    <row r="389" spans="1:4" x14ac:dyDescent="0.2">
      <c r="A389">
        <v>388</v>
      </c>
      <c r="B389">
        <v>764</v>
      </c>
      <c r="C389" t="s">
        <v>268</v>
      </c>
      <c r="D389" t="s">
        <v>4</v>
      </c>
    </row>
    <row r="390" spans="1:4" x14ac:dyDescent="0.2">
      <c r="A390">
        <v>389</v>
      </c>
      <c r="B390">
        <v>811</v>
      </c>
      <c r="C390" t="s">
        <v>74</v>
      </c>
      <c r="D390" t="s">
        <v>10</v>
      </c>
    </row>
    <row r="391" spans="1:4" x14ac:dyDescent="0.2">
      <c r="A391">
        <v>390</v>
      </c>
      <c r="B391">
        <v>330</v>
      </c>
      <c r="C391" t="s">
        <v>136</v>
      </c>
      <c r="D391" t="s">
        <v>9</v>
      </c>
    </row>
    <row r="392" spans="1:4" x14ac:dyDescent="0.2">
      <c r="A392">
        <v>391</v>
      </c>
      <c r="B392">
        <v>560</v>
      </c>
      <c r="C392" t="s">
        <v>75</v>
      </c>
      <c r="D392" t="s">
        <v>4</v>
      </c>
    </row>
    <row r="393" spans="1:4" x14ac:dyDescent="0.2">
      <c r="A393">
        <v>392</v>
      </c>
      <c r="B393">
        <v>219</v>
      </c>
      <c r="C393" t="s">
        <v>223</v>
      </c>
      <c r="D393" t="s">
        <v>5</v>
      </c>
    </row>
    <row r="394" spans="1:4" x14ac:dyDescent="0.2">
      <c r="A394">
        <v>393</v>
      </c>
      <c r="B394">
        <v>661</v>
      </c>
      <c r="C394" t="s">
        <v>255</v>
      </c>
      <c r="D394" t="s">
        <v>3</v>
      </c>
    </row>
    <row r="395" spans="1:4" x14ac:dyDescent="0.2">
      <c r="A395">
        <v>394</v>
      </c>
      <c r="B395">
        <v>214</v>
      </c>
      <c r="C395" t="s">
        <v>215</v>
      </c>
      <c r="D395" t="s">
        <v>8</v>
      </c>
    </row>
    <row r="396" spans="1:4" x14ac:dyDescent="0.2">
      <c r="A396">
        <v>395</v>
      </c>
      <c r="B396">
        <v>479</v>
      </c>
      <c r="C396" t="s">
        <v>283</v>
      </c>
      <c r="D396" t="s">
        <v>4</v>
      </c>
    </row>
    <row r="397" spans="1:4" x14ac:dyDescent="0.2">
      <c r="A397">
        <v>396</v>
      </c>
      <c r="B397">
        <v>436</v>
      </c>
      <c r="C397" t="s">
        <v>216</v>
      </c>
      <c r="D397" t="s">
        <v>12</v>
      </c>
    </row>
    <row r="398" spans="1:4" x14ac:dyDescent="0.2">
      <c r="A398">
        <v>397</v>
      </c>
      <c r="B398">
        <v>659</v>
      </c>
      <c r="C398" t="s">
        <v>255</v>
      </c>
      <c r="D398" t="s">
        <v>3</v>
      </c>
    </row>
    <row r="399" spans="1:4" x14ac:dyDescent="0.2">
      <c r="A399">
        <v>398</v>
      </c>
      <c r="B399">
        <v>741</v>
      </c>
      <c r="C399" t="s">
        <v>108</v>
      </c>
      <c r="D399" t="s">
        <v>12</v>
      </c>
    </row>
    <row r="400" spans="1:4" x14ac:dyDescent="0.2">
      <c r="A400">
        <v>399</v>
      </c>
      <c r="B400">
        <v>508</v>
      </c>
      <c r="C400" t="s">
        <v>155</v>
      </c>
      <c r="D400" t="s">
        <v>3</v>
      </c>
    </row>
    <row r="401" spans="1:4" x14ac:dyDescent="0.2">
      <c r="A401">
        <v>400</v>
      </c>
      <c r="B401">
        <v>593</v>
      </c>
      <c r="C401" t="s">
        <v>99</v>
      </c>
      <c r="D401" t="s">
        <v>6</v>
      </c>
    </row>
    <row r="402" spans="1:4" x14ac:dyDescent="0.2">
      <c r="A402">
        <v>401</v>
      </c>
      <c r="B402">
        <v>375</v>
      </c>
      <c r="C402" t="s">
        <v>265</v>
      </c>
      <c r="D402" t="s">
        <v>11</v>
      </c>
    </row>
    <row r="403" spans="1:4" x14ac:dyDescent="0.2">
      <c r="A403">
        <v>402</v>
      </c>
      <c r="B403">
        <v>592</v>
      </c>
      <c r="C403" t="s">
        <v>99</v>
      </c>
      <c r="D403" t="s">
        <v>6</v>
      </c>
    </row>
    <row r="404" spans="1:4" x14ac:dyDescent="0.2">
      <c r="A404">
        <v>403</v>
      </c>
      <c r="B404">
        <v>306</v>
      </c>
      <c r="C404" t="s">
        <v>290</v>
      </c>
      <c r="D404" t="s">
        <v>12</v>
      </c>
    </row>
    <row r="405" spans="1:4" x14ac:dyDescent="0.2">
      <c r="A405">
        <v>404</v>
      </c>
      <c r="B405">
        <v>766</v>
      </c>
      <c r="C405" t="s">
        <v>268</v>
      </c>
      <c r="D405" t="s">
        <v>4</v>
      </c>
    </row>
    <row r="406" spans="1:4" x14ac:dyDescent="0.2">
      <c r="A406">
        <v>405</v>
      </c>
      <c r="B406">
        <v>613</v>
      </c>
      <c r="C406" t="s">
        <v>122</v>
      </c>
      <c r="D406" t="s">
        <v>6</v>
      </c>
    </row>
    <row r="407" spans="1:4" x14ac:dyDescent="0.2">
      <c r="A407">
        <v>406</v>
      </c>
      <c r="B407">
        <v>736</v>
      </c>
      <c r="C407" t="s">
        <v>108</v>
      </c>
      <c r="D407" t="s">
        <v>12</v>
      </c>
    </row>
    <row r="408" spans="1:4" x14ac:dyDescent="0.2">
      <c r="A408">
        <v>407</v>
      </c>
      <c r="B408">
        <v>7</v>
      </c>
      <c r="C408" t="s">
        <v>236</v>
      </c>
      <c r="D408" t="s">
        <v>9</v>
      </c>
    </row>
    <row r="409" spans="1:4" x14ac:dyDescent="0.2">
      <c r="A409">
        <v>408</v>
      </c>
      <c r="B409">
        <v>260</v>
      </c>
      <c r="C409" t="s">
        <v>243</v>
      </c>
      <c r="D409" t="s">
        <v>6</v>
      </c>
    </row>
    <row r="410" spans="1:4" x14ac:dyDescent="0.2">
      <c r="A410">
        <v>409</v>
      </c>
      <c r="B410">
        <v>38</v>
      </c>
      <c r="C410" t="s">
        <v>90</v>
      </c>
      <c r="D410" t="s">
        <v>4</v>
      </c>
    </row>
    <row r="411" spans="1:4" x14ac:dyDescent="0.2">
      <c r="A411">
        <v>410</v>
      </c>
      <c r="B411">
        <v>105</v>
      </c>
      <c r="C411" t="s">
        <v>82</v>
      </c>
      <c r="D411" t="s">
        <v>3</v>
      </c>
    </row>
    <row r="412" spans="1:4" x14ac:dyDescent="0.2">
      <c r="A412">
        <v>411</v>
      </c>
      <c r="B412">
        <v>241</v>
      </c>
      <c r="C412" t="s">
        <v>75</v>
      </c>
      <c r="D412" t="s">
        <v>4</v>
      </c>
    </row>
    <row r="413" spans="1:4" x14ac:dyDescent="0.2">
      <c r="A413">
        <v>412</v>
      </c>
      <c r="B413">
        <v>441</v>
      </c>
      <c r="C413" t="s">
        <v>216</v>
      </c>
      <c r="D413" t="s">
        <v>12</v>
      </c>
    </row>
    <row r="414" spans="1:4" x14ac:dyDescent="0.2">
      <c r="A414">
        <v>413</v>
      </c>
      <c r="B414">
        <v>112</v>
      </c>
      <c r="C414" t="s">
        <v>266</v>
      </c>
      <c r="D414" t="s">
        <v>11</v>
      </c>
    </row>
    <row r="415" spans="1:4" x14ac:dyDescent="0.2">
      <c r="A415">
        <v>414</v>
      </c>
      <c r="B415">
        <v>323</v>
      </c>
      <c r="C415" t="s">
        <v>212</v>
      </c>
      <c r="D415" t="s">
        <v>6</v>
      </c>
    </row>
    <row r="416" spans="1:4" x14ac:dyDescent="0.2">
      <c r="A416">
        <v>415</v>
      </c>
      <c r="B416">
        <v>765</v>
      </c>
      <c r="C416" t="s">
        <v>268</v>
      </c>
      <c r="D416" t="s">
        <v>4</v>
      </c>
    </row>
    <row r="417" spans="1:4" x14ac:dyDescent="0.2">
      <c r="A417">
        <v>416</v>
      </c>
      <c r="B417">
        <v>726</v>
      </c>
      <c r="C417" t="s">
        <v>81</v>
      </c>
      <c r="D417" t="s">
        <v>3</v>
      </c>
    </row>
    <row r="418" spans="1:4" x14ac:dyDescent="0.2">
      <c r="A418">
        <v>417</v>
      </c>
      <c r="B418">
        <v>467</v>
      </c>
      <c r="C418" t="s">
        <v>138</v>
      </c>
      <c r="D418" t="s">
        <v>5</v>
      </c>
    </row>
    <row r="419" spans="1:4" x14ac:dyDescent="0.2">
      <c r="A419">
        <v>418</v>
      </c>
      <c r="B419">
        <v>5</v>
      </c>
      <c r="C419" t="s">
        <v>236</v>
      </c>
      <c r="D419" t="s">
        <v>9</v>
      </c>
    </row>
    <row r="420" spans="1:4" x14ac:dyDescent="0.2">
      <c r="A420">
        <v>419</v>
      </c>
      <c r="B420">
        <v>394</v>
      </c>
      <c r="C420" t="s">
        <v>120</v>
      </c>
      <c r="D420" t="s">
        <v>4</v>
      </c>
    </row>
    <row r="421" spans="1:4" x14ac:dyDescent="0.2">
      <c r="A421">
        <v>420</v>
      </c>
      <c r="B421">
        <v>668</v>
      </c>
      <c r="C421" t="s">
        <v>107</v>
      </c>
      <c r="D421" t="s">
        <v>8</v>
      </c>
    </row>
    <row r="422" spans="1:4" x14ac:dyDescent="0.2">
      <c r="A422">
        <v>421</v>
      </c>
      <c r="B422">
        <v>228</v>
      </c>
      <c r="C422" t="s">
        <v>160</v>
      </c>
      <c r="D422" t="s">
        <v>5</v>
      </c>
    </row>
    <row r="423" spans="1:4" x14ac:dyDescent="0.2">
      <c r="A423">
        <v>422</v>
      </c>
      <c r="B423">
        <v>525</v>
      </c>
      <c r="C423" t="s">
        <v>160</v>
      </c>
      <c r="D423" t="s">
        <v>5</v>
      </c>
    </row>
    <row r="424" spans="1:4" x14ac:dyDescent="0.2">
      <c r="A424">
        <v>423</v>
      </c>
      <c r="B424">
        <v>335</v>
      </c>
      <c r="C424" t="s">
        <v>240</v>
      </c>
      <c r="D424" t="s">
        <v>8</v>
      </c>
    </row>
    <row r="425" spans="1:4" x14ac:dyDescent="0.2">
      <c r="A425">
        <v>424</v>
      </c>
      <c r="B425">
        <v>822</v>
      </c>
      <c r="C425" t="s">
        <v>203</v>
      </c>
      <c r="D425" t="s">
        <v>3</v>
      </c>
    </row>
    <row r="426" spans="1:4" x14ac:dyDescent="0.2">
      <c r="A426">
        <v>425</v>
      </c>
      <c r="B426">
        <v>372</v>
      </c>
      <c r="C426" t="s">
        <v>265</v>
      </c>
      <c r="D426" t="s">
        <v>11</v>
      </c>
    </row>
    <row r="427" spans="1:4" x14ac:dyDescent="0.2">
      <c r="A427">
        <v>426</v>
      </c>
      <c r="B427">
        <v>18</v>
      </c>
      <c r="C427" t="s">
        <v>227</v>
      </c>
      <c r="D427" t="s">
        <v>4</v>
      </c>
    </row>
    <row r="428" spans="1:4" x14ac:dyDescent="0.2">
      <c r="A428">
        <v>427</v>
      </c>
      <c r="B428">
        <v>545</v>
      </c>
      <c r="C428" t="s">
        <v>53</v>
      </c>
      <c r="D428" t="s">
        <v>5</v>
      </c>
    </row>
    <row r="429" spans="1:4" x14ac:dyDescent="0.2">
      <c r="A429">
        <v>428</v>
      </c>
      <c r="B429">
        <v>818</v>
      </c>
      <c r="C429" t="s">
        <v>259</v>
      </c>
      <c r="D429" t="s">
        <v>3</v>
      </c>
    </row>
    <row r="430" spans="1:4" x14ac:dyDescent="0.2">
      <c r="A430">
        <v>429</v>
      </c>
      <c r="B430">
        <v>84</v>
      </c>
      <c r="C430" t="s">
        <v>214</v>
      </c>
      <c r="D430" t="s">
        <v>9</v>
      </c>
    </row>
    <row r="431" spans="1:4" x14ac:dyDescent="0.2">
      <c r="A431">
        <v>430</v>
      </c>
      <c r="B431">
        <v>243</v>
      </c>
      <c r="C431" t="s">
        <v>75</v>
      </c>
      <c r="D431" t="s">
        <v>4</v>
      </c>
    </row>
    <row r="432" spans="1:4" x14ac:dyDescent="0.2">
      <c r="A432">
        <v>431</v>
      </c>
      <c r="B432">
        <v>645</v>
      </c>
      <c r="C432" t="s">
        <v>171</v>
      </c>
      <c r="D432" t="s">
        <v>12</v>
      </c>
    </row>
    <row r="433" spans="1:4" x14ac:dyDescent="0.2">
      <c r="A433">
        <v>432</v>
      </c>
      <c r="B433">
        <v>709</v>
      </c>
      <c r="C433" t="s">
        <v>262</v>
      </c>
      <c r="D433" t="s">
        <v>11</v>
      </c>
    </row>
    <row r="434" spans="1:4" x14ac:dyDescent="0.2">
      <c r="A434">
        <v>433</v>
      </c>
      <c r="B434">
        <v>820</v>
      </c>
      <c r="C434" t="s">
        <v>259</v>
      </c>
      <c r="D434" t="s">
        <v>3</v>
      </c>
    </row>
    <row r="435" spans="1:4" x14ac:dyDescent="0.2">
      <c r="A435">
        <v>434</v>
      </c>
      <c r="B435">
        <v>132</v>
      </c>
      <c r="C435" t="s">
        <v>136</v>
      </c>
      <c r="D435" t="s">
        <v>9</v>
      </c>
    </row>
    <row r="436" spans="1:4" x14ac:dyDescent="0.2">
      <c r="A436">
        <v>435</v>
      </c>
      <c r="B436">
        <v>19</v>
      </c>
      <c r="C436" t="s">
        <v>227</v>
      </c>
      <c r="D436" t="s">
        <v>4</v>
      </c>
    </row>
    <row r="437" spans="1:4" x14ac:dyDescent="0.2">
      <c r="A437">
        <v>436</v>
      </c>
      <c r="B437">
        <v>602</v>
      </c>
      <c r="C437" t="s">
        <v>230</v>
      </c>
      <c r="D437" t="s">
        <v>11</v>
      </c>
    </row>
    <row r="438" spans="1:4" x14ac:dyDescent="0.2">
      <c r="A438">
        <v>437</v>
      </c>
      <c r="B438">
        <v>397</v>
      </c>
      <c r="C438" t="s">
        <v>120</v>
      </c>
      <c r="D438" t="s">
        <v>4</v>
      </c>
    </row>
    <row r="439" spans="1:4" x14ac:dyDescent="0.2">
      <c r="A439">
        <v>438</v>
      </c>
      <c r="B439">
        <v>301</v>
      </c>
      <c r="C439" t="s">
        <v>180</v>
      </c>
      <c r="D439" t="s">
        <v>8</v>
      </c>
    </row>
    <row r="440" spans="1:4" x14ac:dyDescent="0.2">
      <c r="A440">
        <v>439</v>
      </c>
      <c r="B440">
        <v>597</v>
      </c>
      <c r="C440" t="s">
        <v>230</v>
      </c>
      <c r="D440" t="s">
        <v>11</v>
      </c>
    </row>
    <row r="441" spans="1:4" x14ac:dyDescent="0.2">
      <c r="A441">
        <v>440</v>
      </c>
      <c r="B441">
        <v>220</v>
      </c>
      <c r="C441" t="s">
        <v>223</v>
      </c>
      <c r="D441" t="s">
        <v>5</v>
      </c>
    </row>
    <row r="442" spans="1:4" x14ac:dyDescent="0.2">
      <c r="A442">
        <v>441</v>
      </c>
      <c r="B442">
        <v>322</v>
      </c>
      <c r="C442" t="s">
        <v>212</v>
      </c>
      <c r="D442" t="s">
        <v>6</v>
      </c>
    </row>
    <row r="443" spans="1:4" x14ac:dyDescent="0.2">
      <c r="A443">
        <v>442</v>
      </c>
      <c r="B443">
        <v>355</v>
      </c>
      <c r="C443" t="s">
        <v>278</v>
      </c>
      <c r="D443" t="s">
        <v>5</v>
      </c>
    </row>
    <row r="444" spans="1:4" x14ac:dyDescent="0.2">
      <c r="A444">
        <v>443</v>
      </c>
      <c r="B444">
        <v>711</v>
      </c>
      <c r="C444" t="s">
        <v>262</v>
      </c>
      <c r="D444" t="s">
        <v>11</v>
      </c>
    </row>
    <row r="445" spans="1:4" x14ac:dyDescent="0.2">
      <c r="A445">
        <v>444</v>
      </c>
      <c r="B445">
        <v>251</v>
      </c>
      <c r="C445" t="s">
        <v>227</v>
      </c>
      <c r="D445" t="s">
        <v>3</v>
      </c>
    </row>
    <row r="446" spans="1:4" x14ac:dyDescent="0.2">
      <c r="A446">
        <v>445</v>
      </c>
      <c r="B446">
        <v>345</v>
      </c>
      <c r="C446" t="s">
        <v>117</v>
      </c>
      <c r="D446" t="s">
        <v>8</v>
      </c>
    </row>
    <row r="447" spans="1:4" x14ac:dyDescent="0.2">
      <c r="A447">
        <v>446</v>
      </c>
      <c r="B447">
        <v>456</v>
      </c>
      <c r="C447" t="s">
        <v>53</v>
      </c>
      <c r="D447" t="s">
        <v>5</v>
      </c>
    </row>
    <row r="448" spans="1:4" x14ac:dyDescent="0.2">
      <c r="A448">
        <v>447</v>
      </c>
      <c r="B448">
        <v>291</v>
      </c>
      <c r="C448" t="s">
        <v>164</v>
      </c>
      <c r="D448" t="s">
        <v>6</v>
      </c>
    </row>
    <row r="449" spans="1:4" x14ac:dyDescent="0.2">
      <c r="A449">
        <v>448</v>
      </c>
      <c r="B449">
        <v>377</v>
      </c>
      <c r="C449" t="s">
        <v>265</v>
      </c>
      <c r="D449" t="s">
        <v>11</v>
      </c>
    </row>
    <row r="450" spans="1:4" x14ac:dyDescent="0.2">
      <c r="A450">
        <v>449</v>
      </c>
      <c r="B450">
        <v>249</v>
      </c>
      <c r="C450" t="s">
        <v>227</v>
      </c>
      <c r="D450" t="s">
        <v>3</v>
      </c>
    </row>
    <row r="451" spans="1:4" x14ac:dyDescent="0.2">
      <c r="A451">
        <v>450</v>
      </c>
      <c r="B451">
        <v>501</v>
      </c>
      <c r="C451" t="s">
        <v>170</v>
      </c>
      <c r="D451" t="s">
        <v>6</v>
      </c>
    </row>
    <row r="452" spans="1:4" x14ac:dyDescent="0.2">
      <c r="A452">
        <v>451</v>
      </c>
      <c r="B452">
        <v>119</v>
      </c>
      <c r="C452" t="s">
        <v>89</v>
      </c>
      <c r="D452" t="s">
        <v>10</v>
      </c>
    </row>
    <row r="453" spans="1:4" x14ac:dyDescent="0.2">
      <c r="A453">
        <v>452</v>
      </c>
      <c r="B453">
        <v>529</v>
      </c>
      <c r="C453" t="s">
        <v>125</v>
      </c>
      <c r="D453" t="s">
        <v>3</v>
      </c>
    </row>
    <row r="454" spans="1:4" x14ac:dyDescent="0.2">
      <c r="A454">
        <v>453</v>
      </c>
      <c r="B454">
        <v>387</v>
      </c>
      <c r="C454" t="s">
        <v>100</v>
      </c>
      <c r="D454" t="s">
        <v>7</v>
      </c>
    </row>
    <row r="455" spans="1:4" x14ac:dyDescent="0.2">
      <c r="A455">
        <v>454</v>
      </c>
      <c r="B455">
        <v>748</v>
      </c>
      <c r="C455" t="s">
        <v>186</v>
      </c>
      <c r="D455" t="s">
        <v>7</v>
      </c>
    </row>
    <row r="456" spans="1:4" x14ac:dyDescent="0.2">
      <c r="A456">
        <v>455</v>
      </c>
      <c r="B456">
        <v>381</v>
      </c>
      <c r="C456" t="s">
        <v>290</v>
      </c>
      <c r="D456" t="s">
        <v>12</v>
      </c>
    </row>
    <row r="457" spans="1:4" x14ac:dyDescent="0.2">
      <c r="A457">
        <v>456</v>
      </c>
      <c r="B457">
        <v>326</v>
      </c>
      <c r="C457" t="s">
        <v>136</v>
      </c>
      <c r="D457" t="s">
        <v>9</v>
      </c>
    </row>
    <row r="458" spans="1:4" x14ac:dyDescent="0.2">
      <c r="A458">
        <v>457</v>
      </c>
      <c r="B458">
        <v>324</v>
      </c>
      <c r="C458" t="s">
        <v>212</v>
      </c>
      <c r="D458" t="s">
        <v>6</v>
      </c>
    </row>
    <row r="459" spans="1:4" x14ac:dyDescent="0.2">
      <c r="A459">
        <v>458</v>
      </c>
      <c r="B459">
        <v>388</v>
      </c>
      <c r="C459" t="s">
        <v>120</v>
      </c>
      <c r="D459" t="s">
        <v>4</v>
      </c>
    </row>
    <row r="460" spans="1:4" x14ac:dyDescent="0.2">
      <c r="A460">
        <v>459</v>
      </c>
      <c r="B460">
        <v>444</v>
      </c>
      <c r="C460" t="s">
        <v>171</v>
      </c>
      <c r="D460" t="s">
        <v>12</v>
      </c>
    </row>
    <row r="461" spans="1:4" x14ac:dyDescent="0.2">
      <c r="A461">
        <v>460</v>
      </c>
      <c r="B461">
        <v>794</v>
      </c>
      <c r="C461" t="s">
        <v>204</v>
      </c>
      <c r="D461" t="s">
        <v>12</v>
      </c>
    </row>
    <row r="462" spans="1:4" x14ac:dyDescent="0.2">
      <c r="A462">
        <v>461</v>
      </c>
      <c r="B462">
        <v>803</v>
      </c>
      <c r="C462" t="s">
        <v>159</v>
      </c>
      <c r="D462" t="s">
        <v>4</v>
      </c>
    </row>
    <row r="463" spans="1:4" x14ac:dyDescent="0.2">
      <c r="A463">
        <v>462</v>
      </c>
      <c r="B463">
        <v>213</v>
      </c>
      <c r="C463" t="s">
        <v>215</v>
      </c>
      <c r="D463" t="s">
        <v>8</v>
      </c>
    </row>
    <row r="464" spans="1:4" x14ac:dyDescent="0.2">
      <c r="A464">
        <v>463</v>
      </c>
      <c r="B464">
        <v>735</v>
      </c>
      <c r="C464" t="s">
        <v>108</v>
      </c>
      <c r="D464" t="s">
        <v>12</v>
      </c>
    </row>
    <row r="465" spans="1:4" x14ac:dyDescent="0.2">
      <c r="A465">
        <v>464</v>
      </c>
      <c r="B465">
        <v>391</v>
      </c>
      <c r="C465" t="s">
        <v>120</v>
      </c>
      <c r="D465" t="s">
        <v>4</v>
      </c>
    </row>
    <row r="466" spans="1:4" x14ac:dyDescent="0.2">
      <c r="A466">
        <v>465</v>
      </c>
      <c r="B466">
        <v>303</v>
      </c>
      <c r="C466" t="s">
        <v>95</v>
      </c>
      <c r="D466" t="s">
        <v>9</v>
      </c>
    </row>
    <row r="467" spans="1:4" x14ac:dyDescent="0.2">
      <c r="A467">
        <v>466</v>
      </c>
      <c r="B467">
        <v>234</v>
      </c>
      <c r="C467" t="s">
        <v>75</v>
      </c>
      <c r="D467" t="s">
        <v>4</v>
      </c>
    </row>
    <row r="468" spans="1:4" x14ac:dyDescent="0.2">
      <c r="A468">
        <v>467</v>
      </c>
      <c r="B468">
        <v>409</v>
      </c>
      <c r="C468" t="s">
        <v>100</v>
      </c>
      <c r="D468" t="s">
        <v>7</v>
      </c>
    </row>
    <row r="469" spans="1:4" x14ac:dyDescent="0.2">
      <c r="A469">
        <v>468</v>
      </c>
      <c r="B469">
        <v>495</v>
      </c>
      <c r="C469" t="s">
        <v>126</v>
      </c>
      <c r="D469" t="s">
        <v>3</v>
      </c>
    </row>
    <row r="470" spans="1:4" x14ac:dyDescent="0.2">
      <c r="A470">
        <v>469</v>
      </c>
      <c r="B470">
        <v>288</v>
      </c>
      <c r="C470" t="s">
        <v>164</v>
      </c>
      <c r="D470" t="s">
        <v>6</v>
      </c>
    </row>
    <row r="471" spans="1:4" x14ac:dyDescent="0.2">
      <c r="A471">
        <v>470</v>
      </c>
      <c r="B471">
        <v>435</v>
      </c>
      <c r="C471" t="s">
        <v>216</v>
      </c>
      <c r="D471" t="s">
        <v>12</v>
      </c>
    </row>
    <row r="472" spans="1:4" x14ac:dyDescent="0.2">
      <c r="A472">
        <v>471</v>
      </c>
      <c r="B472">
        <v>461</v>
      </c>
      <c r="C472" t="s">
        <v>53</v>
      </c>
      <c r="D472" t="s">
        <v>5</v>
      </c>
    </row>
    <row r="473" spans="1:4" x14ac:dyDescent="0.2">
      <c r="A473">
        <v>472</v>
      </c>
      <c r="B473">
        <v>160</v>
      </c>
      <c r="C473" t="s">
        <v>230</v>
      </c>
      <c r="D473" t="s">
        <v>11</v>
      </c>
    </row>
    <row r="474" spans="1:4" x14ac:dyDescent="0.2">
      <c r="A474">
        <v>473</v>
      </c>
      <c r="B474">
        <v>605</v>
      </c>
      <c r="C474" t="s">
        <v>230</v>
      </c>
      <c r="D474" t="s">
        <v>11</v>
      </c>
    </row>
    <row r="475" spans="1:4" x14ac:dyDescent="0.2">
      <c r="A475">
        <v>474</v>
      </c>
      <c r="B475">
        <v>14</v>
      </c>
      <c r="C475" t="s">
        <v>123</v>
      </c>
      <c r="D475" t="s">
        <v>10</v>
      </c>
    </row>
    <row r="476" spans="1:4" x14ac:dyDescent="0.2">
      <c r="A476">
        <v>475</v>
      </c>
      <c r="B476">
        <v>641</v>
      </c>
      <c r="C476" t="s">
        <v>217</v>
      </c>
      <c r="D476" t="s">
        <v>7</v>
      </c>
    </row>
    <row r="477" spans="1:4" x14ac:dyDescent="0.2">
      <c r="A477">
        <v>476</v>
      </c>
      <c r="B477">
        <v>287</v>
      </c>
      <c r="C477" t="s">
        <v>164</v>
      </c>
      <c r="D477" t="s">
        <v>6</v>
      </c>
    </row>
    <row r="478" spans="1:4" x14ac:dyDescent="0.2">
      <c r="A478">
        <v>477</v>
      </c>
      <c r="B478">
        <v>169</v>
      </c>
      <c r="C478" t="s">
        <v>204</v>
      </c>
      <c r="D478" t="s">
        <v>12</v>
      </c>
    </row>
    <row r="479" spans="1:4" x14ac:dyDescent="0.2">
      <c r="A479">
        <v>478</v>
      </c>
      <c r="B479">
        <v>190</v>
      </c>
      <c r="C479" t="s">
        <v>271</v>
      </c>
      <c r="D479" t="s">
        <v>12</v>
      </c>
    </row>
    <row r="480" spans="1:4" x14ac:dyDescent="0.2">
      <c r="A480">
        <v>479</v>
      </c>
      <c r="B480">
        <v>798</v>
      </c>
      <c r="C480" t="s">
        <v>204</v>
      </c>
      <c r="D480" t="s">
        <v>12</v>
      </c>
    </row>
    <row r="481" spans="1:4" x14ac:dyDescent="0.2">
      <c r="A481">
        <v>480</v>
      </c>
      <c r="B481">
        <v>612</v>
      </c>
      <c r="C481" t="s">
        <v>102</v>
      </c>
      <c r="D481" t="s">
        <v>10</v>
      </c>
    </row>
    <row r="482" spans="1:4" x14ac:dyDescent="0.2">
      <c r="A482">
        <v>481</v>
      </c>
      <c r="B482">
        <v>631</v>
      </c>
      <c r="C482" t="s">
        <v>162</v>
      </c>
      <c r="D482" t="s">
        <v>6</v>
      </c>
    </row>
    <row r="483" spans="1:4" x14ac:dyDescent="0.2">
      <c r="A483">
        <v>482</v>
      </c>
      <c r="B483">
        <v>800</v>
      </c>
      <c r="C483" t="s">
        <v>204</v>
      </c>
      <c r="D483" t="s">
        <v>12</v>
      </c>
    </row>
    <row r="484" spans="1:4" x14ac:dyDescent="0.2">
      <c r="A484">
        <v>483</v>
      </c>
      <c r="B484">
        <v>775</v>
      </c>
      <c r="C484" t="s">
        <v>249</v>
      </c>
      <c r="D484" t="s">
        <v>12</v>
      </c>
    </row>
    <row r="485" spans="1:4" x14ac:dyDescent="0.2">
      <c r="A485">
        <v>484</v>
      </c>
      <c r="B485">
        <v>616</v>
      </c>
      <c r="C485" t="s">
        <v>122</v>
      </c>
      <c r="D485" t="s">
        <v>6</v>
      </c>
    </row>
    <row r="486" spans="1:4" x14ac:dyDescent="0.2">
      <c r="A486">
        <v>485</v>
      </c>
      <c r="B486">
        <v>252</v>
      </c>
      <c r="C486" t="s">
        <v>227</v>
      </c>
      <c r="D486" t="s">
        <v>3</v>
      </c>
    </row>
    <row r="487" spans="1:4" x14ac:dyDescent="0.2">
      <c r="A487">
        <v>486</v>
      </c>
      <c r="B487">
        <v>587</v>
      </c>
      <c r="C487" t="s">
        <v>272</v>
      </c>
      <c r="D487" t="s">
        <v>10</v>
      </c>
    </row>
    <row r="488" spans="1:4" x14ac:dyDescent="0.2">
      <c r="A488">
        <v>487</v>
      </c>
      <c r="B488">
        <v>297</v>
      </c>
      <c r="C488" t="s">
        <v>73</v>
      </c>
      <c r="D488" t="s">
        <v>5</v>
      </c>
    </row>
    <row r="489" spans="1:4" x14ac:dyDescent="0.2">
      <c r="A489">
        <v>488</v>
      </c>
      <c r="B489">
        <v>694</v>
      </c>
      <c r="C489" t="s">
        <v>120</v>
      </c>
      <c r="D489" t="s">
        <v>4</v>
      </c>
    </row>
    <row r="490" spans="1:4" x14ac:dyDescent="0.2">
      <c r="A490">
        <v>489</v>
      </c>
      <c r="B490">
        <v>211</v>
      </c>
      <c r="C490" t="s">
        <v>284</v>
      </c>
      <c r="D490" t="s">
        <v>8</v>
      </c>
    </row>
    <row r="491" spans="1:4" x14ac:dyDescent="0.2">
      <c r="A491">
        <v>490</v>
      </c>
      <c r="B491">
        <v>145</v>
      </c>
      <c r="C491" t="s">
        <v>282</v>
      </c>
      <c r="D491" t="s">
        <v>12</v>
      </c>
    </row>
    <row r="492" spans="1:4" x14ac:dyDescent="0.2">
      <c r="A492">
        <v>491</v>
      </c>
      <c r="B492">
        <v>370</v>
      </c>
      <c r="C492" t="s">
        <v>114</v>
      </c>
      <c r="D492" t="s">
        <v>7</v>
      </c>
    </row>
    <row r="493" spans="1:4" x14ac:dyDescent="0.2">
      <c r="A493">
        <v>492</v>
      </c>
      <c r="B493">
        <v>601</v>
      </c>
      <c r="C493" t="s">
        <v>230</v>
      </c>
      <c r="D493" t="s">
        <v>11</v>
      </c>
    </row>
    <row r="494" spans="1:4" x14ac:dyDescent="0.2">
      <c r="A494">
        <v>493</v>
      </c>
      <c r="B494">
        <v>114</v>
      </c>
      <c r="C494" t="s">
        <v>266</v>
      </c>
      <c r="D494" t="s">
        <v>11</v>
      </c>
    </row>
    <row r="495" spans="1:4" x14ac:dyDescent="0.2">
      <c r="A495">
        <v>494</v>
      </c>
      <c r="B495">
        <v>506</v>
      </c>
      <c r="C495" t="s">
        <v>155</v>
      </c>
      <c r="D495" t="s">
        <v>3</v>
      </c>
    </row>
    <row r="496" spans="1:4" x14ac:dyDescent="0.2">
      <c r="A496">
        <v>495</v>
      </c>
      <c r="B496">
        <v>672</v>
      </c>
      <c r="C496" t="s">
        <v>213</v>
      </c>
      <c r="D496" t="s">
        <v>4</v>
      </c>
    </row>
    <row r="497" spans="1:4" x14ac:dyDescent="0.2">
      <c r="A497">
        <v>496</v>
      </c>
      <c r="B497">
        <v>229</v>
      </c>
      <c r="C497" t="s">
        <v>160</v>
      </c>
      <c r="D497" t="s">
        <v>5</v>
      </c>
    </row>
    <row r="498" spans="1:4" x14ac:dyDescent="0.2">
      <c r="A498">
        <v>497</v>
      </c>
      <c r="B498">
        <v>276</v>
      </c>
      <c r="C498" t="s">
        <v>108</v>
      </c>
      <c r="D498" t="s">
        <v>12</v>
      </c>
    </row>
    <row r="499" spans="1:4" x14ac:dyDescent="0.2">
      <c r="A499">
        <v>498</v>
      </c>
      <c r="B499">
        <v>28</v>
      </c>
      <c r="C499" t="s">
        <v>227</v>
      </c>
      <c r="D499" t="s">
        <v>4</v>
      </c>
    </row>
    <row r="500" spans="1:4" x14ac:dyDescent="0.2">
      <c r="A500">
        <v>499</v>
      </c>
      <c r="B500">
        <v>795</v>
      </c>
      <c r="C500" t="s">
        <v>204</v>
      </c>
      <c r="D500" t="s">
        <v>12</v>
      </c>
    </row>
    <row r="501" spans="1:4" x14ac:dyDescent="0.2">
      <c r="A501">
        <v>500</v>
      </c>
      <c r="B501">
        <v>313</v>
      </c>
      <c r="C501" t="s">
        <v>277</v>
      </c>
      <c r="D501" t="s">
        <v>6</v>
      </c>
    </row>
    <row r="502" spans="1:4" x14ac:dyDescent="0.2">
      <c r="A502">
        <v>501</v>
      </c>
      <c r="B502">
        <v>804</v>
      </c>
      <c r="C502" t="s">
        <v>159</v>
      </c>
      <c r="D502" t="s">
        <v>4</v>
      </c>
    </row>
    <row r="503" spans="1:4" x14ac:dyDescent="0.2">
      <c r="A503">
        <v>502</v>
      </c>
      <c r="B503">
        <v>654</v>
      </c>
      <c r="C503" t="s">
        <v>171</v>
      </c>
      <c r="D503" t="s">
        <v>12</v>
      </c>
    </row>
    <row r="504" spans="1:4" x14ac:dyDescent="0.2">
      <c r="A504">
        <v>503</v>
      </c>
      <c r="B504">
        <v>140</v>
      </c>
      <c r="C504" t="s">
        <v>282</v>
      </c>
      <c r="D504" t="s">
        <v>12</v>
      </c>
    </row>
    <row r="505" spans="1:4" x14ac:dyDescent="0.2">
      <c r="A505">
        <v>504</v>
      </c>
      <c r="B505">
        <v>350</v>
      </c>
      <c r="C505" t="s">
        <v>117</v>
      </c>
      <c r="D505" t="s">
        <v>8</v>
      </c>
    </row>
    <row r="506" spans="1:4" x14ac:dyDescent="0.2">
      <c r="A506">
        <v>505</v>
      </c>
      <c r="B506">
        <v>4</v>
      </c>
      <c r="C506" t="s">
        <v>210</v>
      </c>
      <c r="D506" t="s">
        <v>5</v>
      </c>
    </row>
    <row r="507" spans="1:4" x14ac:dyDescent="0.2">
      <c r="A507">
        <v>506</v>
      </c>
      <c r="B507">
        <v>695</v>
      </c>
      <c r="C507" t="s">
        <v>120</v>
      </c>
      <c r="D507" t="s">
        <v>4</v>
      </c>
    </row>
    <row r="508" spans="1:4" x14ac:dyDescent="0.2">
      <c r="A508">
        <v>507</v>
      </c>
      <c r="B508">
        <v>786</v>
      </c>
      <c r="C508" t="s">
        <v>274</v>
      </c>
      <c r="D508" t="s">
        <v>6</v>
      </c>
    </row>
    <row r="509" spans="1:4" x14ac:dyDescent="0.2">
      <c r="A509">
        <v>508</v>
      </c>
      <c r="B509">
        <v>121</v>
      </c>
      <c r="C509" t="s">
        <v>205</v>
      </c>
      <c r="D509" t="s">
        <v>5</v>
      </c>
    </row>
    <row r="510" spans="1:4" x14ac:dyDescent="0.2">
      <c r="A510">
        <v>509</v>
      </c>
      <c r="B510">
        <v>509</v>
      </c>
      <c r="C510" t="s">
        <v>155</v>
      </c>
      <c r="D510" t="s">
        <v>3</v>
      </c>
    </row>
    <row r="511" spans="1:4" x14ac:dyDescent="0.2">
      <c r="A511">
        <v>510</v>
      </c>
      <c r="B511">
        <v>60</v>
      </c>
      <c r="C511" t="s">
        <v>165</v>
      </c>
      <c r="D511" t="s">
        <v>12</v>
      </c>
    </row>
    <row r="512" spans="1:4" x14ac:dyDescent="0.2">
      <c r="A512">
        <v>511</v>
      </c>
      <c r="B512">
        <v>692</v>
      </c>
      <c r="C512" t="s">
        <v>287</v>
      </c>
      <c r="D512" t="s">
        <v>4</v>
      </c>
    </row>
    <row r="513" spans="1:4" x14ac:dyDescent="0.2">
      <c r="A513">
        <v>512</v>
      </c>
      <c r="B513">
        <v>721</v>
      </c>
      <c r="C513" t="s">
        <v>81</v>
      </c>
      <c r="D513" t="s">
        <v>3</v>
      </c>
    </row>
    <row r="514" spans="1:4" x14ac:dyDescent="0.2">
      <c r="A514">
        <v>513</v>
      </c>
      <c r="B514">
        <v>279</v>
      </c>
      <c r="C514" t="s">
        <v>214</v>
      </c>
      <c r="D514" t="s">
        <v>9</v>
      </c>
    </row>
    <row r="515" spans="1:4" x14ac:dyDescent="0.2">
      <c r="A515">
        <v>514</v>
      </c>
      <c r="B515">
        <v>187</v>
      </c>
      <c r="C515" t="s">
        <v>112</v>
      </c>
      <c r="D515" t="s">
        <v>4</v>
      </c>
    </row>
    <row r="516" spans="1:4" x14ac:dyDescent="0.2">
      <c r="A516">
        <v>515</v>
      </c>
      <c r="B516">
        <v>571</v>
      </c>
      <c r="C516" t="s">
        <v>245</v>
      </c>
      <c r="D516" t="s">
        <v>6</v>
      </c>
    </row>
    <row r="517" spans="1:4" x14ac:dyDescent="0.2">
      <c r="A517">
        <v>516</v>
      </c>
      <c r="B517">
        <v>161</v>
      </c>
      <c r="C517" t="s">
        <v>115</v>
      </c>
      <c r="D517" t="s">
        <v>7</v>
      </c>
    </row>
    <row r="518" spans="1:4" x14ac:dyDescent="0.2">
      <c r="A518">
        <v>517</v>
      </c>
      <c r="B518">
        <v>74</v>
      </c>
      <c r="C518" t="s">
        <v>234</v>
      </c>
      <c r="D518" t="s">
        <v>8</v>
      </c>
    </row>
    <row r="519" spans="1:4" x14ac:dyDescent="0.2">
      <c r="A519">
        <v>518</v>
      </c>
      <c r="B519">
        <v>70</v>
      </c>
      <c r="C519" t="s">
        <v>234</v>
      </c>
      <c r="D519" t="s">
        <v>8</v>
      </c>
    </row>
    <row r="520" spans="1:4" x14ac:dyDescent="0.2">
      <c r="A520">
        <v>519</v>
      </c>
      <c r="B520">
        <v>389</v>
      </c>
      <c r="C520" t="s">
        <v>120</v>
      </c>
      <c r="D520" t="s">
        <v>4</v>
      </c>
    </row>
    <row r="521" spans="1:4" x14ac:dyDescent="0.2">
      <c r="A521">
        <v>520</v>
      </c>
      <c r="B521">
        <v>684</v>
      </c>
      <c r="C521" t="s">
        <v>278</v>
      </c>
      <c r="D521" t="s">
        <v>5</v>
      </c>
    </row>
    <row r="522" spans="1:4" x14ac:dyDescent="0.2">
      <c r="A522">
        <v>521</v>
      </c>
      <c r="B522">
        <v>95</v>
      </c>
      <c r="C522" t="s">
        <v>149</v>
      </c>
      <c r="D522" t="s">
        <v>8</v>
      </c>
    </row>
    <row r="523" spans="1:4" x14ac:dyDescent="0.2">
      <c r="A523">
        <v>522</v>
      </c>
      <c r="B523">
        <v>289</v>
      </c>
      <c r="C523" t="s">
        <v>164</v>
      </c>
      <c r="D523" t="s">
        <v>6</v>
      </c>
    </row>
    <row r="524" spans="1:4" x14ac:dyDescent="0.2">
      <c r="A524">
        <v>523</v>
      </c>
      <c r="B524">
        <v>503</v>
      </c>
      <c r="C524" t="s">
        <v>170</v>
      </c>
      <c r="D524" t="s">
        <v>6</v>
      </c>
    </row>
    <row r="525" spans="1:4" x14ac:dyDescent="0.2">
      <c r="A525">
        <v>524</v>
      </c>
      <c r="B525">
        <v>448</v>
      </c>
      <c r="C525" t="s">
        <v>171</v>
      </c>
      <c r="D525" t="s">
        <v>12</v>
      </c>
    </row>
    <row r="526" spans="1:4" x14ac:dyDescent="0.2">
      <c r="A526">
        <v>525</v>
      </c>
      <c r="B526">
        <v>744</v>
      </c>
      <c r="C526" t="s">
        <v>108</v>
      </c>
      <c r="D526" t="s">
        <v>12</v>
      </c>
    </row>
    <row r="527" spans="1:4" x14ac:dyDescent="0.2">
      <c r="A527">
        <v>526</v>
      </c>
      <c r="B527">
        <v>21</v>
      </c>
      <c r="C527" t="s">
        <v>227</v>
      </c>
      <c r="D527" t="s">
        <v>4</v>
      </c>
    </row>
    <row r="528" spans="1:4" x14ac:dyDescent="0.2">
      <c r="A528">
        <v>527</v>
      </c>
      <c r="B528">
        <v>761</v>
      </c>
      <c r="C528" t="s">
        <v>57</v>
      </c>
      <c r="D528" t="s">
        <v>11</v>
      </c>
    </row>
    <row r="529" spans="1:4" x14ac:dyDescent="0.2">
      <c r="A529">
        <v>528</v>
      </c>
      <c r="B529">
        <v>679</v>
      </c>
      <c r="C529" t="s">
        <v>109</v>
      </c>
      <c r="D529" t="s">
        <v>4</v>
      </c>
    </row>
    <row r="530" spans="1:4" x14ac:dyDescent="0.2">
      <c r="A530">
        <v>529</v>
      </c>
      <c r="B530">
        <v>791</v>
      </c>
      <c r="C530" t="s">
        <v>204</v>
      </c>
      <c r="D530" t="s">
        <v>12</v>
      </c>
    </row>
    <row r="531" spans="1:4" x14ac:dyDescent="0.2">
      <c r="A531">
        <v>530</v>
      </c>
      <c r="B531">
        <v>771</v>
      </c>
      <c r="C531" t="s">
        <v>150</v>
      </c>
      <c r="D531" t="s">
        <v>3</v>
      </c>
    </row>
    <row r="532" spans="1:4" x14ac:dyDescent="0.2">
      <c r="A532">
        <v>531</v>
      </c>
      <c r="B532">
        <v>181</v>
      </c>
      <c r="C532" t="s">
        <v>107</v>
      </c>
      <c r="D532" t="s">
        <v>8</v>
      </c>
    </row>
    <row r="533" spans="1:4" x14ac:dyDescent="0.2">
      <c r="A533">
        <v>532</v>
      </c>
      <c r="B533">
        <v>380</v>
      </c>
      <c r="C533" t="s">
        <v>290</v>
      </c>
      <c r="D533" t="s">
        <v>12</v>
      </c>
    </row>
    <row r="534" spans="1:4" x14ac:dyDescent="0.2">
      <c r="A534">
        <v>533</v>
      </c>
      <c r="B534">
        <v>8</v>
      </c>
      <c r="C534" t="s">
        <v>250</v>
      </c>
      <c r="D534" t="s">
        <v>5</v>
      </c>
    </row>
    <row r="535" spans="1:4" x14ac:dyDescent="0.2">
      <c r="A535">
        <v>534</v>
      </c>
      <c r="B535">
        <v>382</v>
      </c>
      <c r="C535" t="s">
        <v>290</v>
      </c>
      <c r="D535" t="s">
        <v>12</v>
      </c>
    </row>
    <row r="536" spans="1:4" x14ac:dyDescent="0.2">
      <c r="A536">
        <v>535</v>
      </c>
      <c r="B536">
        <v>452</v>
      </c>
      <c r="C536" t="s">
        <v>171</v>
      </c>
      <c r="D536" t="s">
        <v>12</v>
      </c>
    </row>
    <row r="537" spans="1:4" x14ac:dyDescent="0.2">
      <c r="A537">
        <v>536</v>
      </c>
      <c r="B537">
        <v>149</v>
      </c>
      <c r="C537" t="s">
        <v>282</v>
      </c>
      <c r="D537" t="s">
        <v>12</v>
      </c>
    </row>
    <row r="538" spans="1:4" x14ac:dyDescent="0.2">
      <c r="A538">
        <v>537</v>
      </c>
      <c r="B538">
        <v>739</v>
      </c>
      <c r="C538" t="s">
        <v>108</v>
      </c>
      <c r="D538" t="s">
        <v>12</v>
      </c>
    </row>
    <row r="539" spans="1:4" x14ac:dyDescent="0.2">
      <c r="A539">
        <v>538</v>
      </c>
      <c r="B539">
        <v>107</v>
      </c>
      <c r="C539" t="s">
        <v>82</v>
      </c>
      <c r="D539" t="s">
        <v>3</v>
      </c>
    </row>
    <row r="540" spans="1:4" x14ac:dyDescent="0.2">
      <c r="A540">
        <v>539</v>
      </c>
      <c r="B540">
        <v>300</v>
      </c>
      <c r="C540" t="s">
        <v>180</v>
      </c>
      <c r="D540" t="s">
        <v>8</v>
      </c>
    </row>
    <row r="541" spans="1:4" x14ac:dyDescent="0.2">
      <c r="A541">
        <v>540</v>
      </c>
      <c r="B541">
        <v>453</v>
      </c>
      <c r="C541" t="s">
        <v>171</v>
      </c>
      <c r="D541" t="s">
        <v>12</v>
      </c>
    </row>
    <row r="542" spans="1:4" x14ac:dyDescent="0.2">
      <c r="A542">
        <v>541</v>
      </c>
      <c r="B542">
        <v>151</v>
      </c>
      <c r="C542" t="s">
        <v>230</v>
      </c>
      <c r="D542" t="s">
        <v>11</v>
      </c>
    </row>
    <row r="543" spans="1:4" x14ac:dyDescent="0.2">
      <c r="A543">
        <v>542</v>
      </c>
      <c r="B543">
        <v>830</v>
      </c>
      <c r="C543" t="s">
        <v>203</v>
      </c>
      <c r="D543" t="s">
        <v>3</v>
      </c>
    </row>
    <row r="544" spans="1:4" x14ac:dyDescent="0.2">
      <c r="A544">
        <v>543</v>
      </c>
      <c r="B544">
        <v>266</v>
      </c>
      <c r="C544" t="s">
        <v>119</v>
      </c>
      <c r="D544" t="s">
        <v>10</v>
      </c>
    </row>
    <row r="545" spans="1:4" x14ac:dyDescent="0.2">
      <c r="A545">
        <v>544</v>
      </c>
      <c r="B545">
        <v>194</v>
      </c>
      <c r="C545" t="s">
        <v>170</v>
      </c>
      <c r="D545" t="s">
        <v>6</v>
      </c>
    </row>
    <row r="546" spans="1:4" x14ac:dyDescent="0.2">
      <c r="A546">
        <v>545</v>
      </c>
      <c r="B546">
        <v>606</v>
      </c>
      <c r="C546" t="s">
        <v>230</v>
      </c>
      <c r="D546" t="s">
        <v>11</v>
      </c>
    </row>
    <row r="547" spans="1:4" x14ac:dyDescent="0.2">
      <c r="A547">
        <v>546</v>
      </c>
      <c r="B547">
        <v>502</v>
      </c>
      <c r="C547" t="s">
        <v>170</v>
      </c>
      <c r="D547" t="s">
        <v>6</v>
      </c>
    </row>
    <row r="548" spans="1:4" x14ac:dyDescent="0.2">
      <c r="A548">
        <v>547</v>
      </c>
      <c r="B548">
        <v>24</v>
      </c>
      <c r="C548" t="s">
        <v>227</v>
      </c>
      <c r="D548" t="s">
        <v>4</v>
      </c>
    </row>
    <row r="549" spans="1:4" x14ac:dyDescent="0.2">
      <c r="A549">
        <v>548</v>
      </c>
      <c r="B549">
        <v>411</v>
      </c>
      <c r="C549" t="s">
        <v>100</v>
      </c>
      <c r="D549" t="s">
        <v>7</v>
      </c>
    </row>
    <row r="550" spans="1:4" x14ac:dyDescent="0.2">
      <c r="A550">
        <v>549</v>
      </c>
      <c r="B550">
        <v>351</v>
      </c>
      <c r="C550" t="s">
        <v>221</v>
      </c>
      <c r="D550" t="s">
        <v>5</v>
      </c>
    </row>
    <row r="551" spans="1:4" x14ac:dyDescent="0.2">
      <c r="A551">
        <v>550</v>
      </c>
      <c r="B551">
        <v>127</v>
      </c>
      <c r="C551" t="s">
        <v>213</v>
      </c>
      <c r="D551" t="s">
        <v>4</v>
      </c>
    </row>
    <row r="552" spans="1:4" x14ac:dyDescent="0.2">
      <c r="A552">
        <v>551</v>
      </c>
      <c r="B552">
        <v>481</v>
      </c>
      <c r="C552" t="s">
        <v>217</v>
      </c>
      <c r="D552" t="s">
        <v>7</v>
      </c>
    </row>
    <row r="553" spans="1:4" x14ac:dyDescent="0.2">
      <c r="A553">
        <v>552</v>
      </c>
      <c r="B553">
        <v>340</v>
      </c>
      <c r="C553" t="s">
        <v>193</v>
      </c>
      <c r="D553" t="s">
        <v>5</v>
      </c>
    </row>
    <row r="554" spans="1:4" x14ac:dyDescent="0.2">
      <c r="A554">
        <v>553</v>
      </c>
      <c r="B554">
        <v>808</v>
      </c>
      <c r="C554" t="s">
        <v>257</v>
      </c>
      <c r="D554" t="s">
        <v>8</v>
      </c>
    </row>
    <row r="555" spans="1:4" x14ac:dyDescent="0.2">
      <c r="A555">
        <v>554</v>
      </c>
      <c r="B555">
        <v>516</v>
      </c>
      <c r="C555" t="s">
        <v>155</v>
      </c>
      <c r="D555" t="s">
        <v>3</v>
      </c>
    </row>
    <row r="556" spans="1:4" x14ac:dyDescent="0.2">
      <c r="A556">
        <v>555</v>
      </c>
      <c r="B556">
        <v>325</v>
      </c>
      <c r="C556" t="s">
        <v>190</v>
      </c>
      <c r="D556" t="s">
        <v>10</v>
      </c>
    </row>
    <row r="557" spans="1:4" x14ac:dyDescent="0.2">
      <c r="A557">
        <v>556</v>
      </c>
      <c r="B557">
        <v>164</v>
      </c>
      <c r="C557" t="s">
        <v>110</v>
      </c>
      <c r="D557" t="s">
        <v>5</v>
      </c>
    </row>
    <row r="558" spans="1:4" x14ac:dyDescent="0.2">
      <c r="A558">
        <v>557</v>
      </c>
      <c r="B558">
        <v>299</v>
      </c>
      <c r="C558" t="s">
        <v>180</v>
      </c>
      <c r="D558" t="s">
        <v>8</v>
      </c>
    </row>
    <row r="559" spans="1:4" x14ac:dyDescent="0.2">
      <c r="A559">
        <v>558</v>
      </c>
      <c r="B559">
        <v>549</v>
      </c>
      <c r="C559" t="s">
        <v>75</v>
      </c>
      <c r="D559" t="s">
        <v>4</v>
      </c>
    </row>
    <row r="560" spans="1:4" x14ac:dyDescent="0.2">
      <c r="A560">
        <v>559</v>
      </c>
      <c r="B560">
        <v>55</v>
      </c>
      <c r="C560" t="s">
        <v>256</v>
      </c>
      <c r="D560" t="s">
        <v>7</v>
      </c>
    </row>
    <row r="561" spans="1:4" x14ac:dyDescent="0.2">
      <c r="A561">
        <v>560</v>
      </c>
      <c r="B561">
        <v>710</v>
      </c>
      <c r="C561" t="s">
        <v>262</v>
      </c>
      <c r="D561" t="s">
        <v>11</v>
      </c>
    </row>
    <row r="562" spans="1:4" x14ac:dyDescent="0.2">
      <c r="A562">
        <v>561</v>
      </c>
      <c r="B562">
        <v>778</v>
      </c>
      <c r="C562" t="s">
        <v>249</v>
      </c>
      <c r="D562" t="s">
        <v>12</v>
      </c>
    </row>
    <row r="563" spans="1:4" x14ac:dyDescent="0.2">
      <c r="A563">
        <v>562</v>
      </c>
      <c r="B563">
        <v>763</v>
      </c>
      <c r="C563" t="s">
        <v>57</v>
      </c>
      <c r="D563" t="s">
        <v>11</v>
      </c>
    </row>
    <row r="564" spans="1:4" x14ac:dyDescent="0.2">
      <c r="A564">
        <v>563</v>
      </c>
      <c r="B564">
        <v>731</v>
      </c>
      <c r="C564" t="s">
        <v>81</v>
      </c>
      <c r="D564" t="s">
        <v>3</v>
      </c>
    </row>
    <row r="565" spans="1:4" x14ac:dyDescent="0.2">
      <c r="A565">
        <v>564</v>
      </c>
      <c r="B565">
        <v>402</v>
      </c>
      <c r="C565" t="s">
        <v>117</v>
      </c>
      <c r="D565" t="s">
        <v>8</v>
      </c>
    </row>
    <row r="566" spans="1:4" x14ac:dyDescent="0.2">
      <c r="A566">
        <v>565</v>
      </c>
      <c r="B566">
        <v>779</v>
      </c>
      <c r="C566" t="s">
        <v>249</v>
      </c>
      <c r="D566" t="s">
        <v>12</v>
      </c>
    </row>
    <row r="567" spans="1:4" x14ac:dyDescent="0.2">
      <c r="A567">
        <v>566</v>
      </c>
      <c r="B567">
        <v>723</v>
      </c>
      <c r="C567" t="s">
        <v>81</v>
      </c>
      <c r="D567" t="s">
        <v>3</v>
      </c>
    </row>
    <row r="568" spans="1:4" x14ac:dyDescent="0.2">
      <c r="A568">
        <v>567</v>
      </c>
      <c r="B568">
        <v>696</v>
      </c>
      <c r="C568" t="s">
        <v>120</v>
      </c>
      <c r="D568" t="s">
        <v>4</v>
      </c>
    </row>
    <row r="569" spans="1:4" x14ac:dyDescent="0.2">
      <c r="A569">
        <v>568</v>
      </c>
      <c r="B569">
        <v>536</v>
      </c>
      <c r="C569" t="s">
        <v>159</v>
      </c>
      <c r="D569" t="s">
        <v>4</v>
      </c>
    </row>
    <row r="570" spans="1:4" x14ac:dyDescent="0.2">
      <c r="A570">
        <v>569</v>
      </c>
      <c r="B570">
        <v>144</v>
      </c>
      <c r="C570" t="s">
        <v>282</v>
      </c>
      <c r="D570" t="s">
        <v>12</v>
      </c>
    </row>
    <row r="571" spans="1:4" x14ac:dyDescent="0.2">
      <c r="A571">
        <v>570</v>
      </c>
      <c r="B571">
        <v>828</v>
      </c>
      <c r="C571" t="s">
        <v>203</v>
      </c>
      <c r="D571" t="s">
        <v>3</v>
      </c>
    </row>
    <row r="572" spans="1:4" x14ac:dyDescent="0.2">
      <c r="A572">
        <v>571</v>
      </c>
      <c r="B572">
        <v>185</v>
      </c>
      <c r="C572" t="s">
        <v>112</v>
      </c>
      <c r="D572" t="s">
        <v>4</v>
      </c>
    </row>
    <row r="573" spans="1:4" x14ac:dyDescent="0.2">
      <c r="A573">
        <v>572</v>
      </c>
      <c r="B573">
        <v>128</v>
      </c>
      <c r="C573" t="s">
        <v>213</v>
      </c>
      <c r="D573" t="s">
        <v>4</v>
      </c>
    </row>
    <row r="574" spans="1:4" x14ac:dyDescent="0.2">
      <c r="A574">
        <v>573</v>
      </c>
      <c r="B574">
        <v>577</v>
      </c>
      <c r="C574" t="s">
        <v>245</v>
      </c>
      <c r="D574" t="s">
        <v>6</v>
      </c>
    </row>
    <row r="575" spans="1:4" x14ac:dyDescent="0.2">
      <c r="A575">
        <v>574</v>
      </c>
      <c r="B575">
        <v>286</v>
      </c>
      <c r="C575" t="s">
        <v>276</v>
      </c>
      <c r="D575" t="s">
        <v>4</v>
      </c>
    </row>
    <row r="576" spans="1:4" x14ac:dyDescent="0.2">
      <c r="A576">
        <v>575</v>
      </c>
      <c r="B576">
        <v>686</v>
      </c>
      <c r="C576" t="s">
        <v>208</v>
      </c>
      <c r="D576" t="s">
        <v>5</v>
      </c>
    </row>
    <row r="577" spans="1:4" x14ac:dyDescent="0.2">
      <c r="A577">
        <v>576</v>
      </c>
      <c r="B577">
        <v>518</v>
      </c>
      <c r="C577" t="s">
        <v>155</v>
      </c>
      <c r="D577" t="s">
        <v>3</v>
      </c>
    </row>
    <row r="578" spans="1:4" x14ac:dyDescent="0.2">
      <c r="A578">
        <v>577</v>
      </c>
      <c r="B578">
        <v>275</v>
      </c>
      <c r="C578" t="s">
        <v>108</v>
      </c>
      <c r="D578" t="s">
        <v>12</v>
      </c>
    </row>
    <row r="579" spans="1:4" x14ac:dyDescent="0.2">
      <c r="A579">
        <v>578</v>
      </c>
      <c r="B579">
        <v>364</v>
      </c>
      <c r="C579" t="s">
        <v>149</v>
      </c>
      <c r="D579" t="s">
        <v>8</v>
      </c>
    </row>
    <row r="580" spans="1:4" x14ac:dyDescent="0.2">
      <c r="A580">
        <v>579</v>
      </c>
      <c r="B580">
        <v>821</v>
      </c>
      <c r="C580" t="s">
        <v>203</v>
      </c>
      <c r="D580" t="s">
        <v>3</v>
      </c>
    </row>
    <row r="581" spans="1:4" x14ac:dyDescent="0.2">
      <c r="A581">
        <v>580</v>
      </c>
      <c r="B581">
        <v>357</v>
      </c>
      <c r="C581" t="s">
        <v>278</v>
      </c>
      <c r="D581" t="s">
        <v>5</v>
      </c>
    </row>
    <row r="582" spans="1:4" x14ac:dyDescent="0.2">
      <c r="A582">
        <v>581</v>
      </c>
      <c r="B582">
        <v>143</v>
      </c>
      <c r="C582" t="s">
        <v>282</v>
      </c>
      <c r="D582" t="s">
        <v>12</v>
      </c>
    </row>
    <row r="583" spans="1:4" x14ac:dyDescent="0.2">
      <c r="A583">
        <v>582</v>
      </c>
      <c r="B583">
        <v>568</v>
      </c>
      <c r="C583" t="s">
        <v>262</v>
      </c>
      <c r="D583" t="s">
        <v>11</v>
      </c>
    </row>
    <row r="584" spans="1:4" x14ac:dyDescent="0.2">
      <c r="A584">
        <v>583</v>
      </c>
      <c r="B584">
        <v>769</v>
      </c>
      <c r="C584" t="s">
        <v>268</v>
      </c>
      <c r="D584" t="s">
        <v>4</v>
      </c>
    </row>
    <row r="585" spans="1:4" x14ac:dyDescent="0.2">
      <c r="A585">
        <v>584</v>
      </c>
      <c r="B585">
        <v>642</v>
      </c>
      <c r="C585" t="s">
        <v>217</v>
      </c>
      <c r="D585" t="s">
        <v>7</v>
      </c>
    </row>
    <row r="586" spans="1:4" x14ac:dyDescent="0.2">
      <c r="A586">
        <v>585</v>
      </c>
      <c r="B586">
        <v>346</v>
      </c>
      <c r="C586" t="s">
        <v>117</v>
      </c>
      <c r="D586" t="s">
        <v>8</v>
      </c>
    </row>
    <row r="587" spans="1:4" x14ac:dyDescent="0.2">
      <c r="A587">
        <v>586</v>
      </c>
      <c r="B587">
        <v>226</v>
      </c>
      <c r="C587" t="s">
        <v>248</v>
      </c>
      <c r="D587" t="s">
        <v>12</v>
      </c>
    </row>
    <row r="588" spans="1:4" x14ac:dyDescent="0.2">
      <c r="A588">
        <v>587</v>
      </c>
      <c r="B588">
        <v>522</v>
      </c>
      <c r="C588" t="s">
        <v>73</v>
      </c>
      <c r="D588" t="s">
        <v>5</v>
      </c>
    </row>
    <row r="589" spans="1:4" x14ac:dyDescent="0.2">
      <c r="A589">
        <v>588</v>
      </c>
      <c r="B589">
        <v>474</v>
      </c>
      <c r="C589" t="s">
        <v>283</v>
      </c>
      <c r="D589" t="s">
        <v>4</v>
      </c>
    </row>
    <row r="590" spans="1:4" x14ac:dyDescent="0.2">
      <c r="A590">
        <v>589</v>
      </c>
      <c r="B590">
        <v>530</v>
      </c>
      <c r="C590" t="s">
        <v>125</v>
      </c>
      <c r="D590" t="s">
        <v>3</v>
      </c>
    </row>
    <row r="591" spans="1:4" x14ac:dyDescent="0.2">
      <c r="A591">
        <v>590</v>
      </c>
      <c r="B591">
        <v>196</v>
      </c>
      <c r="C591" t="s">
        <v>170</v>
      </c>
      <c r="D591" t="s">
        <v>6</v>
      </c>
    </row>
    <row r="592" spans="1:4" x14ac:dyDescent="0.2">
      <c r="A592">
        <v>591</v>
      </c>
      <c r="B592">
        <v>644</v>
      </c>
      <c r="C592" t="s">
        <v>171</v>
      </c>
      <c r="D592" t="s">
        <v>12</v>
      </c>
    </row>
    <row r="593" spans="1:4" x14ac:dyDescent="0.2">
      <c r="A593">
        <v>592</v>
      </c>
      <c r="B593">
        <v>548</v>
      </c>
      <c r="C593" t="s">
        <v>75</v>
      </c>
      <c r="D593" t="s">
        <v>4</v>
      </c>
    </row>
    <row r="594" spans="1:4" x14ac:dyDescent="0.2">
      <c r="A594">
        <v>593</v>
      </c>
      <c r="B594">
        <v>621</v>
      </c>
      <c r="C594" t="s">
        <v>183</v>
      </c>
      <c r="D594" t="s">
        <v>7</v>
      </c>
    </row>
    <row r="595" spans="1:4" x14ac:dyDescent="0.2">
      <c r="A595">
        <v>594</v>
      </c>
      <c r="B595">
        <v>292</v>
      </c>
      <c r="C595" t="s">
        <v>222</v>
      </c>
      <c r="D595" t="s">
        <v>5</v>
      </c>
    </row>
    <row r="596" spans="1:4" x14ac:dyDescent="0.2">
      <c r="A596">
        <v>595</v>
      </c>
      <c r="B596">
        <v>578</v>
      </c>
      <c r="C596" t="s">
        <v>273</v>
      </c>
      <c r="D596" t="s">
        <v>6</v>
      </c>
    </row>
    <row r="597" spans="1:4" x14ac:dyDescent="0.2">
      <c r="A597">
        <v>596</v>
      </c>
      <c r="B597">
        <v>362</v>
      </c>
      <c r="C597" t="s">
        <v>113</v>
      </c>
      <c r="D597" t="s">
        <v>12</v>
      </c>
    </row>
    <row r="598" spans="1:4" x14ac:dyDescent="0.2">
      <c r="A598">
        <v>597</v>
      </c>
      <c r="B598">
        <v>671</v>
      </c>
      <c r="C598" t="s">
        <v>213</v>
      </c>
      <c r="D598" t="s">
        <v>4</v>
      </c>
    </row>
    <row r="599" spans="1:4" x14ac:dyDescent="0.2">
      <c r="A599">
        <v>598</v>
      </c>
      <c r="B599">
        <v>476</v>
      </c>
      <c r="C599" t="s">
        <v>283</v>
      </c>
      <c r="D599" t="s">
        <v>4</v>
      </c>
    </row>
    <row r="600" spans="1:4" x14ac:dyDescent="0.2">
      <c r="A600">
        <v>599</v>
      </c>
      <c r="B600">
        <v>93</v>
      </c>
      <c r="C600" t="s">
        <v>86</v>
      </c>
      <c r="D600" t="s">
        <v>10</v>
      </c>
    </row>
    <row r="601" spans="1:4" x14ac:dyDescent="0.2">
      <c r="A601">
        <v>600</v>
      </c>
      <c r="B601">
        <v>580</v>
      </c>
      <c r="C601" t="s">
        <v>273</v>
      </c>
      <c r="D601" t="s">
        <v>6</v>
      </c>
    </row>
    <row r="602" spans="1:4" x14ac:dyDescent="0.2">
      <c r="A602">
        <v>601</v>
      </c>
      <c r="B602">
        <v>675</v>
      </c>
      <c r="C602" t="s">
        <v>213</v>
      </c>
      <c r="D602" t="s">
        <v>4</v>
      </c>
    </row>
    <row r="603" spans="1:4" x14ac:dyDescent="0.2">
      <c r="A603">
        <v>602</v>
      </c>
      <c r="B603">
        <v>428</v>
      </c>
      <c r="C603" t="s">
        <v>293</v>
      </c>
      <c r="D603" t="s">
        <v>6</v>
      </c>
    </row>
    <row r="604" spans="1:4" x14ac:dyDescent="0.2">
      <c r="A604">
        <v>603</v>
      </c>
      <c r="B604">
        <v>285</v>
      </c>
      <c r="C604" t="s">
        <v>276</v>
      </c>
      <c r="D604" t="s">
        <v>4</v>
      </c>
    </row>
    <row r="605" spans="1:4" x14ac:dyDescent="0.2">
      <c r="A605">
        <v>604</v>
      </c>
      <c r="B605">
        <v>824</v>
      </c>
      <c r="C605" t="s">
        <v>203</v>
      </c>
      <c r="D605" t="s">
        <v>3</v>
      </c>
    </row>
    <row r="606" spans="1:4" x14ac:dyDescent="0.2">
      <c r="A606">
        <v>605</v>
      </c>
      <c r="B606">
        <v>438</v>
      </c>
      <c r="C606" t="s">
        <v>216</v>
      </c>
      <c r="D606" t="s">
        <v>12</v>
      </c>
    </row>
    <row r="607" spans="1:4" x14ac:dyDescent="0.2">
      <c r="A607">
        <v>606</v>
      </c>
      <c r="B607">
        <v>316</v>
      </c>
      <c r="C607" t="s">
        <v>277</v>
      </c>
      <c r="D607" t="s">
        <v>6</v>
      </c>
    </row>
    <row r="608" spans="1:4" x14ac:dyDescent="0.2">
      <c r="A608">
        <v>607</v>
      </c>
      <c r="B608">
        <v>639</v>
      </c>
      <c r="C608" t="s">
        <v>217</v>
      </c>
      <c r="D608" t="s">
        <v>7</v>
      </c>
    </row>
    <row r="609" spans="1:4" x14ac:dyDescent="0.2">
      <c r="A609">
        <v>608</v>
      </c>
      <c r="B609">
        <v>447</v>
      </c>
      <c r="C609" t="s">
        <v>171</v>
      </c>
      <c r="D609" t="s">
        <v>12</v>
      </c>
    </row>
    <row r="610" spans="1:4" x14ac:dyDescent="0.2">
      <c r="A610">
        <v>609</v>
      </c>
      <c r="B610">
        <v>224</v>
      </c>
      <c r="C610" t="s">
        <v>248</v>
      </c>
      <c r="D610" t="s">
        <v>12</v>
      </c>
    </row>
    <row r="611" spans="1:4" x14ac:dyDescent="0.2">
      <c r="A611">
        <v>610</v>
      </c>
      <c r="B611">
        <v>463</v>
      </c>
      <c r="C611" t="s">
        <v>138</v>
      </c>
      <c r="D611" t="s">
        <v>5</v>
      </c>
    </row>
    <row r="612" spans="1:4" x14ac:dyDescent="0.2">
      <c r="A612">
        <v>611</v>
      </c>
      <c r="B612">
        <v>839</v>
      </c>
      <c r="C612" t="s">
        <v>111</v>
      </c>
      <c r="D612" t="s">
        <v>7</v>
      </c>
    </row>
    <row r="613" spans="1:4" x14ac:dyDescent="0.2">
      <c r="A613">
        <v>612</v>
      </c>
      <c r="B613">
        <v>714</v>
      </c>
      <c r="C613" t="s">
        <v>268</v>
      </c>
      <c r="D613" t="s">
        <v>4</v>
      </c>
    </row>
    <row r="614" spans="1:4" x14ac:dyDescent="0.2">
      <c r="A614">
        <v>613</v>
      </c>
      <c r="B614">
        <v>590</v>
      </c>
      <c r="C614" t="s">
        <v>99</v>
      </c>
      <c r="D614" t="s">
        <v>6</v>
      </c>
    </row>
    <row r="615" spans="1:4" x14ac:dyDescent="0.2">
      <c r="A615">
        <v>614</v>
      </c>
      <c r="B615">
        <v>542</v>
      </c>
      <c r="C615" t="s">
        <v>158</v>
      </c>
      <c r="D615" t="s">
        <v>12</v>
      </c>
    </row>
    <row r="616" spans="1:4" x14ac:dyDescent="0.2">
      <c r="A616">
        <v>615</v>
      </c>
      <c r="B616">
        <v>295</v>
      </c>
      <c r="C616" t="s">
        <v>73</v>
      </c>
      <c r="D616" t="s">
        <v>5</v>
      </c>
    </row>
    <row r="617" spans="1:4" x14ac:dyDescent="0.2">
      <c r="A617">
        <v>616</v>
      </c>
      <c r="B617">
        <v>250</v>
      </c>
      <c r="C617" t="s">
        <v>227</v>
      </c>
      <c r="D617" t="s">
        <v>3</v>
      </c>
    </row>
    <row r="618" spans="1:4" x14ac:dyDescent="0.2">
      <c r="A618">
        <v>617</v>
      </c>
      <c r="B618">
        <v>689</v>
      </c>
      <c r="C618" t="s">
        <v>287</v>
      </c>
      <c r="D618" t="s">
        <v>4</v>
      </c>
    </row>
    <row r="619" spans="1:4" x14ac:dyDescent="0.2">
      <c r="A619">
        <v>618</v>
      </c>
      <c r="B619">
        <v>235</v>
      </c>
      <c r="C619" t="s">
        <v>75</v>
      </c>
      <c r="D619" t="s">
        <v>4</v>
      </c>
    </row>
    <row r="620" spans="1:4" x14ac:dyDescent="0.2">
      <c r="A620">
        <v>619</v>
      </c>
      <c r="B620">
        <v>699</v>
      </c>
      <c r="C620" t="s">
        <v>120</v>
      </c>
      <c r="D620" t="s">
        <v>4</v>
      </c>
    </row>
    <row r="621" spans="1:4" x14ac:dyDescent="0.2">
      <c r="A621">
        <v>620</v>
      </c>
      <c r="B621">
        <v>646</v>
      </c>
      <c r="C621" t="s">
        <v>171</v>
      </c>
      <c r="D621" t="s">
        <v>12</v>
      </c>
    </row>
    <row r="622" spans="1:4" x14ac:dyDescent="0.2">
      <c r="A622">
        <v>621</v>
      </c>
      <c r="B622">
        <v>753</v>
      </c>
      <c r="C622" t="s">
        <v>219</v>
      </c>
      <c r="D622" t="s">
        <v>6</v>
      </c>
    </row>
    <row r="623" spans="1:4" x14ac:dyDescent="0.2">
      <c r="A623">
        <v>622</v>
      </c>
      <c r="B623">
        <v>201</v>
      </c>
      <c r="C623" t="s">
        <v>265</v>
      </c>
      <c r="D623" t="s">
        <v>11</v>
      </c>
    </row>
    <row r="624" spans="1:4" x14ac:dyDescent="0.2">
      <c r="A624">
        <v>623</v>
      </c>
      <c r="B624">
        <v>832</v>
      </c>
      <c r="C624" t="s">
        <v>180</v>
      </c>
      <c r="D624" t="s">
        <v>8</v>
      </c>
    </row>
    <row r="625" spans="1:4" x14ac:dyDescent="0.2">
      <c r="A625">
        <v>624</v>
      </c>
      <c r="B625">
        <v>356</v>
      </c>
      <c r="C625" t="s">
        <v>278</v>
      </c>
      <c r="D625" t="s">
        <v>5</v>
      </c>
    </row>
    <row r="626" spans="1:4" x14ac:dyDescent="0.2">
      <c r="A626">
        <v>625</v>
      </c>
      <c r="B626">
        <v>122</v>
      </c>
      <c r="C626" t="s">
        <v>246</v>
      </c>
      <c r="D626" t="s">
        <v>10</v>
      </c>
    </row>
    <row r="627" spans="1:4" x14ac:dyDescent="0.2">
      <c r="A627">
        <v>626</v>
      </c>
      <c r="B627">
        <v>125</v>
      </c>
      <c r="C627" t="s">
        <v>213</v>
      </c>
      <c r="D627" t="s">
        <v>4</v>
      </c>
    </row>
    <row r="628" spans="1:4" x14ac:dyDescent="0.2">
      <c r="A628">
        <v>627</v>
      </c>
      <c r="B628">
        <v>137</v>
      </c>
      <c r="C628" t="s">
        <v>287</v>
      </c>
      <c r="D628" t="s">
        <v>4</v>
      </c>
    </row>
    <row r="629" spans="1:4" x14ac:dyDescent="0.2">
      <c r="A629">
        <v>628</v>
      </c>
      <c r="B629">
        <v>390</v>
      </c>
      <c r="C629" t="s">
        <v>120</v>
      </c>
      <c r="D629" t="s">
        <v>4</v>
      </c>
    </row>
    <row r="630" spans="1:4" x14ac:dyDescent="0.2">
      <c r="A630">
        <v>629</v>
      </c>
      <c r="B630">
        <v>715</v>
      </c>
      <c r="C630" t="s">
        <v>268</v>
      </c>
      <c r="D630" t="s">
        <v>4</v>
      </c>
    </row>
    <row r="631" spans="1:4" x14ac:dyDescent="0.2">
      <c r="A631">
        <v>630</v>
      </c>
      <c r="B631">
        <v>515</v>
      </c>
      <c r="C631" t="s">
        <v>155</v>
      </c>
      <c r="D631" t="s">
        <v>3</v>
      </c>
    </row>
    <row r="632" spans="1:4" x14ac:dyDescent="0.2">
      <c r="A632">
        <v>631</v>
      </c>
      <c r="B632">
        <v>138</v>
      </c>
      <c r="C632" t="s">
        <v>287</v>
      </c>
      <c r="D632" t="s">
        <v>4</v>
      </c>
    </row>
    <row r="633" spans="1:4" x14ac:dyDescent="0.2">
      <c r="A633">
        <v>632</v>
      </c>
      <c r="B633">
        <v>56</v>
      </c>
      <c r="C633" t="s">
        <v>256</v>
      </c>
      <c r="D633" t="s">
        <v>7</v>
      </c>
    </row>
    <row r="634" spans="1:4" x14ac:dyDescent="0.2">
      <c r="A634">
        <v>633</v>
      </c>
      <c r="B634">
        <v>743</v>
      </c>
      <c r="C634" t="s">
        <v>108</v>
      </c>
      <c r="D634" t="s">
        <v>12</v>
      </c>
    </row>
    <row r="635" spans="1:4" x14ac:dyDescent="0.2">
      <c r="A635">
        <v>634</v>
      </c>
      <c r="B635">
        <v>756</v>
      </c>
      <c r="C635" t="s">
        <v>236</v>
      </c>
      <c r="D635" t="s">
        <v>9</v>
      </c>
    </row>
    <row r="636" spans="1:4" x14ac:dyDescent="0.2">
      <c r="A636">
        <v>635</v>
      </c>
      <c r="B636">
        <v>478</v>
      </c>
      <c r="C636" t="s">
        <v>283</v>
      </c>
      <c r="D636" t="s">
        <v>4</v>
      </c>
    </row>
    <row r="637" spans="1:4" x14ac:dyDescent="0.2">
      <c r="A637">
        <v>636</v>
      </c>
      <c r="B637">
        <v>152</v>
      </c>
      <c r="C637" t="s">
        <v>230</v>
      </c>
      <c r="D637" t="s">
        <v>11</v>
      </c>
    </row>
    <row r="638" spans="1:4" x14ac:dyDescent="0.2">
      <c r="A638">
        <v>637</v>
      </c>
      <c r="B638">
        <v>49</v>
      </c>
      <c r="C638" t="s">
        <v>141</v>
      </c>
      <c r="D638" t="s">
        <v>12</v>
      </c>
    </row>
    <row r="639" spans="1:4" x14ac:dyDescent="0.2">
      <c r="A639">
        <v>638</v>
      </c>
      <c r="B639">
        <v>66</v>
      </c>
      <c r="C639" t="s">
        <v>229</v>
      </c>
      <c r="D639" t="s">
        <v>7</v>
      </c>
    </row>
    <row r="640" spans="1:4" x14ac:dyDescent="0.2">
      <c r="A640">
        <v>639</v>
      </c>
      <c r="B640">
        <v>705</v>
      </c>
      <c r="C640" t="s">
        <v>120</v>
      </c>
      <c r="D640" t="s">
        <v>4</v>
      </c>
    </row>
    <row r="641" spans="1:4" x14ac:dyDescent="0.2">
      <c r="A641">
        <v>640</v>
      </c>
      <c r="B641">
        <v>173</v>
      </c>
      <c r="C641" t="s">
        <v>107</v>
      </c>
      <c r="D641" t="s">
        <v>8</v>
      </c>
    </row>
    <row r="642" spans="1:4" x14ac:dyDescent="0.2">
      <c r="A642">
        <v>641</v>
      </c>
      <c r="B642">
        <v>617</v>
      </c>
      <c r="C642" t="s">
        <v>239</v>
      </c>
      <c r="D642" t="s">
        <v>7</v>
      </c>
    </row>
    <row r="643" spans="1:4" x14ac:dyDescent="0.2">
      <c r="A643">
        <v>642</v>
      </c>
      <c r="B643">
        <v>393</v>
      </c>
      <c r="C643" t="s">
        <v>120</v>
      </c>
      <c r="D643" t="s">
        <v>4</v>
      </c>
    </row>
    <row r="644" spans="1:4" x14ac:dyDescent="0.2">
      <c r="A644">
        <v>643</v>
      </c>
      <c r="B644">
        <v>216</v>
      </c>
      <c r="C644" t="s">
        <v>215</v>
      </c>
      <c r="D644" t="s">
        <v>8</v>
      </c>
    </row>
    <row r="645" spans="1:4" x14ac:dyDescent="0.2">
      <c r="A645">
        <v>644</v>
      </c>
      <c r="B645">
        <v>126</v>
      </c>
      <c r="C645" t="s">
        <v>213</v>
      </c>
      <c r="D645" t="s">
        <v>4</v>
      </c>
    </row>
    <row r="646" spans="1:4" x14ac:dyDescent="0.2">
      <c r="A646">
        <v>645</v>
      </c>
      <c r="B646">
        <v>35</v>
      </c>
      <c r="C646" t="s">
        <v>266</v>
      </c>
      <c r="D646" t="s">
        <v>11</v>
      </c>
    </row>
    <row r="647" spans="1:4" x14ac:dyDescent="0.2">
      <c r="A647">
        <v>646</v>
      </c>
      <c r="B647">
        <v>719</v>
      </c>
      <c r="C647" t="s">
        <v>268</v>
      </c>
      <c r="D647" t="s">
        <v>4</v>
      </c>
    </row>
    <row r="648" spans="1:4" x14ac:dyDescent="0.2">
      <c r="A648">
        <v>647</v>
      </c>
      <c r="B648">
        <v>358</v>
      </c>
      <c r="C648" t="s">
        <v>173</v>
      </c>
      <c r="D648" t="s">
        <v>8</v>
      </c>
    </row>
    <row r="649" spans="1:4" x14ac:dyDescent="0.2">
      <c r="A649">
        <v>648</v>
      </c>
      <c r="B649">
        <v>336</v>
      </c>
      <c r="C649" t="s">
        <v>240</v>
      </c>
      <c r="D649" t="s">
        <v>8</v>
      </c>
    </row>
    <row r="650" spans="1:4" x14ac:dyDescent="0.2">
      <c r="A650">
        <v>649</v>
      </c>
      <c r="B650">
        <v>311</v>
      </c>
      <c r="C650" t="s">
        <v>290</v>
      </c>
      <c r="D650" t="s">
        <v>12</v>
      </c>
    </row>
    <row r="651" spans="1:4" x14ac:dyDescent="0.2">
      <c r="A651">
        <v>650</v>
      </c>
      <c r="B651">
        <v>526</v>
      </c>
      <c r="C651" t="s">
        <v>125</v>
      </c>
      <c r="D651" t="s">
        <v>3</v>
      </c>
    </row>
    <row r="652" spans="1:4" x14ac:dyDescent="0.2">
      <c r="A652">
        <v>651</v>
      </c>
      <c r="B652">
        <v>575</v>
      </c>
      <c r="C652" t="s">
        <v>245</v>
      </c>
      <c r="D652" t="s">
        <v>6</v>
      </c>
    </row>
    <row r="653" spans="1:4" x14ac:dyDescent="0.2">
      <c r="A653">
        <v>652</v>
      </c>
      <c r="B653">
        <v>466</v>
      </c>
      <c r="C653" t="s">
        <v>138</v>
      </c>
      <c r="D653" t="s">
        <v>5</v>
      </c>
    </row>
    <row r="654" spans="1:4" x14ac:dyDescent="0.2">
      <c r="A654">
        <v>653</v>
      </c>
      <c r="B654">
        <v>497</v>
      </c>
      <c r="C654" t="s">
        <v>208</v>
      </c>
      <c r="D654" t="s">
        <v>5</v>
      </c>
    </row>
    <row r="655" spans="1:4" x14ac:dyDescent="0.2">
      <c r="A655">
        <v>654</v>
      </c>
      <c r="B655">
        <v>67</v>
      </c>
      <c r="C655" t="s">
        <v>229</v>
      </c>
      <c r="D655" t="s">
        <v>7</v>
      </c>
    </row>
    <row r="656" spans="1:4" x14ac:dyDescent="0.2">
      <c r="A656">
        <v>655</v>
      </c>
      <c r="B656">
        <v>691</v>
      </c>
      <c r="C656" t="s">
        <v>287</v>
      </c>
      <c r="D656" t="s">
        <v>4</v>
      </c>
    </row>
    <row r="657" spans="1:4" x14ac:dyDescent="0.2">
      <c r="A657">
        <v>656</v>
      </c>
      <c r="B657">
        <v>544</v>
      </c>
      <c r="C657" t="s">
        <v>53</v>
      </c>
      <c r="D657" t="s">
        <v>5</v>
      </c>
    </row>
    <row r="658" spans="1:4" x14ac:dyDescent="0.2">
      <c r="A658">
        <v>657</v>
      </c>
      <c r="B658">
        <v>457</v>
      </c>
      <c r="C658" t="s">
        <v>53</v>
      </c>
      <c r="D658" t="s">
        <v>5</v>
      </c>
    </row>
    <row r="659" spans="1:4" x14ac:dyDescent="0.2">
      <c r="A659">
        <v>658</v>
      </c>
      <c r="B659">
        <v>259</v>
      </c>
      <c r="C659" t="s">
        <v>243</v>
      </c>
      <c r="D659" t="s">
        <v>6</v>
      </c>
    </row>
    <row r="660" spans="1:4" x14ac:dyDescent="0.2">
      <c r="A660">
        <v>659</v>
      </c>
      <c r="B660">
        <v>191</v>
      </c>
      <c r="C660" t="s">
        <v>271</v>
      </c>
      <c r="D660" t="s">
        <v>12</v>
      </c>
    </row>
    <row r="661" spans="1:4" x14ac:dyDescent="0.2">
      <c r="A661">
        <v>660</v>
      </c>
      <c r="B661">
        <v>274</v>
      </c>
      <c r="C661" t="s">
        <v>108</v>
      </c>
      <c r="D661" t="s">
        <v>12</v>
      </c>
    </row>
    <row r="662" spans="1:4" x14ac:dyDescent="0.2">
      <c r="A662">
        <v>661</v>
      </c>
      <c r="B662">
        <v>146</v>
      </c>
      <c r="C662" t="s">
        <v>282</v>
      </c>
      <c r="D662" t="s">
        <v>12</v>
      </c>
    </row>
    <row r="663" spans="1:4" x14ac:dyDescent="0.2">
      <c r="A663">
        <v>662</v>
      </c>
      <c r="B663">
        <v>102</v>
      </c>
      <c r="C663" t="s">
        <v>82</v>
      </c>
      <c r="D663" t="s">
        <v>3</v>
      </c>
    </row>
    <row r="664" spans="1:4" x14ac:dyDescent="0.2">
      <c r="A664">
        <v>663</v>
      </c>
      <c r="B664">
        <v>400</v>
      </c>
      <c r="C664" t="s">
        <v>120</v>
      </c>
      <c r="D664" t="s">
        <v>4</v>
      </c>
    </row>
    <row r="665" spans="1:4" x14ac:dyDescent="0.2">
      <c r="A665">
        <v>664</v>
      </c>
      <c r="B665">
        <v>267</v>
      </c>
      <c r="C665" t="s">
        <v>108</v>
      </c>
      <c r="D665" t="s">
        <v>12</v>
      </c>
    </row>
    <row r="666" spans="1:4" x14ac:dyDescent="0.2">
      <c r="A666">
        <v>665</v>
      </c>
      <c r="B666">
        <v>762</v>
      </c>
      <c r="C666" t="s">
        <v>57</v>
      </c>
      <c r="D666" t="s">
        <v>11</v>
      </c>
    </row>
    <row r="667" spans="1:4" x14ac:dyDescent="0.2">
      <c r="A667">
        <v>666</v>
      </c>
      <c r="B667">
        <v>633</v>
      </c>
      <c r="C667" t="s">
        <v>162</v>
      </c>
      <c r="D667" t="s">
        <v>6</v>
      </c>
    </row>
    <row r="668" spans="1:4" x14ac:dyDescent="0.2">
      <c r="A668">
        <v>667</v>
      </c>
      <c r="B668">
        <v>707</v>
      </c>
      <c r="C668" t="s">
        <v>127</v>
      </c>
      <c r="D668" t="s">
        <v>6</v>
      </c>
    </row>
    <row r="669" spans="1:4" x14ac:dyDescent="0.2">
      <c r="A669">
        <v>668</v>
      </c>
      <c r="B669">
        <v>494</v>
      </c>
      <c r="C669" t="s">
        <v>126</v>
      </c>
      <c r="D669" t="s">
        <v>3</v>
      </c>
    </row>
    <row r="670" spans="1:4" x14ac:dyDescent="0.2">
      <c r="A670">
        <v>669</v>
      </c>
      <c r="B670">
        <v>176</v>
      </c>
      <c r="C670" t="s">
        <v>107</v>
      </c>
      <c r="D670" t="s">
        <v>8</v>
      </c>
    </row>
    <row r="671" spans="1:4" x14ac:dyDescent="0.2">
      <c r="A671">
        <v>670</v>
      </c>
      <c r="B671">
        <v>247</v>
      </c>
      <c r="C671" t="s">
        <v>227</v>
      </c>
      <c r="D671" t="s">
        <v>3</v>
      </c>
    </row>
    <row r="672" spans="1:4" x14ac:dyDescent="0.2">
      <c r="A672">
        <v>671</v>
      </c>
      <c r="B672">
        <v>77</v>
      </c>
      <c r="C672" t="s">
        <v>173</v>
      </c>
      <c r="D672" t="s">
        <v>8</v>
      </c>
    </row>
    <row r="673" spans="1:4" x14ac:dyDescent="0.2">
      <c r="A673">
        <v>672</v>
      </c>
      <c r="B673">
        <v>404</v>
      </c>
      <c r="C673" t="s">
        <v>117</v>
      </c>
      <c r="D673" t="s">
        <v>8</v>
      </c>
    </row>
    <row r="674" spans="1:4" x14ac:dyDescent="0.2">
      <c r="A674">
        <v>673</v>
      </c>
      <c r="B674">
        <v>533</v>
      </c>
      <c r="C674" t="s">
        <v>351</v>
      </c>
      <c r="D674" t="s">
        <v>4</v>
      </c>
    </row>
    <row r="675" spans="1:4" x14ac:dyDescent="0.2">
      <c r="A675">
        <v>674</v>
      </c>
      <c r="B675">
        <v>231</v>
      </c>
      <c r="C675" t="s">
        <v>160</v>
      </c>
      <c r="D675" t="s">
        <v>5</v>
      </c>
    </row>
    <row r="676" spans="1:4" x14ac:dyDescent="0.2">
      <c r="A676">
        <v>675</v>
      </c>
      <c r="B676">
        <v>239</v>
      </c>
      <c r="C676" t="s">
        <v>75</v>
      </c>
      <c r="D676" t="s">
        <v>4</v>
      </c>
    </row>
    <row r="677" spans="1:4" x14ac:dyDescent="0.2">
      <c r="A677">
        <v>676</v>
      </c>
      <c r="B677">
        <v>208</v>
      </c>
      <c r="C677" t="s">
        <v>265</v>
      </c>
      <c r="D677" t="s">
        <v>11</v>
      </c>
    </row>
    <row r="678" spans="1:4" x14ac:dyDescent="0.2">
      <c r="A678">
        <v>677</v>
      </c>
      <c r="B678">
        <v>16</v>
      </c>
      <c r="C678" t="s">
        <v>123</v>
      </c>
      <c r="D678" t="s">
        <v>10</v>
      </c>
    </row>
    <row r="679" spans="1:4" x14ac:dyDescent="0.2">
      <c r="A679">
        <v>678</v>
      </c>
      <c r="B679">
        <v>414</v>
      </c>
      <c r="C679" t="s">
        <v>352</v>
      </c>
      <c r="D679" t="s">
        <v>4</v>
      </c>
    </row>
    <row r="680" spans="1:4" x14ac:dyDescent="0.2">
      <c r="A680">
        <v>679</v>
      </c>
      <c r="B680">
        <v>471</v>
      </c>
      <c r="C680" t="s">
        <v>233</v>
      </c>
      <c r="D680" t="s">
        <v>5</v>
      </c>
    </row>
    <row r="681" spans="1:4" x14ac:dyDescent="0.2">
      <c r="A681">
        <v>680</v>
      </c>
      <c r="B681">
        <v>510</v>
      </c>
      <c r="C681" t="s">
        <v>155</v>
      </c>
      <c r="D681" t="s">
        <v>3</v>
      </c>
    </row>
    <row r="682" spans="1:4" x14ac:dyDescent="0.2">
      <c r="A682">
        <v>681</v>
      </c>
      <c r="B682">
        <v>511</v>
      </c>
      <c r="C682" t="s">
        <v>155</v>
      </c>
      <c r="D682" t="s">
        <v>3</v>
      </c>
    </row>
    <row r="683" spans="1:4" x14ac:dyDescent="0.2">
      <c r="A683">
        <v>682</v>
      </c>
      <c r="B683">
        <v>90</v>
      </c>
      <c r="C683" t="s">
        <v>57</v>
      </c>
      <c r="D683" t="s">
        <v>11</v>
      </c>
    </row>
    <row r="684" spans="1:4" x14ac:dyDescent="0.2">
      <c r="A684">
        <v>683</v>
      </c>
      <c r="B684">
        <v>640</v>
      </c>
      <c r="C684" t="s">
        <v>217</v>
      </c>
      <c r="D684" t="s">
        <v>7</v>
      </c>
    </row>
    <row r="685" spans="1:4" x14ac:dyDescent="0.2">
      <c r="A685">
        <v>684</v>
      </c>
      <c r="B685">
        <v>706</v>
      </c>
      <c r="C685" t="s">
        <v>120</v>
      </c>
      <c r="D685" t="s">
        <v>4</v>
      </c>
    </row>
    <row r="686" spans="1:4" x14ac:dyDescent="0.2">
      <c r="A686">
        <v>685</v>
      </c>
      <c r="B686">
        <v>477</v>
      </c>
      <c r="C686" t="s">
        <v>283</v>
      </c>
      <c r="D686" t="s">
        <v>4</v>
      </c>
    </row>
    <row r="687" spans="1:4" x14ac:dyDescent="0.2">
      <c r="A687">
        <v>686</v>
      </c>
      <c r="B687">
        <v>449</v>
      </c>
      <c r="C687" t="s">
        <v>171</v>
      </c>
      <c r="D687" t="s">
        <v>12</v>
      </c>
    </row>
    <row r="688" spans="1:4" x14ac:dyDescent="0.2">
      <c r="A688">
        <v>687</v>
      </c>
      <c r="B688">
        <v>629</v>
      </c>
      <c r="C688" t="s">
        <v>128</v>
      </c>
      <c r="D688" t="s">
        <v>6</v>
      </c>
    </row>
    <row r="689" spans="1:4" x14ac:dyDescent="0.2">
      <c r="A689">
        <v>688</v>
      </c>
      <c r="B689">
        <v>412</v>
      </c>
      <c r="C689" t="s">
        <v>100</v>
      </c>
      <c r="D689" t="s">
        <v>7</v>
      </c>
    </row>
    <row r="690" spans="1:4" x14ac:dyDescent="0.2">
      <c r="A690">
        <v>689</v>
      </c>
      <c r="B690">
        <v>253</v>
      </c>
      <c r="C690" t="s">
        <v>227</v>
      </c>
      <c r="D690" t="s">
        <v>3</v>
      </c>
    </row>
    <row r="691" spans="1:4" x14ac:dyDescent="0.2">
      <c r="A691">
        <v>690</v>
      </c>
      <c r="B691">
        <v>43</v>
      </c>
      <c r="C691" t="s">
        <v>172</v>
      </c>
      <c r="D691" t="s">
        <v>12</v>
      </c>
    </row>
    <row r="692" spans="1:4" x14ac:dyDescent="0.2">
      <c r="A692">
        <v>691</v>
      </c>
      <c r="B692">
        <v>770</v>
      </c>
      <c r="C692" t="s">
        <v>150</v>
      </c>
      <c r="D692" t="s">
        <v>3</v>
      </c>
    </row>
    <row r="693" spans="1:4" x14ac:dyDescent="0.2">
      <c r="A693">
        <v>692</v>
      </c>
      <c r="B693">
        <v>660</v>
      </c>
      <c r="C693" t="s">
        <v>255</v>
      </c>
      <c r="D693" t="s">
        <v>3</v>
      </c>
    </row>
    <row r="694" spans="1:4" x14ac:dyDescent="0.2">
      <c r="A694">
        <v>693</v>
      </c>
      <c r="B694">
        <v>40</v>
      </c>
      <c r="C694" t="s">
        <v>90</v>
      </c>
      <c r="D694" t="s">
        <v>4</v>
      </c>
    </row>
    <row r="695" spans="1:4" x14ac:dyDescent="0.2">
      <c r="A695">
        <v>694</v>
      </c>
      <c r="B695">
        <v>816</v>
      </c>
      <c r="C695" t="s">
        <v>259</v>
      </c>
      <c r="D695" t="s">
        <v>3</v>
      </c>
    </row>
    <row r="696" spans="1:4" x14ac:dyDescent="0.2">
      <c r="A696">
        <v>695</v>
      </c>
      <c r="B696">
        <v>819</v>
      </c>
      <c r="C696" t="s">
        <v>259</v>
      </c>
      <c r="D696" t="s">
        <v>3</v>
      </c>
    </row>
    <row r="697" spans="1:4" x14ac:dyDescent="0.2">
      <c r="A697">
        <v>696</v>
      </c>
      <c r="B697">
        <v>614</v>
      </c>
      <c r="C697" t="s">
        <v>122</v>
      </c>
      <c r="D697" t="s">
        <v>6</v>
      </c>
    </row>
    <row r="698" spans="1:4" x14ac:dyDescent="0.2">
      <c r="A698">
        <v>697</v>
      </c>
      <c r="B698">
        <v>193</v>
      </c>
      <c r="C698" t="s">
        <v>170</v>
      </c>
      <c r="D698" t="s">
        <v>6</v>
      </c>
    </row>
    <row r="699" spans="1:4" x14ac:dyDescent="0.2">
      <c r="A699">
        <v>698</v>
      </c>
      <c r="B699">
        <v>406</v>
      </c>
      <c r="C699" t="s">
        <v>117</v>
      </c>
      <c r="D699" t="s">
        <v>8</v>
      </c>
    </row>
    <row r="700" spans="1:4" x14ac:dyDescent="0.2">
      <c r="A700">
        <v>699</v>
      </c>
      <c r="B700">
        <v>491</v>
      </c>
      <c r="C700" t="s">
        <v>179</v>
      </c>
      <c r="D700" t="s">
        <v>6</v>
      </c>
    </row>
    <row r="701" spans="1:4" x14ac:dyDescent="0.2">
      <c r="A701">
        <v>700</v>
      </c>
      <c r="B701">
        <v>459</v>
      </c>
      <c r="C701" t="s">
        <v>53</v>
      </c>
      <c r="D701" t="s">
        <v>5</v>
      </c>
    </row>
    <row r="702" spans="1:4" x14ac:dyDescent="0.2">
      <c r="A702">
        <v>701</v>
      </c>
      <c r="B702">
        <v>570</v>
      </c>
      <c r="C702" t="s">
        <v>245</v>
      </c>
      <c r="D702" t="s">
        <v>6</v>
      </c>
    </row>
    <row r="703" spans="1:4" x14ac:dyDescent="0.2">
      <c r="A703">
        <v>702</v>
      </c>
      <c r="B703">
        <v>427</v>
      </c>
      <c r="C703" t="s">
        <v>293</v>
      </c>
      <c r="D703" t="s">
        <v>6</v>
      </c>
    </row>
    <row r="704" spans="1:4" x14ac:dyDescent="0.2">
      <c r="A704">
        <v>703</v>
      </c>
      <c r="B704">
        <v>265</v>
      </c>
      <c r="C704" t="s">
        <v>119</v>
      </c>
      <c r="D704" t="s">
        <v>10</v>
      </c>
    </row>
    <row r="705" spans="1:4" x14ac:dyDescent="0.2">
      <c r="A705">
        <v>704</v>
      </c>
      <c r="B705">
        <v>490</v>
      </c>
      <c r="C705" t="s">
        <v>232</v>
      </c>
      <c r="D705" t="s">
        <v>6</v>
      </c>
    </row>
    <row r="706" spans="1:4" x14ac:dyDescent="0.2">
      <c r="A706">
        <v>705</v>
      </c>
      <c r="B706">
        <v>683</v>
      </c>
      <c r="C706" t="s">
        <v>278</v>
      </c>
      <c r="D706" t="s">
        <v>5</v>
      </c>
    </row>
    <row r="707" spans="1:4" x14ac:dyDescent="0.2">
      <c r="A707">
        <v>706</v>
      </c>
      <c r="B707">
        <v>623</v>
      </c>
      <c r="C707" t="s">
        <v>128</v>
      </c>
      <c r="D707" t="s">
        <v>6</v>
      </c>
    </row>
    <row r="708" spans="1:4" x14ac:dyDescent="0.2">
      <c r="A708">
        <v>707</v>
      </c>
      <c r="B708">
        <v>749</v>
      </c>
      <c r="C708" t="s">
        <v>186</v>
      </c>
      <c r="D708" t="s">
        <v>7</v>
      </c>
    </row>
    <row r="709" spans="1:4" x14ac:dyDescent="0.2">
      <c r="A709">
        <v>708</v>
      </c>
      <c r="B709">
        <v>489</v>
      </c>
      <c r="C709" t="s">
        <v>232</v>
      </c>
      <c r="D709" t="s">
        <v>6</v>
      </c>
    </row>
    <row r="710" spans="1:4" x14ac:dyDescent="0.2">
      <c r="A710">
        <v>709</v>
      </c>
      <c r="B710">
        <v>421</v>
      </c>
      <c r="C710" t="s">
        <v>293</v>
      </c>
      <c r="D710" t="s">
        <v>6</v>
      </c>
    </row>
    <row r="711" spans="1:4" x14ac:dyDescent="0.2">
      <c r="A711">
        <v>710</v>
      </c>
      <c r="B711">
        <v>385</v>
      </c>
      <c r="C711" t="s">
        <v>290</v>
      </c>
      <c r="D711" t="s">
        <v>12</v>
      </c>
    </row>
    <row r="712" spans="1:4" x14ac:dyDescent="0.2">
      <c r="A712">
        <v>711</v>
      </c>
      <c r="B712">
        <v>785</v>
      </c>
      <c r="C712" t="s">
        <v>274</v>
      </c>
      <c r="D712" t="s">
        <v>6</v>
      </c>
    </row>
    <row r="713" spans="1:4" x14ac:dyDescent="0.2">
      <c r="A713">
        <v>712</v>
      </c>
      <c r="B713">
        <v>674</v>
      </c>
      <c r="C713" t="s">
        <v>213</v>
      </c>
      <c r="D713" t="s">
        <v>4</v>
      </c>
    </row>
    <row r="714" spans="1:4" x14ac:dyDescent="0.2">
      <c r="A714">
        <v>713</v>
      </c>
      <c r="B714">
        <v>195</v>
      </c>
      <c r="C714" t="s">
        <v>170</v>
      </c>
      <c r="D714" t="s">
        <v>6</v>
      </c>
    </row>
    <row r="715" spans="1:4" x14ac:dyDescent="0.2">
      <c r="A715">
        <v>714</v>
      </c>
      <c r="B715">
        <v>139</v>
      </c>
      <c r="C715" t="s">
        <v>282</v>
      </c>
      <c r="D715" t="s">
        <v>12</v>
      </c>
    </row>
    <row r="716" spans="1:4" x14ac:dyDescent="0.2">
      <c r="A716">
        <v>715</v>
      </c>
      <c r="B716">
        <v>270</v>
      </c>
      <c r="C716" t="s">
        <v>108</v>
      </c>
      <c r="D716" t="s">
        <v>12</v>
      </c>
    </row>
    <row r="717" spans="1:4" x14ac:dyDescent="0.2">
      <c r="A717">
        <v>716</v>
      </c>
      <c r="B717">
        <v>419</v>
      </c>
      <c r="C717" t="s">
        <v>293</v>
      </c>
      <c r="D717" t="s">
        <v>6</v>
      </c>
    </row>
    <row r="718" spans="1:4" x14ac:dyDescent="0.2">
      <c r="A718">
        <v>717</v>
      </c>
      <c r="B718">
        <v>61</v>
      </c>
      <c r="C718" t="s">
        <v>165</v>
      </c>
      <c r="D718" t="s">
        <v>12</v>
      </c>
    </row>
    <row r="719" spans="1:4" x14ac:dyDescent="0.2">
      <c r="A719">
        <v>718</v>
      </c>
      <c r="B719">
        <v>622</v>
      </c>
      <c r="C719" t="s">
        <v>128</v>
      </c>
      <c r="D719" t="s">
        <v>6</v>
      </c>
    </row>
    <row r="720" spans="1:4" x14ac:dyDescent="0.2">
      <c r="A720">
        <v>719</v>
      </c>
      <c r="B720">
        <v>371</v>
      </c>
      <c r="C720" t="s">
        <v>265</v>
      </c>
      <c r="D720" t="s">
        <v>11</v>
      </c>
    </row>
    <row r="721" spans="1:4" x14ac:dyDescent="0.2">
      <c r="A721">
        <v>720</v>
      </c>
      <c r="B721">
        <v>591</v>
      </c>
      <c r="C721" t="s">
        <v>99</v>
      </c>
      <c r="D721" t="s">
        <v>6</v>
      </c>
    </row>
    <row r="722" spans="1:4" x14ac:dyDescent="0.2">
      <c r="A722">
        <v>721</v>
      </c>
      <c r="B722">
        <v>649</v>
      </c>
      <c r="C722" t="s">
        <v>171</v>
      </c>
      <c r="D722" t="s">
        <v>12</v>
      </c>
    </row>
    <row r="723" spans="1:4" x14ac:dyDescent="0.2">
      <c r="A723">
        <v>722</v>
      </c>
      <c r="B723">
        <v>768</v>
      </c>
      <c r="C723" t="s">
        <v>268</v>
      </c>
      <c r="D723" t="s">
        <v>4</v>
      </c>
    </row>
    <row r="724" spans="1:4" x14ac:dyDescent="0.2">
      <c r="A724">
        <v>723</v>
      </c>
      <c r="B724">
        <v>801</v>
      </c>
      <c r="C724" t="s">
        <v>159</v>
      </c>
      <c r="D724" t="s">
        <v>4</v>
      </c>
    </row>
    <row r="725" spans="1:4" x14ac:dyDescent="0.2">
      <c r="A725">
        <v>724</v>
      </c>
      <c r="B725">
        <v>179</v>
      </c>
      <c r="C725" t="s">
        <v>107</v>
      </c>
      <c r="D725" t="s">
        <v>8</v>
      </c>
    </row>
    <row r="726" spans="1:4" x14ac:dyDescent="0.2">
      <c r="A726">
        <v>725</v>
      </c>
      <c r="B726">
        <v>547</v>
      </c>
      <c r="C726" t="s">
        <v>53</v>
      </c>
      <c r="D726" t="s">
        <v>5</v>
      </c>
    </row>
    <row r="727" spans="1:4" x14ac:dyDescent="0.2">
      <c r="A727">
        <v>726</v>
      </c>
      <c r="B727">
        <v>792</v>
      </c>
      <c r="C727" t="s">
        <v>204</v>
      </c>
      <c r="D727" t="s">
        <v>12</v>
      </c>
    </row>
    <row r="728" spans="1:4" x14ac:dyDescent="0.2">
      <c r="A728">
        <v>727</v>
      </c>
      <c r="B728">
        <v>261</v>
      </c>
      <c r="C728" t="s">
        <v>63</v>
      </c>
      <c r="D728" t="s">
        <v>7</v>
      </c>
    </row>
    <row r="729" spans="1:4" x14ac:dyDescent="0.2">
      <c r="A729">
        <v>728</v>
      </c>
      <c r="B729">
        <v>331</v>
      </c>
      <c r="C729" t="s">
        <v>179</v>
      </c>
      <c r="D729" t="s">
        <v>6</v>
      </c>
    </row>
    <row r="730" spans="1:4" x14ac:dyDescent="0.2">
      <c r="A730">
        <v>729</v>
      </c>
      <c r="B730">
        <v>155</v>
      </c>
      <c r="C730" t="s">
        <v>230</v>
      </c>
      <c r="D730" t="s">
        <v>11</v>
      </c>
    </row>
    <row r="731" spans="1:4" x14ac:dyDescent="0.2">
      <c r="A731">
        <v>730</v>
      </c>
      <c r="B731">
        <v>148</v>
      </c>
      <c r="C731" t="s">
        <v>282</v>
      </c>
      <c r="D731" t="s">
        <v>12</v>
      </c>
    </row>
    <row r="732" spans="1:4" x14ac:dyDescent="0.2">
      <c r="A732">
        <v>731</v>
      </c>
      <c r="B732">
        <v>116</v>
      </c>
      <c r="C732" t="s">
        <v>89</v>
      </c>
      <c r="D732" t="s">
        <v>10</v>
      </c>
    </row>
    <row r="733" spans="1:4" x14ac:dyDescent="0.2">
      <c r="A733">
        <v>732</v>
      </c>
      <c r="B733">
        <v>565</v>
      </c>
      <c r="C733" t="s">
        <v>262</v>
      </c>
      <c r="D733" t="s">
        <v>11</v>
      </c>
    </row>
    <row r="734" spans="1:4" x14ac:dyDescent="0.2">
      <c r="A734">
        <v>733</v>
      </c>
      <c r="B734">
        <v>34</v>
      </c>
      <c r="C734" t="s">
        <v>266</v>
      </c>
      <c r="D734" t="s">
        <v>11</v>
      </c>
    </row>
    <row r="735" spans="1:4" x14ac:dyDescent="0.2">
      <c r="A735">
        <v>734</v>
      </c>
      <c r="B735">
        <v>527</v>
      </c>
      <c r="C735" t="s">
        <v>125</v>
      </c>
      <c r="D735" t="s">
        <v>3</v>
      </c>
    </row>
    <row r="736" spans="1:4" x14ac:dyDescent="0.2">
      <c r="A736">
        <v>735</v>
      </c>
      <c r="B736">
        <v>666</v>
      </c>
      <c r="C736" t="s">
        <v>107</v>
      </c>
      <c r="D736" t="s">
        <v>8</v>
      </c>
    </row>
    <row r="737" spans="1:4" x14ac:dyDescent="0.2">
      <c r="A737">
        <v>736</v>
      </c>
      <c r="B737">
        <v>796</v>
      </c>
      <c r="C737" t="s">
        <v>204</v>
      </c>
      <c r="D737" t="s">
        <v>12</v>
      </c>
    </row>
    <row r="738" spans="1:4" x14ac:dyDescent="0.2">
      <c r="A738">
        <v>737</v>
      </c>
      <c r="B738">
        <v>314</v>
      </c>
      <c r="C738" t="s">
        <v>277</v>
      </c>
      <c r="D738" t="s">
        <v>6</v>
      </c>
    </row>
    <row r="739" spans="1:4" x14ac:dyDescent="0.2">
      <c r="A739">
        <v>738</v>
      </c>
      <c r="B739">
        <v>797</v>
      </c>
      <c r="C739" t="s">
        <v>204</v>
      </c>
      <c r="D739" t="s">
        <v>12</v>
      </c>
    </row>
    <row r="740" spans="1:4" x14ac:dyDescent="0.2">
      <c r="A740">
        <v>739</v>
      </c>
      <c r="B740">
        <v>134</v>
      </c>
      <c r="C740" t="s">
        <v>136</v>
      </c>
      <c r="D740" t="s">
        <v>9</v>
      </c>
    </row>
    <row r="741" spans="1:4" x14ac:dyDescent="0.2">
      <c r="A741">
        <v>740</v>
      </c>
      <c r="B741">
        <v>54</v>
      </c>
      <c r="C741" t="s">
        <v>256</v>
      </c>
      <c r="D741" t="s">
        <v>7</v>
      </c>
    </row>
    <row r="742" spans="1:4" x14ac:dyDescent="0.2">
      <c r="A742">
        <v>741</v>
      </c>
      <c r="B742">
        <v>399</v>
      </c>
      <c r="C742" t="s">
        <v>120</v>
      </c>
      <c r="D742" t="s">
        <v>4</v>
      </c>
    </row>
    <row r="743" spans="1:4" x14ac:dyDescent="0.2">
      <c r="A743">
        <v>742</v>
      </c>
      <c r="B743">
        <v>172</v>
      </c>
      <c r="C743" t="s">
        <v>204</v>
      </c>
      <c r="D743" t="s">
        <v>12</v>
      </c>
    </row>
    <row r="744" spans="1:4" x14ac:dyDescent="0.2">
      <c r="A744">
        <v>743</v>
      </c>
      <c r="B744">
        <v>584</v>
      </c>
      <c r="C744" t="s">
        <v>142</v>
      </c>
      <c r="D744" t="s">
        <v>12</v>
      </c>
    </row>
    <row r="745" spans="1:4" x14ac:dyDescent="0.2">
      <c r="A745">
        <v>744</v>
      </c>
      <c r="B745">
        <v>99</v>
      </c>
      <c r="C745" t="s">
        <v>149</v>
      </c>
      <c r="D745" t="s">
        <v>8</v>
      </c>
    </row>
    <row r="746" spans="1:4" x14ac:dyDescent="0.2">
      <c r="A746">
        <v>745</v>
      </c>
      <c r="B746">
        <v>46</v>
      </c>
      <c r="C746" t="s">
        <v>282</v>
      </c>
      <c r="D746" t="s">
        <v>12</v>
      </c>
    </row>
    <row r="747" spans="1:4" x14ac:dyDescent="0.2">
      <c r="A747">
        <v>746</v>
      </c>
      <c r="B747">
        <v>378</v>
      </c>
      <c r="C747" t="s">
        <v>290</v>
      </c>
      <c r="D747" t="s">
        <v>12</v>
      </c>
    </row>
    <row r="748" spans="1:4" x14ac:dyDescent="0.2">
      <c r="A748">
        <v>747</v>
      </c>
      <c r="B748">
        <v>482</v>
      </c>
      <c r="C748" t="s">
        <v>217</v>
      </c>
      <c r="D748" t="s">
        <v>7</v>
      </c>
    </row>
    <row r="749" spans="1:4" x14ac:dyDescent="0.2">
      <c r="A749">
        <v>748</v>
      </c>
      <c r="B749">
        <v>823</v>
      </c>
      <c r="C749" t="s">
        <v>203</v>
      </c>
      <c r="D749" t="s">
        <v>3</v>
      </c>
    </row>
    <row r="750" spans="1:4" x14ac:dyDescent="0.2">
      <c r="A750">
        <v>749</v>
      </c>
      <c r="B750">
        <v>826</v>
      </c>
      <c r="C750" t="s">
        <v>203</v>
      </c>
      <c r="D750" t="s">
        <v>3</v>
      </c>
    </row>
    <row r="751" spans="1:4" x14ac:dyDescent="0.2">
      <c r="A751">
        <v>750</v>
      </c>
      <c r="B751">
        <v>310</v>
      </c>
      <c r="C751" t="s">
        <v>290</v>
      </c>
      <c r="D751" t="s">
        <v>12</v>
      </c>
    </row>
    <row r="752" spans="1:4" x14ac:dyDescent="0.2">
      <c r="A752">
        <v>751</v>
      </c>
      <c r="B752">
        <v>170</v>
      </c>
      <c r="C752" t="s">
        <v>204</v>
      </c>
      <c r="D752" t="s">
        <v>12</v>
      </c>
    </row>
    <row r="753" spans="1:4" x14ac:dyDescent="0.2">
      <c r="A753">
        <v>752</v>
      </c>
      <c r="B753">
        <v>783</v>
      </c>
      <c r="C753" t="s">
        <v>274</v>
      </c>
      <c r="D753" t="s">
        <v>6</v>
      </c>
    </row>
    <row r="754" spans="1:4" x14ac:dyDescent="0.2">
      <c r="A754">
        <v>753</v>
      </c>
      <c r="B754">
        <v>524</v>
      </c>
      <c r="C754" t="s">
        <v>160</v>
      </c>
      <c r="D754" t="s">
        <v>5</v>
      </c>
    </row>
    <row r="755" spans="1:4" x14ac:dyDescent="0.2">
      <c r="A755">
        <v>754</v>
      </c>
      <c r="B755">
        <v>236</v>
      </c>
      <c r="C755" t="s">
        <v>75</v>
      </c>
      <c r="D755" t="s">
        <v>4</v>
      </c>
    </row>
    <row r="756" spans="1:4" x14ac:dyDescent="0.2">
      <c r="A756">
        <v>755</v>
      </c>
      <c r="B756">
        <v>523</v>
      </c>
      <c r="C756" t="s">
        <v>160</v>
      </c>
      <c r="D756" t="s">
        <v>5</v>
      </c>
    </row>
    <row r="757" spans="1:4" x14ac:dyDescent="0.2">
      <c r="A757">
        <v>756</v>
      </c>
      <c r="B757">
        <v>532</v>
      </c>
      <c r="C757" t="s">
        <v>351</v>
      </c>
      <c r="D757" t="s">
        <v>4</v>
      </c>
    </row>
    <row r="758" spans="1:4" x14ac:dyDescent="0.2">
      <c r="A758">
        <v>757</v>
      </c>
      <c r="B758">
        <v>443</v>
      </c>
      <c r="C758" t="s">
        <v>171</v>
      </c>
      <c r="D758" t="s">
        <v>12</v>
      </c>
    </row>
    <row r="759" spans="1:4" x14ac:dyDescent="0.2">
      <c r="A759">
        <v>758</v>
      </c>
      <c r="B759">
        <v>222</v>
      </c>
      <c r="C759" t="s">
        <v>269</v>
      </c>
      <c r="D759" t="s">
        <v>6</v>
      </c>
    </row>
    <row r="760" spans="1:4" x14ac:dyDescent="0.2">
      <c r="A760">
        <v>759</v>
      </c>
      <c r="B760">
        <v>594</v>
      </c>
      <c r="C760" t="s">
        <v>99</v>
      </c>
      <c r="D760" t="s">
        <v>6</v>
      </c>
    </row>
    <row r="761" spans="1:4" x14ac:dyDescent="0.2">
      <c r="A761">
        <v>760</v>
      </c>
      <c r="B761">
        <v>799</v>
      </c>
      <c r="C761" t="s">
        <v>204</v>
      </c>
      <c r="D761" t="s">
        <v>12</v>
      </c>
    </row>
    <row r="762" spans="1:4" x14ac:dyDescent="0.2">
      <c r="A762">
        <v>761</v>
      </c>
      <c r="B762">
        <v>611</v>
      </c>
      <c r="C762" t="s">
        <v>218</v>
      </c>
      <c r="D762" t="s">
        <v>6</v>
      </c>
    </row>
    <row r="763" spans="1:4" x14ac:dyDescent="0.2">
      <c r="A763">
        <v>762</v>
      </c>
      <c r="B763">
        <v>354</v>
      </c>
      <c r="C763" t="s">
        <v>278</v>
      </c>
      <c r="D763" t="s">
        <v>5</v>
      </c>
    </row>
    <row r="764" spans="1:4" x14ac:dyDescent="0.2">
      <c r="A764">
        <v>763</v>
      </c>
      <c r="B764">
        <v>98</v>
      </c>
      <c r="C764" t="s">
        <v>149</v>
      </c>
      <c r="D764" t="s">
        <v>8</v>
      </c>
    </row>
    <row r="765" spans="1:4" x14ac:dyDescent="0.2">
      <c r="A765">
        <v>764</v>
      </c>
      <c r="B765">
        <v>626</v>
      </c>
      <c r="C765" t="s">
        <v>128</v>
      </c>
      <c r="D765" t="s">
        <v>6</v>
      </c>
    </row>
    <row r="766" spans="1:4" x14ac:dyDescent="0.2">
      <c r="A766">
        <v>765</v>
      </c>
      <c r="B766">
        <v>205</v>
      </c>
      <c r="C766" t="s">
        <v>265</v>
      </c>
      <c r="D766" t="s">
        <v>11</v>
      </c>
    </row>
    <row r="767" spans="1:4" x14ac:dyDescent="0.2">
      <c r="A767">
        <v>766</v>
      </c>
      <c r="B767">
        <v>13</v>
      </c>
      <c r="C767" t="s">
        <v>206</v>
      </c>
      <c r="D767" t="s">
        <v>5</v>
      </c>
    </row>
    <row r="768" spans="1:4" x14ac:dyDescent="0.2">
      <c r="A768">
        <v>767</v>
      </c>
      <c r="B768">
        <v>290</v>
      </c>
      <c r="C768" t="s">
        <v>164</v>
      </c>
      <c r="D768" t="s">
        <v>6</v>
      </c>
    </row>
    <row r="769" spans="1:4" x14ac:dyDescent="0.2">
      <c r="A769">
        <v>768</v>
      </c>
      <c r="B769">
        <v>237</v>
      </c>
      <c r="C769" t="s">
        <v>75</v>
      </c>
      <c r="D769" t="s">
        <v>4</v>
      </c>
    </row>
    <row r="770" spans="1:4" x14ac:dyDescent="0.2">
      <c r="A770">
        <v>769</v>
      </c>
      <c r="B770">
        <v>368</v>
      </c>
      <c r="C770" t="s">
        <v>114</v>
      </c>
      <c r="D770" t="s">
        <v>7</v>
      </c>
    </row>
    <row r="771" spans="1:4" x14ac:dyDescent="0.2">
      <c r="A771">
        <v>770</v>
      </c>
      <c r="B771">
        <v>784</v>
      </c>
      <c r="C771" t="s">
        <v>274</v>
      </c>
      <c r="D771" t="s">
        <v>6</v>
      </c>
    </row>
    <row r="772" spans="1:4" x14ac:dyDescent="0.2">
      <c r="A772">
        <v>771</v>
      </c>
      <c r="B772">
        <v>708</v>
      </c>
      <c r="C772" t="s">
        <v>127</v>
      </c>
      <c r="D772" t="s">
        <v>6</v>
      </c>
    </row>
    <row r="773" spans="1:4" x14ac:dyDescent="0.2">
      <c r="A773">
        <v>772</v>
      </c>
      <c r="B773">
        <v>57</v>
      </c>
      <c r="C773" t="s">
        <v>256</v>
      </c>
      <c r="D773" t="s">
        <v>7</v>
      </c>
    </row>
    <row r="774" spans="1:4" x14ac:dyDescent="0.2">
      <c r="A774">
        <v>773</v>
      </c>
      <c r="B774">
        <v>223</v>
      </c>
      <c r="C774" t="s">
        <v>248</v>
      </c>
      <c r="D774" t="s">
        <v>12</v>
      </c>
    </row>
    <row r="775" spans="1:4" x14ac:dyDescent="0.2">
      <c r="A775">
        <v>774</v>
      </c>
      <c r="B775">
        <v>6</v>
      </c>
      <c r="C775" t="s">
        <v>236</v>
      </c>
      <c r="D775" t="s">
        <v>9</v>
      </c>
    </row>
    <row r="776" spans="1:4" x14ac:dyDescent="0.2">
      <c r="A776">
        <v>775</v>
      </c>
      <c r="B776">
        <v>725</v>
      </c>
      <c r="C776" t="s">
        <v>81</v>
      </c>
      <c r="D776" t="s">
        <v>3</v>
      </c>
    </row>
    <row r="777" spans="1:4" x14ac:dyDescent="0.2">
      <c r="A777">
        <v>776</v>
      </c>
      <c r="B777">
        <v>650</v>
      </c>
      <c r="C777" t="s">
        <v>171</v>
      </c>
      <c r="D777" t="s">
        <v>12</v>
      </c>
    </row>
    <row r="778" spans="1:4" x14ac:dyDescent="0.2">
      <c r="A778">
        <v>777</v>
      </c>
      <c r="B778">
        <v>174</v>
      </c>
      <c r="C778" t="s">
        <v>107</v>
      </c>
      <c r="D778" t="s">
        <v>8</v>
      </c>
    </row>
    <row r="779" spans="1:4" x14ac:dyDescent="0.2">
      <c r="A779">
        <v>778</v>
      </c>
      <c r="B779">
        <v>802</v>
      </c>
      <c r="C779" t="s">
        <v>159</v>
      </c>
      <c r="D779" t="s">
        <v>4</v>
      </c>
    </row>
    <row r="780" spans="1:4" x14ac:dyDescent="0.2">
      <c r="A780">
        <v>779</v>
      </c>
      <c r="B780">
        <v>159</v>
      </c>
      <c r="C780" t="s">
        <v>230</v>
      </c>
      <c r="D780" t="s">
        <v>11</v>
      </c>
    </row>
    <row r="781" spans="1:4" x14ac:dyDescent="0.2">
      <c r="A781">
        <v>780</v>
      </c>
      <c r="B781">
        <v>168</v>
      </c>
      <c r="C781" t="s">
        <v>204</v>
      </c>
      <c r="D781" t="s">
        <v>12</v>
      </c>
    </row>
    <row r="782" spans="1:4" x14ac:dyDescent="0.2">
      <c r="A782">
        <v>781</v>
      </c>
      <c r="B782">
        <v>25</v>
      </c>
      <c r="C782" t="s">
        <v>227</v>
      </c>
      <c r="D782" t="s">
        <v>4</v>
      </c>
    </row>
    <row r="783" spans="1:4" x14ac:dyDescent="0.2">
      <c r="A783">
        <v>782</v>
      </c>
      <c r="B783">
        <v>22</v>
      </c>
      <c r="C783" t="s">
        <v>227</v>
      </c>
      <c r="D783" t="s">
        <v>4</v>
      </c>
    </row>
    <row r="784" spans="1:4" x14ac:dyDescent="0.2">
      <c r="A784">
        <v>783</v>
      </c>
      <c r="B784">
        <v>464</v>
      </c>
      <c r="C784" t="s">
        <v>138</v>
      </c>
      <c r="D784" t="s">
        <v>5</v>
      </c>
    </row>
    <row r="785" spans="1:4" x14ac:dyDescent="0.2">
      <c r="A785">
        <v>784</v>
      </c>
      <c r="B785">
        <v>473</v>
      </c>
      <c r="C785" t="s">
        <v>233</v>
      </c>
      <c r="D785" t="s">
        <v>5</v>
      </c>
    </row>
    <row r="786" spans="1:4" x14ac:dyDescent="0.2">
      <c r="A786">
        <v>785</v>
      </c>
      <c r="B786">
        <v>747</v>
      </c>
      <c r="C786" t="s">
        <v>140</v>
      </c>
      <c r="D786" t="s">
        <v>4</v>
      </c>
    </row>
    <row r="787" spans="1:4" x14ac:dyDescent="0.2">
      <c r="A787">
        <v>786</v>
      </c>
      <c r="B787">
        <v>657</v>
      </c>
      <c r="C787" t="s">
        <v>240</v>
      </c>
      <c r="D787" t="s">
        <v>8</v>
      </c>
    </row>
    <row r="788" spans="1:4" x14ac:dyDescent="0.2">
      <c r="A788">
        <v>787</v>
      </c>
      <c r="B788">
        <v>760</v>
      </c>
      <c r="C788" t="s">
        <v>57</v>
      </c>
      <c r="D788" t="s">
        <v>11</v>
      </c>
    </row>
    <row r="789" spans="1:4" x14ac:dyDescent="0.2">
      <c r="A789">
        <v>788</v>
      </c>
      <c r="B789">
        <v>556</v>
      </c>
      <c r="C789" t="s">
        <v>75</v>
      </c>
      <c r="D789" t="s">
        <v>4</v>
      </c>
    </row>
    <row r="790" spans="1:4" x14ac:dyDescent="0.2">
      <c r="A790">
        <v>789</v>
      </c>
      <c r="B790">
        <v>75</v>
      </c>
      <c r="C790" t="s">
        <v>234</v>
      </c>
      <c r="D790" t="s">
        <v>8</v>
      </c>
    </row>
    <row r="791" spans="1:4" x14ac:dyDescent="0.2">
      <c r="A791">
        <v>790</v>
      </c>
      <c r="B791">
        <v>620</v>
      </c>
      <c r="C791" t="s">
        <v>87</v>
      </c>
      <c r="D791" t="s">
        <v>10</v>
      </c>
    </row>
    <row r="792" spans="1:4" x14ac:dyDescent="0.2">
      <c r="A792">
        <v>791</v>
      </c>
      <c r="B792">
        <v>558</v>
      </c>
      <c r="C792" t="s">
        <v>75</v>
      </c>
      <c r="D792" t="s">
        <v>4</v>
      </c>
    </row>
    <row r="793" spans="1:4" x14ac:dyDescent="0.2">
      <c r="A793">
        <v>792</v>
      </c>
      <c r="B793">
        <v>76</v>
      </c>
      <c r="C793" t="s">
        <v>234</v>
      </c>
      <c r="D793" t="s">
        <v>8</v>
      </c>
    </row>
    <row r="794" spans="1:4" x14ac:dyDescent="0.2">
      <c r="A794">
        <v>793</v>
      </c>
      <c r="B794">
        <v>513</v>
      </c>
      <c r="C794" t="s">
        <v>155</v>
      </c>
      <c r="D794" t="s">
        <v>3</v>
      </c>
    </row>
    <row r="795" spans="1:4" x14ac:dyDescent="0.2">
      <c r="A795">
        <v>794</v>
      </c>
      <c r="B795">
        <v>630</v>
      </c>
      <c r="C795" t="s">
        <v>128</v>
      </c>
      <c r="D795" t="s">
        <v>6</v>
      </c>
    </row>
    <row r="796" spans="1:4" x14ac:dyDescent="0.2">
      <c r="A796">
        <v>795</v>
      </c>
      <c r="B796">
        <v>423</v>
      </c>
      <c r="C796" t="s">
        <v>293</v>
      </c>
      <c r="D796" t="s">
        <v>6</v>
      </c>
    </row>
    <row r="797" spans="1:4" x14ac:dyDescent="0.2">
      <c r="A797">
        <v>796</v>
      </c>
      <c r="B797">
        <v>446</v>
      </c>
      <c r="C797" t="s">
        <v>171</v>
      </c>
      <c r="D797" t="s">
        <v>12</v>
      </c>
    </row>
    <row r="798" spans="1:4" x14ac:dyDescent="0.2">
      <c r="A798">
        <v>797</v>
      </c>
      <c r="B798">
        <v>514</v>
      </c>
      <c r="C798" t="s">
        <v>155</v>
      </c>
      <c r="D798" t="s">
        <v>3</v>
      </c>
    </row>
    <row r="799" spans="1:4" x14ac:dyDescent="0.2">
      <c r="A799">
        <v>798</v>
      </c>
      <c r="B799">
        <v>599</v>
      </c>
      <c r="C799" t="s">
        <v>230</v>
      </c>
      <c r="D799" t="s">
        <v>11</v>
      </c>
    </row>
    <row r="800" spans="1:4" x14ac:dyDescent="0.2">
      <c r="A800">
        <v>799</v>
      </c>
      <c r="B800">
        <v>62</v>
      </c>
      <c r="C800" t="s">
        <v>165</v>
      </c>
      <c r="D800" t="s">
        <v>12</v>
      </c>
    </row>
    <row r="801" spans="1:4" x14ac:dyDescent="0.2">
      <c r="A801">
        <v>800</v>
      </c>
      <c r="B801">
        <v>244</v>
      </c>
      <c r="C801" t="s">
        <v>75</v>
      </c>
      <c r="D801" t="s">
        <v>4</v>
      </c>
    </row>
    <row r="802" spans="1:4" x14ac:dyDescent="0.2">
      <c r="A802">
        <v>801</v>
      </c>
      <c r="B802">
        <v>555</v>
      </c>
      <c r="C802" t="s">
        <v>75</v>
      </c>
      <c r="D802" t="s">
        <v>4</v>
      </c>
    </row>
    <row r="803" spans="1:4" x14ac:dyDescent="0.2">
      <c r="A803">
        <v>802</v>
      </c>
      <c r="B803">
        <v>109</v>
      </c>
      <c r="C803" t="s">
        <v>82</v>
      </c>
      <c r="D803" t="s">
        <v>3</v>
      </c>
    </row>
    <row r="804" spans="1:4" x14ac:dyDescent="0.2">
      <c r="A804">
        <v>803</v>
      </c>
      <c r="B804">
        <v>754</v>
      </c>
      <c r="C804" t="s">
        <v>236</v>
      </c>
      <c r="D804" t="s">
        <v>9</v>
      </c>
    </row>
    <row r="805" spans="1:4" x14ac:dyDescent="0.2">
      <c r="A805">
        <v>804</v>
      </c>
      <c r="B805">
        <v>776</v>
      </c>
      <c r="C805" t="s">
        <v>249</v>
      </c>
      <c r="D805" t="s">
        <v>12</v>
      </c>
    </row>
    <row r="806" spans="1:4" x14ac:dyDescent="0.2">
      <c r="A806">
        <v>805</v>
      </c>
      <c r="B806">
        <v>225</v>
      </c>
      <c r="C806" t="s">
        <v>248</v>
      </c>
      <c r="D806" t="s">
        <v>12</v>
      </c>
    </row>
    <row r="807" spans="1:4" x14ac:dyDescent="0.2">
      <c r="A807">
        <v>806</v>
      </c>
      <c r="B807">
        <v>332</v>
      </c>
      <c r="C807" t="s">
        <v>240</v>
      </c>
      <c r="D807" t="s">
        <v>8</v>
      </c>
    </row>
    <row r="808" spans="1:4" x14ac:dyDescent="0.2">
      <c r="A808">
        <v>807</v>
      </c>
      <c r="B808">
        <v>746</v>
      </c>
      <c r="C808" t="s">
        <v>140</v>
      </c>
      <c r="D808" t="s">
        <v>4</v>
      </c>
    </row>
    <row r="809" spans="1:4" x14ac:dyDescent="0.2">
      <c r="A809">
        <v>808</v>
      </c>
      <c r="B809">
        <v>166</v>
      </c>
      <c r="C809" t="s">
        <v>204</v>
      </c>
      <c r="D809" t="s">
        <v>12</v>
      </c>
    </row>
    <row r="810" spans="1:4" x14ac:dyDescent="0.2">
      <c r="A810">
        <v>809</v>
      </c>
      <c r="B810">
        <v>101</v>
      </c>
      <c r="C810" t="s">
        <v>82</v>
      </c>
      <c r="D810" t="s">
        <v>3</v>
      </c>
    </row>
    <row r="811" spans="1:4" x14ac:dyDescent="0.2">
      <c r="A811">
        <v>810</v>
      </c>
      <c r="B811">
        <v>11</v>
      </c>
      <c r="C811" t="s">
        <v>250</v>
      </c>
      <c r="D811" t="s">
        <v>5</v>
      </c>
    </row>
    <row r="812" spans="1:4" x14ac:dyDescent="0.2">
      <c r="A812">
        <v>811</v>
      </c>
      <c r="B812">
        <v>648</v>
      </c>
      <c r="C812" t="s">
        <v>171</v>
      </c>
      <c r="D812" t="s">
        <v>12</v>
      </c>
    </row>
    <row r="813" spans="1:4" x14ac:dyDescent="0.2">
      <c r="A813">
        <v>812</v>
      </c>
      <c r="B813">
        <v>373</v>
      </c>
      <c r="C813" t="s">
        <v>265</v>
      </c>
      <c r="D813" t="s">
        <v>11</v>
      </c>
    </row>
    <row r="814" spans="1:4" x14ac:dyDescent="0.2">
      <c r="A814">
        <v>813</v>
      </c>
      <c r="B814">
        <v>632</v>
      </c>
      <c r="C814" t="s">
        <v>162</v>
      </c>
      <c r="D814" t="s">
        <v>6</v>
      </c>
    </row>
    <row r="815" spans="1:4" x14ac:dyDescent="0.2">
      <c r="A815">
        <v>814</v>
      </c>
      <c r="B815">
        <v>396</v>
      </c>
      <c r="C815" t="s">
        <v>120</v>
      </c>
      <c r="D815" t="s">
        <v>4</v>
      </c>
    </row>
    <row r="816" spans="1:4" x14ac:dyDescent="0.2">
      <c r="A816">
        <v>815</v>
      </c>
      <c r="B816">
        <v>410</v>
      </c>
      <c r="C816" t="s">
        <v>100</v>
      </c>
      <c r="D816" t="s">
        <v>7</v>
      </c>
    </row>
    <row r="817" spans="1:4" x14ac:dyDescent="0.2">
      <c r="A817">
        <v>816</v>
      </c>
      <c r="B817">
        <v>182</v>
      </c>
      <c r="C817" t="s">
        <v>107</v>
      </c>
      <c r="D817" t="s">
        <v>8</v>
      </c>
    </row>
    <row r="818" spans="1:4" x14ac:dyDescent="0.2">
      <c r="A818">
        <v>817</v>
      </c>
      <c r="B818">
        <v>583</v>
      </c>
      <c r="C818" t="s">
        <v>188</v>
      </c>
      <c r="D818" t="s">
        <v>12</v>
      </c>
    </row>
    <row r="819" spans="1:4" x14ac:dyDescent="0.2">
      <c r="A819">
        <v>818</v>
      </c>
      <c r="B819">
        <v>263</v>
      </c>
      <c r="C819" t="s">
        <v>119</v>
      </c>
      <c r="D819" t="s">
        <v>10</v>
      </c>
    </row>
    <row r="820" spans="1:4" x14ac:dyDescent="0.2">
      <c r="A820">
        <v>819</v>
      </c>
      <c r="B820">
        <v>71</v>
      </c>
      <c r="C820" t="s">
        <v>234</v>
      </c>
      <c r="D820" t="s">
        <v>8</v>
      </c>
    </row>
    <row r="821" spans="1:4" x14ac:dyDescent="0.2">
      <c r="A821">
        <v>820</v>
      </c>
      <c r="B821">
        <v>392</v>
      </c>
      <c r="C821" t="s">
        <v>120</v>
      </c>
      <c r="D821" t="s">
        <v>4</v>
      </c>
    </row>
    <row r="822" spans="1:4" x14ac:dyDescent="0.2">
      <c r="A822">
        <v>821</v>
      </c>
      <c r="B822">
        <v>554</v>
      </c>
      <c r="C822" t="s">
        <v>75</v>
      </c>
      <c r="D822" t="s">
        <v>4</v>
      </c>
    </row>
    <row r="823" spans="1:4" x14ac:dyDescent="0.2">
      <c r="A823">
        <v>822</v>
      </c>
      <c r="B823">
        <v>113</v>
      </c>
      <c r="C823" t="s">
        <v>266</v>
      </c>
      <c r="D823" t="s">
        <v>11</v>
      </c>
    </row>
    <row r="824" spans="1:4" x14ac:dyDescent="0.2">
      <c r="A824">
        <v>823</v>
      </c>
      <c r="B824">
        <v>469</v>
      </c>
      <c r="C824" t="s">
        <v>216</v>
      </c>
      <c r="D824" t="s">
        <v>12</v>
      </c>
    </row>
    <row r="825" spans="1:4" x14ac:dyDescent="0.2">
      <c r="A825">
        <v>824</v>
      </c>
      <c r="B825">
        <v>669</v>
      </c>
      <c r="C825" t="s">
        <v>107</v>
      </c>
      <c r="D825" t="s">
        <v>8</v>
      </c>
    </row>
    <row r="826" spans="1:4" x14ac:dyDescent="0.2">
      <c r="A826">
        <v>825</v>
      </c>
      <c r="B826">
        <v>720</v>
      </c>
      <c r="C826" t="s">
        <v>268</v>
      </c>
      <c r="D826" t="s">
        <v>4</v>
      </c>
    </row>
    <row r="827" spans="1:4" x14ac:dyDescent="0.2">
      <c r="A827">
        <v>826</v>
      </c>
      <c r="B827">
        <v>604</v>
      </c>
      <c r="C827" t="s">
        <v>230</v>
      </c>
      <c r="D827" t="s">
        <v>11</v>
      </c>
    </row>
    <row r="828" spans="1:4" x14ac:dyDescent="0.2">
      <c r="A828">
        <v>827</v>
      </c>
      <c r="B828">
        <v>68</v>
      </c>
      <c r="C828" t="s">
        <v>229</v>
      </c>
      <c r="D828" t="s">
        <v>7</v>
      </c>
    </row>
    <row r="829" spans="1:4" x14ac:dyDescent="0.2">
      <c r="A829">
        <v>828</v>
      </c>
      <c r="B829">
        <v>581</v>
      </c>
      <c r="C829" t="s">
        <v>273</v>
      </c>
      <c r="D829" t="s">
        <v>6</v>
      </c>
    </row>
    <row r="830" spans="1:4" x14ac:dyDescent="0.2">
      <c r="A830">
        <v>829</v>
      </c>
      <c r="B830">
        <v>520</v>
      </c>
      <c r="C830" t="s">
        <v>73</v>
      </c>
      <c r="D830" t="s">
        <v>5</v>
      </c>
    </row>
    <row r="831" spans="1:4" x14ac:dyDescent="0.2">
      <c r="A831">
        <v>830</v>
      </c>
      <c r="B831">
        <v>207</v>
      </c>
      <c r="C831" t="s">
        <v>265</v>
      </c>
      <c r="D831" t="s">
        <v>11</v>
      </c>
    </row>
    <row r="832" spans="1:4" x14ac:dyDescent="0.2">
      <c r="A832">
        <v>831</v>
      </c>
      <c r="B832">
        <v>333</v>
      </c>
      <c r="C832" t="s">
        <v>240</v>
      </c>
      <c r="D832" t="s">
        <v>8</v>
      </c>
    </row>
    <row r="833" spans="1:4" x14ac:dyDescent="0.2">
      <c r="A833">
        <v>832</v>
      </c>
      <c r="B833">
        <v>493</v>
      </c>
      <c r="C833" t="s">
        <v>126</v>
      </c>
      <c r="D833" t="s">
        <v>3</v>
      </c>
    </row>
    <row r="834" spans="1:4" x14ac:dyDescent="0.2">
      <c r="A834">
        <v>833</v>
      </c>
      <c r="B834">
        <v>142</v>
      </c>
      <c r="C834" t="s">
        <v>282</v>
      </c>
      <c r="D834" t="s">
        <v>12</v>
      </c>
    </row>
    <row r="835" spans="1:4" x14ac:dyDescent="0.2">
      <c r="A835">
        <v>834</v>
      </c>
      <c r="B835">
        <v>376</v>
      </c>
      <c r="C835" t="s">
        <v>265</v>
      </c>
      <c r="D835" t="s">
        <v>11</v>
      </c>
    </row>
    <row r="836" spans="1:4" x14ac:dyDescent="0.2">
      <c r="A836">
        <v>835</v>
      </c>
      <c r="B836">
        <v>97</v>
      </c>
      <c r="C836" t="s">
        <v>149</v>
      </c>
      <c r="D836" t="s">
        <v>8</v>
      </c>
    </row>
    <row r="837" spans="1:4" x14ac:dyDescent="0.2">
      <c r="A837">
        <v>836</v>
      </c>
      <c r="B837">
        <v>317</v>
      </c>
      <c r="C837" t="s">
        <v>277</v>
      </c>
      <c r="D837" t="s">
        <v>6</v>
      </c>
    </row>
    <row r="838" spans="1:4" x14ac:dyDescent="0.2">
      <c r="A838">
        <v>837</v>
      </c>
      <c r="B838">
        <v>790</v>
      </c>
      <c r="C838" t="s">
        <v>204</v>
      </c>
      <c r="D838" t="s">
        <v>12</v>
      </c>
    </row>
    <row r="839" spans="1:4" x14ac:dyDescent="0.2">
      <c r="A839">
        <v>838</v>
      </c>
      <c r="B839">
        <v>72</v>
      </c>
      <c r="C839" t="s">
        <v>234</v>
      </c>
      <c r="D839" t="s">
        <v>8</v>
      </c>
    </row>
    <row r="840" spans="1:4" x14ac:dyDescent="0.2">
      <c r="A840">
        <v>839</v>
      </c>
      <c r="B840">
        <v>418</v>
      </c>
      <c r="C840" t="s">
        <v>293</v>
      </c>
      <c r="D840" t="s">
        <v>6</v>
      </c>
    </row>
    <row r="841" spans="1:4" x14ac:dyDescent="0.2">
      <c r="A841">
        <v>840</v>
      </c>
      <c r="B841">
        <v>610</v>
      </c>
      <c r="C841" t="s">
        <v>218</v>
      </c>
      <c r="D841" t="s">
        <v>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80223-463D-4BB1-9D71-493571D1E85F}">
  <sheetPr>
    <pageSetUpPr fitToPage="1"/>
  </sheetPr>
  <dimension ref="A1:AMJ358"/>
  <sheetViews>
    <sheetView zoomScale="85" zoomScaleNormal="85" workbookViewId="0">
      <pane ySplit="5" topLeftCell="A6" activePane="bottomLeft" state="frozen"/>
      <selection pane="bottomLeft" activeCell="AJ10" sqref="AJ10"/>
    </sheetView>
  </sheetViews>
  <sheetFormatPr baseColWidth="10" defaultColWidth="8.83203125" defaultRowHeight="15" x14ac:dyDescent="0.2"/>
  <cols>
    <col min="1" max="1" width="19.6640625" customWidth="1"/>
    <col min="2" max="2" width="10.83203125" customWidth="1"/>
    <col min="3" max="3" width="10" customWidth="1"/>
    <col min="4" max="4" width="8.6640625" hidden="1" customWidth="1"/>
    <col min="5" max="5" width="5.83203125" hidden="1" customWidth="1"/>
    <col min="6" max="6" width="6.83203125" hidden="1" customWidth="1"/>
    <col min="7" max="7" width="7.33203125" hidden="1" customWidth="1"/>
    <col min="8" max="8" width="9.33203125" hidden="1" customWidth="1"/>
    <col min="9" max="9" width="8" hidden="1" customWidth="1"/>
    <col min="10" max="18" width="7.6640625" hidden="1" customWidth="1"/>
    <col min="19" max="19" width="7.83203125" hidden="1" customWidth="1"/>
    <col min="20" max="23" width="7.6640625" hidden="1" customWidth="1"/>
    <col min="24" max="24" width="7" hidden="1" customWidth="1"/>
    <col min="25" max="26" width="7.1640625" customWidth="1"/>
    <col min="27" max="27" width="6.6640625" customWidth="1"/>
    <col min="28" max="28" width="7.6640625" customWidth="1"/>
    <col min="29" max="36" width="8.6640625" customWidth="1"/>
    <col min="37" max="37" width="15.83203125" bestFit="1" customWidth="1"/>
    <col min="38" max="38" width="29.5" bestFit="1" customWidth="1"/>
    <col min="39" max="1025" width="8.6640625" customWidth="1"/>
  </cols>
  <sheetData>
    <row r="1" spans="1:1024" s="3" customFormat="1" ht="15" customHeight="1" x14ac:dyDescent="0.3">
      <c r="A1" s="303" t="s">
        <v>0</v>
      </c>
      <c r="B1" s="283"/>
      <c r="C1" s="292"/>
      <c r="D1" s="283"/>
      <c r="E1" s="283"/>
      <c r="F1" s="283"/>
      <c r="G1" s="283"/>
      <c r="H1" s="283"/>
      <c r="I1" s="283"/>
      <c r="J1" s="282"/>
      <c r="K1" s="283"/>
      <c r="L1" s="283"/>
      <c r="M1" s="282"/>
      <c r="N1" s="283"/>
      <c r="O1" s="283"/>
      <c r="P1" s="283"/>
      <c r="Q1" s="283"/>
      <c r="R1" s="283"/>
      <c r="S1" s="292"/>
      <c r="T1" s="283"/>
      <c r="U1" s="283"/>
      <c r="V1" s="283"/>
      <c r="W1" s="283"/>
      <c r="X1" s="293"/>
      <c r="Y1" s="283"/>
      <c r="Z1" s="283"/>
      <c r="AA1" s="307" t="s">
        <v>1</v>
      </c>
      <c r="AB1" s="288"/>
      <c r="AC1" s="288"/>
      <c r="AD1" s="290"/>
      <c r="AE1" s="81"/>
      <c r="AF1" s="17"/>
      <c r="AMD1"/>
      <c r="AME1"/>
      <c r="AMF1"/>
      <c r="AMG1"/>
      <c r="AMH1"/>
      <c r="AMI1"/>
      <c r="AMJ1"/>
    </row>
    <row r="2" spans="1:1024" s="3" customFormat="1" ht="15" customHeight="1" x14ac:dyDescent="0.3">
      <c r="A2" s="304"/>
      <c r="B2" s="305"/>
      <c r="C2" s="305"/>
      <c r="D2" s="280"/>
      <c r="E2" s="291"/>
      <c r="F2" s="291"/>
      <c r="G2" s="280"/>
      <c r="H2" s="280"/>
      <c r="I2" s="280"/>
      <c r="J2" s="282"/>
      <c r="K2" s="280"/>
      <c r="L2" s="280"/>
      <c r="M2" s="282"/>
      <c r="N2" s="280"/>
      <c r="O2" s="280"/>
      <c r="P2" s="280"/>
      <c r="Q2" s="280"/>
      <c r="R2" s="280"/>
      <c r="S2" s="305"/>
      <c r="T2" s="280"/>
      <c r="U2" s="280"/>
      <c r="V2" s="280"/>
      <c r="W2" s="280"/>
      <c r="X2" s="306"/>
      <c r="Y2" s="280"/>
      <c r="Z2" s="280"/>
      <c r="AA2" s="308" t="s">
        <v>2</v>
      </c>
      <c r="AB2" s="309"/>
      <c r="AC2" s="309"/>
      <c r="AD2" s="290"/>
      <c r="AE2" s="81"/>
      <c r="AF2" s="17"/>
      <c r="AMD2"/>
      <c r="AME2"/>
      <c r="AMF2"/>
      <c r="AMG2"/>
      <c r="AMH2"/>
      <c r="AMI2"/>
      <c r="AMJ2"/>
    </row>
    <row r="3" spans="1:1024" s="3" customFormat="1" ht="15" customHeight="1" x14ac:dyDescent="0.3">
      <c r="A3" s="28"/>
      <c r="B3" s="29"/>
      <c r="C3" s="29"/>
      <c r="D3" s="35" t="s">
        <v>3</v>
      </c>
      <c r="E3" s="43" t="s">
        <v>4</v>
      </c>
      <c r="F3" s="35" t="s">
        <v>5</v>
      </c>
      <c r="G3" s="31" t="s">
        <v>6</v>
      </c>
      <c r="H3" s="32" t="s">
        <v>7</v>
      </c>
      <c r="I3" s="35" t="s">
        <v>8</v>
      </c>
      <c r="J3" s="33" t="s">
        <v>9</v>
      </c>
      <c r="K3" s="34" t="s">
        <v>10</v>
      </c>
      <c r="L3" s="35" t="s">
        <v>11</v>
      </c>
      <c r="M3" s="36" t="s">
        <v>12</v>
      </c>
      <c r="N3" s="35" t="s">
        <v>6</v>
      </c>
      <c r="O3" s="35" t="s">
        <v>4</v>
      </c>
      <c r="P3" s="32" t="s">
        <v>9</v>
      </c>
      <c r="Q3" s="35" t="s">
        <v>8</v>
      </c>
      <c r="R3" s="37" t="s">
        <v>5</v>
      </c>
      <c r="S3" s="35" t="s">
        <v>7</v>
      </c>
      <c r="T3" s="35" t="s">
        <v>12</v>
      </c>
      <c r="U3" s="35" t="s">
        <v>3</v>
      </c>
      <c r="V3" s="35" t="s">
        <v>10</v>
      </c>
      <c r="W3" s="35" t="s">
        <v>11</v>
      </c>
      <c r="X3" s="38" t="s">
        <v>13</v>
      </c>
      <c r="Y3" s="29" t="s">
        <v>14</v>
      </c>
      <c r="Z3" s="29" t="s">
        <v>15</v>
      </c>
      <c r="AA3" s="39" t="s">
        <v>3</v>
      </c>
      <c r="AB3" s="39" t="s">
        <v>16</v>
      </c>
      <c r="AC3" s="40"/>
      <c r="AD3" s="41" t="s">
        <v>17</v>
      </c>
      <c r="AE3" s="81"/>
      <c r="AF3" s="17"/>
      <c r="AMD3"/>
      <c r="AME3"/>
      <c r="AMF3"/>
      <c r="AMG3"/>
      <c r="AMH3"/>
      <c r="AMI3"/>
      <c r="AMJ3"/>
    </row>
    <row r="4" spans="1:1024" s="3" customFormat="1" ht="15" customHeight="1" thickBot="1" x14ac:dyDescent="0.35">
      <c r="A4" s="28"/>
      <c r="B4" s="29"/>
      <c r="C4" s="42"/>
      <c r="D4" s="35" t="s">
        <v>18</v>
      </c>
      <c r="E4" s="43" t="s">
        <v>19</v>
      </c>
      <c r="F4" s="43" t="s">
        <v>19</v>
      </c>
      <c r="G4" s="31" t="s">
        <v>20</v>
      </c>
      <c r="H4" s="35" t="s">
        <v>20</v>
      </c>
      <c r="I4" s="35" t="s">
        <v>20</v>
      </c>
      <c r="J4" s="44" t="s">
        <v>21</v>
      </c>
      <c r="K4" s="34" t="s">
        <v>21</v>
      </c>
      <c r="L4" s="35" t="s">
        <v>22</v>
      </c>
      <c r="M4" s="36" t="s">
        <v>22</v>
      </c>
      <c r="N4" s="35" t="s">
        <v>23</v>
      </c>
      <c r="O4" s="35" t="s">
        <v>23</v>
      </c>
      <c r="P4" s="35" t="s">
        <v>24</v>
      </c>
      <c r="Q4" s="35" t="s">
        <v>25</v>
      </c>
      <c r="R4" s="35" t="s">
        <v>25</v>
      </c>
      <c r="S4" s="35" t="s">
        <v>26</v>
      </c>
      <c r="T4" s="35" t="s">
        <v>26</v>
      </c>
      <c r="U4" s="37" t="s">
        <v>26</v>
      </c>
      <c r="V4" s="37" t="s">
        <v>26</v>
      </c>
      <c r="W4" s="37" t="s">
        <v>27</v>
      </c>
      <c r="X4" s="45"/>
      <c r="Y4" s="35"/>
      <c r="Z4" s="35"/>
      <c r="AA4" s="35" t="s">
        <v>28</v>
      </c>
      <c r="AB4" s="39" t="s">
        <v>29</v>
      </c>
      <c r="AC4" s="40"/>
      <c r="AD4" s="41" t="s">
        <v>30</v>
      </c>
      <c r="AE4" s="292" t="s">
        <v>30</v>
      </c>
      <c r="AF4" s="17"/>
      <c r="AMD4"/>
      <c r="AME4"/>
      <c r="AMF4"/>
      <c r="AMG4"/>
      <c r="AMH4"/>
      <c r="AMI4"/>
      <c r="AMJ4"/>
    </row>
    <row r="5" spans="1:1024" s="3" customFormat="1" ht="29" x14ac:dyDescent="0.35">
      <c r="A5" s="46" t="s">
        <v>31</v>
      </c>
      <c r="B5" s="29" t="s">
        <v>32</v>
      </c>
      <c r="C5" s="47" t="s">
        <v>33</v>
      </c>
      <c r="D5" s="48" t="s">
        <v>34</v>
      </c>
      <c r="E5" s="48" t="s">
        <v>35</v>
      </c>
      <c r="F5" s="48" t="s">
        <v>36</v>
      </c>
      <c r="G5" s="49" t="s">
        <v>37</v>
      </c>
      <c r="H5" s="48" t="s">
        <v>38</v>
      </c>
      <c r="I5" s="48" t="s">
        <v>39</v>
      </c>
      <c r="J5" s="49" t="s">
        <v>40</v>
      </c>
      <c r="K5" s="50" t="s">
        <v>41</v>
      </c>
      <c r="L5" s="48" t="s">
        <v>42</v>
      </c>
      <c r="M5" s="49" t="s">
        <v>36</v>
      </c>
      <c r="N5" s="48" t="s">
        <v>43</v>
      </c>
      <c r="O5" s="48" t="s">
        <v>44</v>
      </c>
      <c r="P5" s="48" t="s">
        <v>45</v>
      </c>
      <c r="Q5" s="51" t="s">
        <v>46</v>
      </c>
      <c r="R5" s="48" t="s">
        <v>45</v>
      </c>
      <c r="S5" s="48" t="s">
        <v>37</v>
      </c>
      <c r="T5" s="48" t="s">
        <v>38</v>
      </c>
      <c r="U5" s="52" t="s">
        <v>39</v>
      </c>
      <c r="V5" s="52" t="s">
        <v>47</v>
      </c>
      <c r="W5" s="53" t="s">
        <v>48</v>
      </c>
      <c r="X5" s="54"/>
      <c r="Y5" s="53"/>
      <c r="Z5" s="53"/>
      <c r="AA5" s="55" t="s">
        <v>42</v>
      </c>
      <c r="AB5" s="39" t="s">
        <v>49</v>
      </c>
      <c r="AC5" s="40" t="s">
        <v>50</v>
      </c>
      <c r="AD5" s="41" t="s">
        <v>51</v>
      </c>
      <c r="AE5" s="292" t="s">
        <v>52</v>
      </c>
      <c r="AF5" s="17"/>
      <c r="AK5" s="315" t="s">
        <v>385</v>
      </c>
      <c r="AL5" s="316"/>
      <c r="AM5" s="317"/>
      <c r="AMD5"/>
      <c r="AME5"/>
      <c r="AMF5"/>
      <c r="AMG5"/>
      <c r="AMH5"/>
      <c r="AMI5"/>
      <c r="AMJ5"/>
    </row>
    <row r="6" spans="1:1024" ht="29" x14ac:dyDescent="0.35">
      <c r="A6" s="57" t="s">
        <v>256</v>
      </c>
      <c r="B6" s="58" t="s">
        <v>7</v>
      </c>
      <c r="C6" s="58" t="s">
        <v>54</v>
      </c>
      <c r="D6" s="60">
        <v>44</v>
      </c>
      <c r="E6" s="60">
        <v>45</v>
      </c>
      <c r="F6" s="60">
        <v>47</v>
      </c>
      <c r="G6" s="61">
        <v>44</v>
      </c>
      <c r="H6" s="64"/>
      <c r="I6" s="64">
        <v>40</v>
      </c>
      <c r="J6" s="61">
        <v>42</v>
      </c>
      <c r="K6" s="63">
        <v>43</v>
      </c>
      <c r="L6" s="64">
        <v>40</v>
      </c>
      <c r="M6" s="65">
        <v>39</v>
      </c>
      <c r="N6" s="235">
        <v>39</v>
      </c>
      <c r="O6" s="235">
        <v>38</v>
      </c>
      <c r="P6" s="64">
        <v>30</v>
      </c>
      <c r="Q6" s="64">
        <v>37</v>
      </c>
      <c r="R6" s="64">
        <v>43</v>
      </c>
      <c r="S6" s="64">
        <v>46</v>
      </c>
      <c r="T6" s="64">
        <v>45</v>
      </c>
      <c r="U6" s="64"/>
      <c r="V6" s="251"/>
      <c r="W6" s="64"/>
      <c r="X6" s="60">
        <v>41</v>
      </c>
      <c r="Y6" s="60"/>
      <c r="Z6" s="60"/>
      <c r="AA6" s="238">
        <v>47</v>
      </c>
      <c r="AB6" s="67">
        <f t="shared" ref="AB6:AB37" si="0">COUNT(D6:Z6)</f>
        <v>17</v>
      </c>
      <c r="AC6" s="68">
        <f t="shared" ref="AC6:AC37" si="1">IF(AB6=0,0,AVERAGE(D6:Z6))</f>
        <v>41.352941176470587</v>
      </c>
      <c r="AD6" s="68">
        <f t="array" ref="AD6">IF(AB6=0,0,IF(AB6&gt;9,AVERAGE(LARGE(D6:Z6,{1,2,3,4,5,6,7,8,9,10})),0))</f>
        <v>44</v>
      </c>
      <c r="AE6" s="68">
        <f t="array" ref="AE6">IF(AB6=0,0,IF(AB6&gt;9,SUM(LARGE(D6:Z6,{1,2,3,4,5,6,7,8,9,10})),0))</f>
        <v>440</v>
      </c>
      <c r="AF6">
        <v>241844</v>
      </c>
      <c r="AK6" s="318" t="s">
        <v>387</v>
      </c>
      <c r="AL6" s="319" t="s">
        <v>171</v>
      </c>
      <c r="AM6" s="320"/>
    </row>
    <row r="7" spans="1:1024" ht="29" x14ac:dyDescent="0.35">
      <c r="A7" s="57" t="s">
        <v>216</v>
      </c>
      <c r="B7" s="58" t="s">
        <v>12</v>
      </c>
      <c r="C7" s="58" t="s">
        <v>54</v>
      </c>
      <c r="D7" s="60"/>
      <c r="E7" s="60"/>
      <c r="F7" s="60">
        <v>44</v>
      </c>
      <c r="G7" s="61">
        <v>44</v>
      </c>
      <c r="H7" s="64">
        <v>47</v>
      </c>
      <c r="I7" s="64">
        <v>41</v>
      </c>
      <c r="J7" s="61">
        <v>40</v>
      </c>
      <c r="K7" s="63"/>
      <c r="L7" s="64">
        <v>37</v>
      </c>
      <c r="M7" s="65">
        <v>42</v>
      </c>
      <c r="N7" s="235">
        <v>40</v>
      </c>
      <c r="O7" s="235"/>
      <c r="P7" s="64"/>
      <c r="Q7" s="64">
        <v>39</v>
      </c>
      <c r="R7" s="64">
        <v>42</v>
      </c>
      <c r="S7" s="64">
        <v>40</v>
      </c>
      <c r="T7" s="64">
        <v>39</v>
      </c>
      <c r="U7" s="64">
        <v>42</v>
      </c>
      <c r="V7" s="251">
        <v>39</v>
      </c>
      <c r="W7" s="64"/>
      <c r="X7" s="60">
        <v>36</v>
      </c>
      <c r="Y7" s="60">
        <v>31</v>
      </c>
      <c r="Z7" s="60">
        <v>33</v>
      </c>
      <c r="AA7" s="238">
        <v>47</v>
      </c>
      <c r="AB7" s="67">
        <f t="shared" si="0"/>
        <v>17</v>
      </c>
      <c r="AC7" s="68">
        <f t="shared" si="1"/>
        <v>39.764705882352942</v>
      </c>
      <c r="AD7" s="68">
        <f t="array" ref="AD7">IF(AB7=0,0,IF(AB7&gt;9,AVERAGE(LARGE(D7:Z7,{1,2,3,4,5,6,7,8,9,10})),0))</f>
        <v>42.2</v>
      </c>
      <c r="AE7" s="68">
        <f t="array" ref="AE7">IF(AB7=0,0,IF(AB7&gt;9,SUM(LARGE(D7:Z7,{1,2,3,4,5,6,7,8,9,10})),0))</f>
        <v>422</v>
      </c>
      <c r="AF7">
        <f t="shared" ref="AF7:AF38" si="2">AF6+1</f>
        <v>241845</v>
      </c>
      <c r="AK7" s="318" t="s">
        <v>375</v>
      </c>
      <c r="AL7" s="319" t="s">
        <v>129</v>
      </c>
      <c r="AM7" s="320"/>
    </row>
    <row r="8" spans="1:1024" ht="29" x14ac:dyDescent="0.35">
      <c r="A8" s="57" t="s">
        <v>108</v>
      </c>
      <c r="B8" s="58" t="s">
        <v>12</v>
      </c>
      <c r="C8" s="58" t="s">
        <v>54</v>
      </c>
      <c r="D8" s="60">
        <v>41</v>
      </c>
      <c r="E8" s="60">
        <v>46</v>
      </c>
      <c r="F8" s="60">
        <v>43</v>
      </c>
      <c r="G8" s="61">
        <v>47</v>
      </c>
      <c r="H8" s="64">
        <v>40</v>
      </c>
      <c r="I8" s="64">
        <v>46</v>
      </c>
      <c r="J8" s="61">
        <v>40</v>
      </c>
      <c r="K8" s="63">
        <v>44</v>
      </c>
      <c r="L8" s="64">
        <v>43</v>
      </c>
      <c r="M8" s="65">
        <v>43</v>
      </c>
      <c r="N8" s="235">
        <v>42</v>
      </c>
      <c r="O8" s="235">
        <v>42</v>
      </c>
      <c r="P8" s="64">
        <v>38</v>
      </c>
      <c r="Q8" s="64"/>
      <c r="R8" s="64">
        <v>41</v>
      </c>
      <c r="S8" s="64">
        <v>39</v>
      </c>
      <c r="T8" s="64">
        <v>46</v>
      </c>
      <c r="U8" s="64">
        <v>43</v>
      </c>
      <c r="V8" s="251">
        <v>42</v>
      </c>
      <c r="W8" s="64">
        <v>35</v>
      </c>
      <c r="X8" s="60">
        <v>40</v>
      </c>
      <c r="Y8" s="60">
        <v>43</v>
      </c>
      <c r="Z8" s="60">
        <v>40</v>
      </c>
      <c r="AA8" s="238">
        <v>46</v>
      </c>
      <c r="AB8" s="67">
        <f t="shared" si="0"/>
        <v>22</v>
      </c>
      <c r="AC8" s="68">
        <f t="shared" si="1"/>
        <v>42</v>
      </c>
      <c r="AD8" s="68">
        <f t="array" ref="AD8">IF(AB8=0,0,IF(AB8&gt;9,AVERAGE(LARGE(D8:Z8,{1,2,3,4,5,6,7,8,9,10})),0))</f>
        <v>44.4</v>
      </c>
      <c r="AE8" s="68">
        <f t="array" ref="AE8">IF(AB8=0,0,IF(AB8&gt;9,SUM(LARGE(D8:Z8,{1,2,3,4,5,6,7,8,9,10})),0))</f>
        <v>444</v>
      </c>
      <c r="AF8">
        <f t="shared" si="2"/>
        <v>241846</v>
      </c>
      <c r="AK8" s="318" t="s">
        <v>376</v>
      </c>
      <c r="AL8" s="319" t="s">
        <v>170</v>
      </c>
      <c r="AM8" s="320"/>
    </row>
    <row r="9" spans="1:1024" ht="29" x14ac:dyDescent="0.35">
      <c r="A9" s="57" t="s">
        <v>138</v>
      </c>
      <c r="B9" s="58" t="s">
        <v>5</v>
      </c>
      <c r="C9" s="58" t="s">
        <v>54</v>
      </c>
      <c r="D9" s="60">
        <v>44</v>
      </c>
      <c r="E9" s="60"/>
      <c r="F9" s="60">
        <v>42</v>
      </c>
      <c r="G9" s="61">
        <v>41</v>
      </c>
      <c r="H9" s="64">
        <v>44</v>
      </c>
      <c r="I9" s="64"/>
      <c r="J9" s="61">
        <v>33</v>
      </c>
      <c r="K9" s="63">
        <v>42</v>
      </c>
      <c r="L9" s="64"/>
      <c r="M9" s="65">
        <v>45</v>
      </c>
      <c r="N9" s="235">
        <v>43</v>
      </c>
      <c r="O9" s="235"/>
      <c r="P9" s="64">
        <v>36</v>
      </c>
      <c r="Q9" s="64"/>
      <c r="R9" s="64"/>
      <c r="S9" s="64">
        <v>38</v>
      </c>
      <c r="T9" s="64">
        <v>43</v>
      </c>
      <c r="U9" s="64">
        <v>44</v>
      </c>
      <c r="V9" s="251">
        <v>39</v>
      </c>
      <c r="W9" s="64"/>
      <c r="X9" s="60">
        <v>43</v>
      </c>
      <c r="Y9" s="60">
        <v>39</v>
      </c>
      <c r="Z9" s="60">
        <v>39</v>
      </c>
      <c r="AA9" s="238">
        <v>45</v>
      </c>
      <c r="AB9" s="67">
        <f t="shared" si="0"/>
        <v>16</v>
      </c>
      <c r="AC9" s="68">
        <f t="shared" si="1"/>
        <v>40.9375</v>
      </c>
      <c r="AD9" s="68">
        <f t="array" ref="AD9">IF(AB9=0,0,IF(AB9&gt;9,AVERAGE(LARGE(D9:Z9,{1,2,3,4,5,6,7,8,9,10})),0))</f>
        <v>43.1</v>
      </c>
      <c r="AE9" s="68">
        <f t="array" ref="AE9">IF(AB9=0,0,IF(AB9&gt;9,SUM(LARGE(D9:Z9,{1,2,3,4,5,6,7,8,9,10})),0))</f>
        <v>431</v>
      </c>
      <c r="AF9">
        <f t="shared" si="2"/>
        <v>241847</v>
      </c>
      <c r="AK9" s="318" t="s">
        <v>377</v>
      </c>
      <c r="AL9" s="319" t="s">
        <v>270</v>
      </c>
      <c r="AM9" s="320"/>
    </row>
    <row r="10" spans="1:1024" ht="29" x14ac:dyDescent="0.35">
      <c r="A10" s="57" t="s">
        <v>107</v>
      </c>
      <c r="B10" s="58" t="s">
        <v>8</v>
      </c>
      <c r="C10" s="58" t="s">
        <v>58</v>
      </c>
      <c r="D10" s="60">
        <v>41</v>
      </c>
      <c r="E10" s="60">
        <v>41</v>
      </c>
      <c r="F10" s="60">
        <v>42</v>
      </c>
      <c r="G10" s="61">
        <v>43</v>
      </c>
      <c r="H10" s="64">
        <v>45</v>
      </c>
      <c r="I10" s="64">
        <v>39</v>
      </c>
      <c r="J10" s="61">
        <v>42</v>
      </c>
      <c r="K10" s="63"/>
      <c r="L10" s="64">
        <v>46</v>
      </c>
      <c r="M10" s="65">
        <v>37</v>
      </c>
      <c r="N10" s="235">
        <v>34</v>
      </c>
      <c r="O10" s="235"/>
      <c r="P10" s="64"/>
      <c r="Q10" s="64">
        <v>42</v>
      </c>
      <c r="R10" s="64">
        <v>42</v>
      </c>
      <c r="S10" s="64">
        <v>40</v>
      </c>
      <c r="T10" s="64">
        <v>40</v>
      </c>
      <c r="U10" s="64">
        <v>45</v>
      </c>
      <c r="V10" s="251">
        <v>37</v>
      </c>
      <c r="W10" s="64">
        <v>34</v>
      </c>
      <c r="X10" s="60">
        <v>39</v>
      </c>
      <c r="Y10" s="60">
        <v>48</v>
      </c>
      <c r="Z10" s="60">
        <v>39</v>
      </c>
      <c r="AA10" s="238">
        <v>45</v>
      </c>
      <c r="AB10" s="67">
        <f t="shared" si="0"/>
        <v>20</v>
      </c>
      <c r="AC10" s="68">
        <f t="shared" si="1"/>
        <v>40.799999999999997</v>
      </c>
      <c r="AD10" s="68">
        <f t="array" ref="AD10">IF(AB10=0,0,IF(AB10&gt;9,AVERAGE(LARGE(D10:Z10,{1,2,3,4,5,6,7,8,9,10})),0))</f>
        <v>43.6</v>
      </c>
      <c r="AE10" s="68">
        <f t="array" ref="AE10">IF(AB10=0,0,IF(AB10&gt;9,SUM(LARGE(D10:Z10,{1,2,3,4,5,6,7,8,9,10})),0))</f>
        <v>436</v>
      </c>
      <c r="AF10">
        <f t="shared" si="2"/>
        <v>241848</v>
      </c>
      <c r="AK10" s="318" t="s">
        <v>378</v>
      </c>
      <c r="AL10" s="319" t="s">
        <v>128</v>
      </c>
      <c r="AM10" s="320"/>
    </row>
    <row r="11" spans="1:1024" ht="29" x14ac:dyDescent="0.35">
      <c r="A11" s="57" t="s">
        <v>87</v>
      </c>
      <c r="B11" s="58" t="s">
        <v>10</v>
      </c>
      <c r="C11" s="58" t="s">
        <v>54</v>
      </c>
      <c r="D11" s="60"/>
      <c r="E11" s="60"/>
      <c r="F11" s="60">
        <v>43</v>
      </c>
      <c r="G11" s="61">
        <v>38</v>
      </c>
      <c r="H11" s="64"/>
      <c r="I11" s="64"/>
      <c r="J11" s="61">
        <v>37</v>
      </c>
      <c r="K11" s="63">
        <v>38</v>
      </c>
      <c r="L11" s="64">
        <v>44</v>
      </c>
      <c r="M11" s="65"/>
      <c r="N11" s="235"/>
      <c r="O11" s="235"/>
      <c r="P11" s="64"/>
      <c r="Q11" s="64">
        <v>37</v>
      </c>
      <c r="R11" s="64">
        <v>32</v>
      </c>
      <c r="S11" s="64">
        <v>40</v>
      </c>
      <c r="T11" s="89">
        <v>37</v>
      </c>
      <c r="U11" s="64"/>
      <c r="V11" s="251">
        <v>45</v>
      </c>
      <c r="W11" s="64"/>
      <c r="X11" s="60">
        <v>40</v>
      </c>
      <c r="Y11" s="60">
        <v>44</v>
      </c>
      <c r="Z11" s="60"/>
      <c r="AA11" s="238">
        <v>45</v>
      </c>
      <c r="AB11" s="67">
        <f t="shared" si="0"/>
        <v>12</v>
      </c>
      <c r="AC11" s="68">
        <f t="shared" si="1"/>
        <v>39.583333333333336</v>
      </c>
      <c r="AD11" s="68">
        <f t="array" ref="AD11">IF(AB11=0,0,IF(AB11&gt;9,AVERAGE(LARGE(D11:Z11,{1,2,3,4,5,6,7,8,9,10})),0))</f>
        <v>40.6</v>
      </c>
      <c r="AE11" s="68">
        <f t="array" ref="AE11">IF(AB11=0,0,IF(AB11&gt;9,SUM(LARGE(D11:Z11,{1,2,3,4,5,6,7,8,9,10})),0))</f>
        <v>406</v>
      </c>
      <c r="AF11">
        <f t="shared" si="2"/>
        <v>241849</v>
      </c>
      <c r="AK11" s="318" t="s">
        <v>379</v>
      </c>
      <c r="AL11" s="319" t="s">
        <v>75</v>
      </c>
      <c r="AM11" s="320"/>
    </row>
    <row r="12" spans="1:1024" ht="29" x14ac:dyDescent="0.35">
      <c r="A12" s="57" t="s">
        <v>213</v>
      </c>
      <c r="B12" s="58" t="s">
        <v>4</v>
      </c>
      <c r="C12" s="58" t="s">
        <v>58</v>
      </c>
      <c r="D12" s="60">
        <v>44</v>
      </c>
      <c r="E12" s="60">
        <v>40</v>
      </c>
      <c r="F12" s="60">
        <v>45</v>
      </c>
      <c r="G12" s="61"/>
      <c r="H12" s="64">
        <v>43</v>
      </c>
      <c r="I12" s="64">
        <v>38</v>
      </c>
      <c r="J12" s="61">
        <v>32</v>
      </c>
      <c r="K12" s="63"/>
      <c r="L12" s="64">
        <v>41</v>
      </c>
      <c r="M12" s="65">
        <v>44</v>
      </c>
      <c r="N12" s="235"/>
      <c r="O12" s="235"/>
      <c r="P12" s="64"/>
      <c r="Q12" s="64"/>
      <c r="R12" s="64"/>
      <c r="S12" s="64"/>
      <c r="T12" s="64">
        <v>42</v>
      </c>
      <c r="U12" s="64">
        <v>41</v>
      </c>
      <c r="V12" s="251">
        <v>41</v>
      </c>
      <c r="W12" s="64">
        <v>39</v>
      </c>
      <c r="X12" s="60">
        <v>34</v>
      </c>
      <c r="Y12" s="60">
        <v>44</v>
      </c>
      <c r="Z12" s="60">
        <v>44</v>
      </c>
      <c r="AA12" s="238">
        <v>45</v>
      </c>
      <c r="AB12" s="67">
        <f t="shared" si="0"/>
        <v>15</v>
      </c>
      <c r="AC12" s="68">
        <f t="shared" si="1"/>
        <v>40.799999999999997</v>
      </c>
      <c r="AD12" s="68">
        <f t="array" ref="AD12">IF(AB12=0,0,IF(AB12&gt;9,AVERAGE(LARGE(D12:Z12,{1,2,3,4,5,6,7,8,9,10})),0))</f>
        <v>42.9</v>
      </c>
      <c r="AE12" s="68">
        <f t="array" ref="AE12">IF(AB12=0,0,IF(AB12&gt;9,SUM(LARGE(D12:Z12,{1,2,3,4,5,6,7,8,9,10})),0))</f>
        <v>429</v>
      </c>
      <c r="AF12">
        <f t="shared" si="2"/>
        <v>241850</v>
      </c>
      <c r="AK12" s="318" t="s">
        <v>380</v>
      </c>
      <c r="AL12" s="319" t="s">
        <v>263</v>
      </c>
      <c r="AM12" s="320"/>
    </row>
    <row r="13" spans="1:1024" ht="29" x14ac:dyDescent="0.35">
      <c r="A13" s="57" t="s">
        <v>193</v>
      </c>
      <c r="B13" s="58" t="s">
        <v>5</v>
      </c>
      <c r="C13" s="58" t="s">
        <v>54</v>
      </c>
      <c r="D13" s="60">
        <v>30</v>
      </c>
      <c r="E13" s="60"/>
      <c r="F13" s="60">
        <v>19</v>
      </c>
      <c r="G13" s="61">
        <v>15</v>
      </c>
      <c r="H13" s="64">
        <v>38</v>
      </c>
      <c r="I13" s="64"/>
      <c r="J13" s="61">
        <v>30</v>
      </c>
      <c r="K13" s="63">
        <v>35</v>
      </c>
      <c r="L13" s="64"/>
      <c r="M13" s="65">
        <v>34</v>
      </c>
      <c r="N13" s="235">
        <v>30</v>
      </c>
      <c r="O13" s="235"/>
      <c r="P13" s="64">
        <v>27</v>
      </c>
      <c r="Q13" s="64"/>
      <c r="R13" s="64"/>
      <c r="S13" s="64">
        <v>41</v>
      </c>
      <c r="T13" s="64">
        <v>36</v>
      </c>
      <c r="U13" s="64">
        <v>41</v>
      </c>
      <c r="V13" s="251">
        <v>41</v>
      </c>
      <c r="W13" s="64"/>
      <c r="X13" s="60">
        <v>33</v>
      </c>
      <c r="Y13" s="60">
        <v>29</v>
      </c>
      <c r="Z13" s="60">
        <v>42</v>
      </c>
      <c r="AA13" s="238">
        <v>44</v>
      </c>
      <c r="AB13" s="67">
        <f t="shared" si="0"/>
        <v>16</v>
      </c>
      <c r="AC13" s="68">
        <f t="shared" si="1"/>
        <v>32.5625</v>
      </c>
      <c r="AD13" s="68">
        <f t="array" ref="AD13">IF(AB13=0,0,IF(AB13&gt;9,AVERAGE(LARGE(D13:Z13,{1,2,3,4,5,6,7,8,9,10})),0))</f>
        <v>37.1</v>
      </c>
      <c r="AE13" s="68">
        <f t="array" ref="AE13">IF(AB13=0,0,IF(AB13&gt;9,SUM(LARGE(D13:Z13,{1,2,3,4,5,6,7,8,9,10})),0))</f>
        <v>371</v>
      </c>
      <c r="AF13">
        <f t="shared" si="2"/>
        <v>241851</v>
      </c>
      <c r="AK13" s="318" t="s">
        <v>381</v>
      </c>
      <c r="AL13" s="319" t="s">
        <v>53</v>
      </c>
      <c r="AM13" s="320"/>
    </row>
    <row r="14" spans="1:1024" ht="29" x14ac:dyDescent="0.35">
      <c r="A14" s="57" t="s">
        <v>53</v>
      </c>
      <c r="B14" s="58" t="s">
        <v>5</v>
      </c>
      <c r="C14" s="58" t="s">
        <v>54</v>
      </c>
      <c r="D14" s="60">
        <v>31</v>
      </c>
      <c r="E14" s="60"/>
      <c r="F14" s="60">
        <v>39</v>
      </c>
      <c r="G14" s="61">
        <v>36</v>
      </c>
      <c r="H14" s="64">
        <v>33</v>
      </c>
      <c r="I14" s="64">
        <v>37</v>
      </c>
      <c r="J14" s="61">
        <v>34</v>
      </c>
      <c r="K14" s="63">
        <v>36</v>
      </c>
      <c r="L14" s="64">
        <v>30</v>
      </c>
      <c r="M14" s="65">
        <v>26</v>
      </c>
      <c r="N14" s="235">
        <v>29</v>
      </c>
      <c r="O14" s="235">
        <v>23</v>
      </c>
      <c r="P14" s="64"/>
      <c r="Q14" s="64"/>
      <c r="R14" s="64">
        <v>30</v>
      </c>
      <c r="S14" s="64"/>
      <c r="T14" s="64">
        <v>37</v>
      </c>
      <c r="U14" s="64">
        <v>39</v>
      </c>
      <c r="V14" s="251"/>
      <c r="W14" s="64"/>
      <c r="X14" s="60">
        <v>28</v>
      </c>
      <c r="Y14" s="60"/>
      <c r="Z14" s="60"/>
      <c r="AA14" s="238">
        <v>44</v>
      </c>
      <c r="AB14" s="67">
        <f t="shared" si="0"/>
        <v>15</v>
      </c>
      <c r="AC14" s="68">
        <f t="shared" si="1"/>
        <v>32.533333333333331</v>
      </c>
      <c r="AD14" s="68">
        <f t="array" ref="AD14">IF(AB14=0,0,IF(AB14&gt;9,AVERAGE(LARGE(D14:Z14,{1,2,3,4,5,6,7,8,9,10})),0))</f>
        <v>35.200000000000003</v>
      </c>
      <c r="AE14" s="68">
        <f t="array" ref="AE14">IF(AB14=0,0,IF(AB14&gt;9,SUM(LARGE(D14:Z14,{1,2,3,4,5,6,7,8,9,10})),0))</f>
        <v>352</v>
      </c>
      <c r="AF14">
        <f t="shared" si="2"/>
        <v>241852</v>
      </c>
      <c r="AG14" t="s">
        <v>381</v>
      </c>
      <c r="AH14" t="str">
        <f>A14</f>
        <v>Abbey, Todd</v>
      </c>
      <c r="AK14" s="318" t="s">
        <v>382</v>
      </c>
      <c r="AL14" s="319" t="s">
        <v>230</v>
      </c>
      <c r="AM14" s="320"/>
    </row>
    <row r="15" spans="1:1024" ht="30" thickBot="1" x14ac:dyDescent="0.4">
      <c r="A15" s="57" t="s">
        <v>227</v>
      </c>
      <c r="B15" s="58" t="s">
        <v>3</v>
      </c>
      <c r="C15" s="93" t="s">
        <v>58</v>
      </c>
      <c r="D15" s="60">
        <v>38</v>
      </c>
      <c r="E15" s="60">
        <v>44</v>
      </c>
      <c r="F15" s="60">
        <v>45</v>
      </c>
      <c r="G15" s="61">
        <v>45</v>
      </c>
      <c r="H15" s="64">
        <v>41</v>
      </c>
      <c r="I15" s="64">
        <v>40</v>
      </c>
      <c r="J15" s="61">
        <v>37</v>
      </c>
      <c r="K15" s="63"/>
      <c r="L15" s="64">
        <v>41</v>
      </c>
      <c r="M15" s="65">
        <v>44</v>
      </c>
      <c r="N15" s="235">
        <v>37</v>
      </c>
      <c r="O15" s="235"/>
      <c r="P15" s="64">
        <v>36</v>
      </c>
      <c r="Q15" s="64">
        <v>41</v>
      </c>
      <c r="R15" s="64">
        <v>41</v>
      </c>
      <c r="S15" s="64">
        <v>43</v>
      </c>
      <c r="T15" s="64">
        <v>41</v>
      </c>
      <c r="U15" s="64">
        <v>41</v>
      </c>
      <c r="V15" s="251">
        <v>37</v>
      </c>
      <c r="W15" s="64">
        <v>41</v>
      </c>
      <c r="X15" s="60">
        <v>46</v>
      </c>
      <c r="Y15" s="60">
        <v>39</v>
      </c>
      <c r="Z15" s="60">
        <v>39</v>
      </c>
      <c r="AA15" s="238">
        <v>44</v>
      </c>
      <c r="AB15" s="67">
        <f t="shared" si="0"/>
        <v>21</v>
      </c>
      <c r="AC15" s="68">
        <f t="shared" si="1"/>
        <v>40.80952380952381</v>
      </c>
      <c r="AD15" s="68">
        <f t="array" ref="AD15">IF(AB15=0,0,IF(AB15&gt;9,AVERAGE(LARGE(D15:Z15,{1,2,3,4,5,6,7,8,9,10})),0))</f>
        <v>43.1</v>
      </c>
      <c r="AE15" s="68">
        <f t="array" ref="AE15">IF(AB15=0,0,IF(AB15&gt;9,SUM(LARGE(D15:Z15,{1,2,3,4,5,6,7,8,9,10})),0))</f>
        <v>431</v>
      </c>
      <c r="AF15">
        <f t="shared" si="2"/>
        <v>241853</v>
      </c>
      <c r="AH15" t="str">
        <f t="shared" ref="AH15:AH78" si="3">A15</f>
        <v>Palermo, Anthony</v>
      </c>
      <c r="AK15" s="321" t="s">
        <v>383</v>
      </c>
      <c r="AL15" s="322" t="s">
        <v>62</v>
      </c>
      <c r="AM15" s="323"/>
    </row>
    <row r="16" spans="1:1024" ht="16" x14ac:dyDescent="0.2">
      <c r="A16" s="57" t="s">
        <v>120</v>
      </c>
      <c r="B16" s="58" t="s">
        <v>4</v>
      </c>
      <c r="C16" s="58" t="s">
        <v>54</v>
      </c>
      <c r="D16" s="60">
        <v>41</v>
      </c>
      <c r="E16" s="60">
        <v>39</v>
      </c>
      <c r="F16" s="60">
        <v>43</v>
      </c>
      <c r="G16" s="61">
        <v>38</v>
      </c>
      <c r="H16" s="64">
        <v>38</v>
      </c>
      <c r="I16" s="64">
        <v>38</v>
      </c>
      <c r="J16" s="61">
        <v>32</v>
      </c>
      <c r="K16" s="63">
        <v>40</v>
      </c>
      <c r="L16" s="64">
        <v>39</v>
      </c>
      <c r="M16" s="65">
        <v>42</v>
      </c>
      <c r="N16" s="235">
        <v>40</v>
      </c>
      <c r="O16" s="235">
        <v>45</v>
      </c>
      <c r="P16" s="64">
        <v>38</v>
      </c>
      <c r="Q16" s="64">
        <v>30</v>
      </c>
      <c r="R16" s="64">
        <v>35</v>
      </c>
      <c r="S16" s="64">
        <v>43</v>
      </c>
      <c r="T16" s="64">
        <v>42</v>
      </c>
      <c r="U16" s="64">
        <v>43</v>
      </c>
      <c r="V16" s="251">
        <v>32</v>
      </c>
      <c r="W16" s="64">
        <v>43</v>
      </c>
      <c r="X16" s="60">
        <v>39</v>
      </c>
      <c r="Y16" s="60">
        <v>43</v>
      </c>
      <c r="Z16" s="60">
        <v>45</v>
      </c>
      <c r="AA16" s="238">
        <v>44</v>
      </c>
      <c r="AB16" s="67">
        <f t="shared" si="0"/>
        <v>23</v>
      </c>
      <c r="AC16" s="68">
        <f t="shared" si="1"/>
        <v>39.478260869565219</v>
      </c>
      <c r="AD16" s="68">
        <f t="array" ref="AD16">IF(AB16=0,0,IF(AB16&gt;9,AVERAGE(LARGE(D16:Z16,{1,2,3,4,5,6,7,8,9,10})),0))</f>
        <v>43</v>
      </c>
      <c r="AE16" s="68">
        <f t="array" ref="AE16">IF(AB16=0,0,IF(AB16&gt;9,SUM(LARGE(D16:Z16,{1,2,3,4,5,6,7,8,9,10})),0))</f>
        <v>430</v>
      </c>
      <c r="AF16">
        <f t="shared" si="2"/>
        <v>241854</v>
      </c>
      <c r="AH16" t="str">
        <f t="shared" si="3"/>
        <v>Dominick, Chris</v>
      </c>
    </row>
    <row r="17" spans="1:36" ht="16" x14ac:dyDescent="0.2">
      <c r="A17" s="57" t="s">
        <v>170</v>
      </c>
      <c r="B17" s="58" t="s">
        <v>6</v>
      </c>
      <c r="C17" s="58" t="s">
        <v>54</v>
      </c>
      <c r="D17" s="86">
        <v>42</v>
      </c>
      <c r="E17" s="86">
        <v>45</v>
      </c>
      <c r="F17" s="86">
        <v>43</v>
      </c>
      <c r="G17" s="61">
        <v>43</v>
      </c>
      <c r="H17" s="64"/>
      <c r="I17" s="64"/>
      <c r="J17" s="61">
        <v>44</v>
      </c>
      <c r="K17" s="63">
        <v>46</v>
      </c>
      <c r="L17" s="64">
        <v>45</v>
      </c>
      <c r="M17" s="65"/>
      <c r="N17" s="235">
        <v>42</v>
      </c>
      <c r="O17" s="235"/>
      <c r="P17" s="64">
        <v>39</v>
      </c>
      <c r="Q17" s="64">
        <v>39</v>
      </c>
      <c r="R17" s="64"/>
      <c r="S17" s="64">
        <v>43</v>
      </c>
      <c r="T17" s="64">
        <v>50</v>
      </c>
      <c r="U17" s="64">
        <v>43</v>
      </c>
      <c r="V17" s="251">
        <v>42</v>
      </c>
      <c r="W17" s="64"/>
      <c r="X17" s="101">
        <v>43</v>
      </c>
      <c r="Y17" s="86">
        <v>46</v>
      </c>
      <c r="Z17" s="86">
        <v>46</v>
      </c>
      <c r="AA17" s="238">
        <v>44</v>
      </c>
      <c r="AB17" s="67">
        <f t="shared" si="0"/>
        <v>17</v>
      </c>
      <c r="AC17" s="68">
        <f t="shared" si="1"/>
        <v>43.588235294117645</v>
      </c>
      <c r="AD17" s="68">
        <f t="array" ref="AD17">IF(AB17=0,0,IF(AB17&gt;9,AVERAGE(LARGE(D17:Z17,{1,2,3,4,5,6,7,8,9,10})),0))</f>
        <v>45.1</v>
      </c>
      <c r="AE17" s="68">
        <f t="array" ref="AE17">IF(AB17=0,0,IF(AB17&gt;9,SUM(LARGE(D17:Z17,{1,2,3,4,5,6,7,8,9,10})),0))</f>
        <v>451</v>
      </c>
      <c r="AF17">
        <f t="shared" si="2"/>
        <v>241855</v>
      </c>
      <c r="AG17" t="s">
        <v>376</v>
      </c>
      <c r="AH17" t="str">
        <f t="shared" si="3"/>
        <v>Jenkins, John</v>
      </c>
    </row>
    <row r="18" spans="1:36" ht="16" x14ac:dyDescent="0.2">
      <c r="A18" s="57" t="s">
        <v>70</v>
      </c>
      <c r="B18" s="58" t="s">
        <v>5</v>
      </c>
      <c r="C18" s="58" t="s">
        <v>55</v>
      </c>
      <c r="D18" s="60"/>
      <c r="E18" s="60">
        <v>45</v>
      </c>
      <c r="F18" s="60">
        <v>45</v>
      </c>
      <c r="G18" s="61"/>
      <c r="H18" s="64"/>
      <c r="I18" s="64"/>
      <c r="J18" s="61"/>
      <c r="K18" s="63"/>
      <c r="L18" s="64">
        <v>36</v>
      </c>
      <c r="M18" s="65">
        <v>44</v>
      </c>
      <c r="N18" s="235"/>
      <c r="O18" s="235"/>
      <c r="P18" s="64"/>
      <c r="Q18" s="64">
        <v>34</v>
      </c>
      <c r="R18" s="64">
        <v>38</v>
      </c>
      <c r="S18" s="64"/>
      <c r="T18" s="64">
        <v>43</v>
      </c>
      <c r="U18" s="64">
        <v>42</v>
      </c>
      <c r="V18" s="251">
        <v>35</v>
      </c>
      <c r="W18" s="64">
        <v>39</v>
      </c>
      <c r="X18" s="60">
        <v>44</v>
      </c>
      <c r="Y18" s="60">
        <v>46</v>
      </c>
      <c r="Z18" s="60">
        <v>40</v>
      </c>
      <c r="AA18" s="238">
        <v>43</v>
      </c>
      <c r="AB18" s="67">
        <f t="shared" si="0"/>
        <v>13</v>
      </c>
      <c r="AC18" s="68">
        <f t="shared" si="1"/>
        <v>40.846153846153847</v>
      </c>
      <c r="AD18" s="68">
        <f t="array" ref="AD18">IF(AB18=0,0,IF(AB18&gt;9,AVERAGE(LARGE(D18:Z18,{1,2,3,4,5,6,7,8,9,10})),0))</f>
        <v>42.6</v>
      </c>
      <c r="AE18" s="68">
        <f t="array" ref="AE18">IF(AB18=0,0,IF(AB18&gt;9,SUM(LARGE(D18:Z18,{1,2,3,4,5,6,7,8,9,10})),0))</f>
        <v>426</v>
      </c>
      <c r="AF18">
        <f t="shared" si="2"/>
        <v>241856</v>
      </c>
      <c r="AH18" t="str">
        <f t="shared" si="3"/>
        <v>Beardsley, Ruben</v>
      </c>
    </row>
    <row r="19" spans="1:36" ht="16" x14ac:dyDescent="0.2">
      <c r="A19" s="57" t="s">
        <v>234</v>
      </c>
      <c r="B19" s="58" t="s">
        <v>8</v>
      </c>
      <c r="C19" s="58" t="s">
        <v>54</v>
      </c>
      <c r="D19" s="60">
        <v>47</v>
      </c>
      <c r="E19" s="60">
        <v>36</v>
      </c>
      <c r="F19" s="60">
        <v>42</v>
      </c>
      <c r="G19" s="61">
        <v>38</v>
      </c>
      <c r="H19" s="64"/>
      <c r="I19" s="64">
        <v>34</v>
      </c>
      <c r="J19" s="61"/>
      <c r="K19" s="63"/>
      <c r="L19" s="64">
        <v>42</v>
      </c>
      <c r="M19" s="65">
        <v>45</v>
      </c>
      <c r="N19" s="235"/>
      <c r="O19" s="235"/>
      <c r="P19" s="64"/>
      <c r="Q19" s="64">
        <v>30</v>
      </c>
      <c r="R19" s="64">
        <v>44</v>
      </c>
      <c r="S19" s="64">
        <v>43</v>
      </c>
      <c r="T19" s="64">
        <v>44</v>
      </c>
      <c r="U19" s="64">
        <v>45</v>
      </c>
      <c r="V19" s="251"/>
      <c r="W19" s="64">
        <v>40</v>
      </c>
      <c r="X19" s="60">
        <v>47</v>
      </c>
      <c r="Y19" s="60">
        <v>41</v>
      </c>
      <c r="Z19" s="60">
        <v>46</v>
      </c>
      <c r="AA19" s="238">
        <v>43</v>
      </c>
      <c r="AB19" s="67">
        <f t="shared" si="0"/>
        <v>16</v>
      </c>
      <c r="AC19" s="68">
        <f t="shared" si="1"/>
        <v>41.5</v>
      </c>
      <c r="AD19" s="68">
        <f t="array" ref="AD19">IF(AB19=0,0,IF(AB19&gt;9,AVERAGE(LARGE(D19:Z19,{1,2,3,4,5,6,7,8,9,10})),0))</f>
        <v>44.5</v>
      </c>
      <c r="AE19" s="68">
        <f t="array" ref="AE19">IF(AB19=0,0,IF(AB19&gt;9,SUM(LARGE(D19:Z19,{1,2,3,4,5,6,7,8,9,10})),0))</f>
        <v>445</v>
      </c>
      <c r="AF19">
        <f t="shared" si="2"/>
        <v>241857</v>
      </c>
      <c r="AH19" t="str">
        <f t="shared" si="3"/>
        <v>Pratt, Bruce</v>
      </c>
    </row>
    <row r="20" spans="1:36" ht="16" x14ac:dyDescent="0.2">
      <c r="A20" s="57" t="s">
        <v>149</v>
      </c>
      <c r="B20" s="58" t="s">
        <v>8</v>
      </c>
      <c r="C20" s="58" t="s">
        <v>58</v>
      </c>
      <c r="D20" s="60">
        <v>39</v>
      </c>
      <c r="E20" s="60">
        <v>46</v>
      </c>
      <c r="F20" s="60">
        <v>43</v>
      </c>
      <c r="G20" s="61"/>
      <c r="H20" s="64"/>
      <c r="I20" s="64"/>
      <c r="J20" s="61"/>
      <c r="K20" s="63"/>
      <c r="L20" s="64">
        <v>38</v>
      </c>
      <c r="M20" s="65">
        <v>45</v>
      </c>
      <c r="N20" s="235">
        <v>42</v>
      </c>
      <c r="O20" s="235">
        <v>44</v>
      </c>
      <c r="P20" s="64">
        <v>41</v>
      </c>
      <c r="Q20" s="64">
        <v>42</v>
      </c>
      <c r="R20" s="64">
        <v>44</v>
      </c>
      <c r="S20" s="64">
        <v>42</v>
      </c>
      <c r="T20" s="64">
        <v>37</v>
      </c>
      <c r="U20" s="64">
        <v>39</v>
      </c>
      <c r="V20" s="251">
        <v>44</v>
      </c>
      <c r="W20" s="64"/>
      <c r="X20" s="60"/>
      <c r="Y20" s="60"/>
      <c r="Z20" s="60"/>
      <c r="AA20" s="238">
        <v>43</v>
      </c>
      <c r="AB20" s="67">
        <f t="shared" si="0"/>
        <v>14</v>
      </c>
      <c r="AC20" s="68">
        <f t="shared" si="1"/>
        <v>41.857142857142854</v>
      </c>
      <c r="AD20" s="68">
        <f t="array" ref="AD20">IF(AB20=0,0,IF(AB20&gt;9,AVERAGE(LARGE(D20:Z20,{1,2,3,4,5,6,7,8,9,10})),0))</f>
        <v>43.3</v>
      </c>
      <c r="AE20" s="68">
        <f t="array" ref="AE20">IF(AB20=0,0,IF(AB20&gt;9,SUM(LARGE(D20:Z20,{1,2,3,4,5,6,7,8,9,10})),0))</f>
        <v>433</v>
      </c>
      <c r="AF20">
        <f t="shared" si="2"/>
        <v>241858</v>
      </c>
      <c r="AH20" t="str">
        <f t="shared" si="3"/>
        <v>Gleisle, Dan</v>
      </c>
    </row>
    <row r="21" spans="1:36" ht="16" x14ac:dyDescent="0.2">
      <c r="A21" s="57" t="s">
        <v>117</v>
      </c>
      <c r="B21" s="58" t="s">
        <v>8</v>
      </c>
      <c r="C21" s="93" t="s">
        <v>64</v>
      </c>
      <c r="D21" s="60"/>
      <c r="E21" s="60"/>
      <c r="F21" s="60">
        <v>43</v>
      </c>
      <c r="G21" s="61">
        <v>46</v>
      </c>
      <c r="H21" s="64">
        <v>48</v>
      </c>
      <c r="I21" s="64">
        <v>45</v>
      </c>
      <c r="J21" s="61">
        <v>46</v>
      </c>
      <c r="K21" s="63">
        <v>40</v>
      </c>
      <c r="L21" s="64">
        <v>38</v>
      </c>
      <c r="M21" s="65"/>
      <c r="N21" s="235">
        <v>39</v>
      </c>
      <c r="O21" s="235">
        <v>41</v>
      </c>
      <c r="P21" s="64">
        <v>34</v>
      </c>
      <c r="Q21" s="64">
        <v>41</v>
      </c>
      <c r="R21" s="64"/>
      <c r="S21" s="64">
        <v>42</v>
      </c>
      <c r="T21" s="64">
        <v>40</v>
      </c>
      <c r="U21" s="64">
        <v>37</v>
      </c>
      <c r="V21" s="251">
        <v>36</v>
      </c>
      <c r="W21" s="64"/>
      <c r="X21" s="60"/>
      <c r="Y21" s="60"/>
      <c r="Z21" s="60"/>
      <c r="AA21" s="238">
        <v>43</v>
      </c>
      <c r="AB21" s="67">
        <f t="shared" si="0"/>
        <v>15</v>
      </c>
      <c r="AC21" s="68">
        <f t="shared" si="1"/>
        <v>41.06666666666667</v>
      </c>
      <c r="AD21" s="68">
        <f t="array" ref="AD21">IF(AB21=0,0,IF(AB21&gt;9,AVERAGE(LARGE(D21:Z21,{1,2,3,4,5,6,7,8,9,10})),0))</f>
        <v>43.2</v>
      </c>
      <c r="AE21" s="68">
        <f t="array" ref="AE21">IF(AB21=0,0,IF(AB21&gt;9,SUM(LARGE(D21:Z21,{1,2,3,4,5,6,7,8,9,10})),0))</f>
        <v>432</v>
      </c>
      <c r="AF21">
        <f t="shared" si="2"/>
        <v>241859</v>
      </c>
      <c r="AH21" t="str">
        <f t="shared" si="3"/>
        <v>Dejohn, Michael</v>
      </c>
    </row>
    <row r="22" spans="1:36" ht="16" x14ac:dyDescent="0.2">
      <c r="A22" s="57" t="s">
        <v>75</v>
      </c>
      <c r="B22" s="58" t="s">
        <v>4</v>
      </c>
      <c r="C22" s="58" t="s">
        <v>54</v>
      </c>
      <c r="D22" s="60">
        <v>43</v>
      </c>
      <c r="E22" s="60">
        <v>45</v>
      </c>
      <c r="F22" s="60">
        <v>46</v>
      </c>
      <c r="G22" s="61">
        <v>36</v>
      </c>
      <c r="H22" s="64">
        <v>43</v>
      </c>
      <c r="I22" s="64">
        <v>41</v>
      </c>
      <c r="J22" s="61">
        <v>39</v>
      </c>
      <c r="K22" s="63">
        <v>36</v>
      </c>
      <c r="L22" s="64">
        <v>43</v>
      </c>
      <c r="M22" s="65">
        <v>37</v>
      </c>
      <c r="N22" s="235">
        <v>41</v>
      </c>
      <c r="O22" s="235">
        <v>43</v>
      </c>
      <c r="P22" s="64">
        <v>38</v>
      </c>
      <c r="Q22" s="64">
        <v>42</v>
      </c>
      <c r="R22" s="64">
        <v>46</v>
      </c>
      <c r="S22" s="64">
        <v>41</v>
      </c>
      <c r="T22" s="64">
        <v>46</v>
      </c>
      <c r="U22" s="64">
        <v>46</v>
      </c>
      <c r="V22" s="251">
        <v>45</v>
      </c>
      <c r="W22" s="64">
        <v>40</v>
      </c>
      <c r="X22" s="60">
        <v>38</v>
      </c>
      <c r="Y22" s="60">
        <v>46</v>
      </c>
      <c r="Z22" s="60">
        <v>45</v>
      </c>
      <c r="AA22" s="238">
        <v>43</v>
      </c>
      <c r="AB22" s="67">
        <f t="shared" si="0"/>
        <v>23</v>
      </c>
      <c r="AC22" s="68">
        <f t="shared" si="1"/>
        <v>42</v>
      </c>
      <c r="AD22" s="68">
        <f t="array" ref="AD22">IF(AB22=0,0,IF(AB22&gt;9,AVERAGE(LARGE(D22:Z22,{1,2,3,4,5,6,7,8,9,10})),0))</f>
        <v>45.1</v>
      </c>
      <c r="AE22" s="68">
        <f t="array" ref="AE22">IF(AB22=0,0,IF(AB22&gt;9,SUM(LARGE(D22:Z22,{1,2,3,4,5,6,7,8,9,10})),0))</f>
        <v>451</v>
      </c>
      <c r="AF22">
        <f t="shared" si="2"/>
        <v>241860</v>
      </c>
      <c r="AG22" t="s">
        <v>379</v>
      </c>
      <c r="AH22" t="str">
        <f t="shared" si="3"/>
        <v>Bohomey, Walter</v>
      </c>
      <c r="AJ22" t="s">
        <v>384</v>
      </c>
    </row>
    <row r="23" spans="1:36" ht="16" x14ac:dyDescent="0.2">
      <c r="A23" s="57" t="s">
        <v>287</v>
      </c>
      <c r="B23" s="58" t="s">
        <v>4</v>
      </c>
      <c r="C23" s="58" t="s">
        <v>58</v>
      </c>
      <c r="D23" s="60">
        <v>44</v>
      </c>
      <c r="E23" s="60">
        <v>48</v>
      </c>
      <c r="F23" s="60"/>
      <c r="G23" s="61"/>
      <c r="H23" s="64">
        <v>42</v>
      </c>
      <c r="I23" s="64">
        <v>44</v>
      </c>
      <c r="J23" s="61"/>
      <c r="K23" s="63"/>
      <c r="L23" s="64"/>
      <c r="M23" s="65">
        <v>46</v>
      </c>
      <c r="N23" s="235"/>
      <c r="O23" s="235">
        <v>42</v>
      </c>
      <c r="P23" s="64"/>
      <c r="Q23" s="64"/>
      <c r="R23" s="64"/>
      <c r="S23" s="64"/>
      <c r="T23" s="64">
        <v>38</v>
      </c>
      <c r="U23" s="64">
        <v>46</v>
      </c>
      <c r="V23" s="251">
        <v>39</v>
      </c>
      <c r="W23" s="64">
        <v>43</v>
      </c>
      <c r="X23" s="83">
        <v>46</v>
      </c>
      <c r="Y23" s="60">
        <v>40</v>
      </c>
      <c r="Z23" s="60">
        <v>36</v>
      </c>
      <c r="AA23" s="238">
        <v>43</v>
      </c>
      <c r="AB23" s="67">
        <f t="shared" si="0"/>
        <v>13</v>
      </c>
      <c r="AC23" s="68">
        <f t="shared" si="1"/>
        <v>42.615384615384613</v>
      </c>
      <c r="AD23" s="68">
        <f t="array" ref="AD23">IF(AB23=0,0,IF(AB23&gt;9,AVERAGE(LARGE(D23:Z23,{1,2,3,4,5,6,7,8,9,10})),0))</f>
        <v>44.1</v>
      </c>
      <c r="AE23" s="68">
        <f t="array" ref="AE23">IF(AB23=0,0,IF(AB23&gt;9,SUM(LARGE(D23:Z23,{1,2,3,4,5,6,7,8,9,10})),0))</f>
        <v>441</v>
      </c>
      <c r="AF23">
        <f t="shared" si="2"/>
        <v>241861</v>
      </c>
      <c r="AH23" t="str">
        <f t="shared" si="3"/>
        <v>Wilson, Dan</v>
      </c>
    </row>
    <row r="24" spans="1:36" ht="16" x14ac:dyDescent="0.2">
      <c r="A24" s="57" t="s">
        <v>112</v>
      </c>
      <c r="B24" s="58" t="s">
        <v>4</v>
      </c>
      <c r="C24" s="58" t="s">
        <v>54</v>
      </c>
      <c r="D24" s="60">
        <v>48</v>
      </c>
      <c r="E24" s="60">
        <v>44</v>
      </c>
      <c r="F24" s="60">
        <v>35</v>
      </c>
      <c r="G24" s="61">
        <v>37</v>
      </c>
      <c r="H24" s="64">
        <v>45</v>
      </c>
      <c r="I24" s="64"/>
      <c r="J24" s="61"/>
      <c r="K24" s="63"/>
      <c r="L24" s="64"/>
      <c r="M24" s="65"/>
      <c r="N24" s="235">
        <v>36</v>
      </c>
      <c r="O24" s="235">
        <v>38</v>
      </c>
      <c r="P24" s="64"/>
      <c r="Q24" s="64"/>
      <c r="R24" s="64">
        <v>32</v>
      </c>
      <c r="S24" s="64">
        <v>44</v>
      </c>
      <c r="T24" s="64"/>
      <c r="U24" s="64">
        <v>34</v>
      </c>
      <c r="V24" s="251"/>
      <c r="W24" s="64">
        <v>41</v>
      </c>
      <c r="X24" s="60">
        <v>37</v>
      </c>
      <c r="Y24" s="60">
        <v>43</v>
      </c>
      <c r="Z24" s="60">
        <v>39</v>
      </c>
      <c r="AA24" s="238">
        <v>43</v>
      </c>
      <c r="AB24" s="67">
        <f t="shared" si="0"/>
        <v>14</v>
      </c>
      <c r="AC24" s="68">
        <f t="shared" si="1"/>
        <v>39.5</v>
      </c>
      <c r="AD24" s="68">
        <f t="array" ref="AD24">IF(AB24=0,0,IF(AB24&gt;9,AVERAGE(LARGE(D24:Z24,{1,2,3,4,5,6,7,8,9,10})),0))</f>
        <v>41.6</v>
      </c>
      <c r="AE24" s="68">
        <f t="array" ref="AE24">IF(AB24=0,0,IF(AB24&gt;9,SUM(LARGE(D24:Z24,{1,2,3,4,5,6,7,8,9,10})),0))</f>
        <v>416</v>
      </c>
      <c r="AF24">
        <f t="shared" si="2"/>
        <v>241862</v>
      </c>
      <c r="AH24" t="str">
        <f t="shared" si="3"/>
        <v>Darmstadt, Tom</v>
      </c>
    </row>
    <row r="25" spans="1:36" ht="16" x14ac:dyDescent="0.2">
      <c r="A25" s="57" t="s">
        <v>108</v>
      </c>
      <c r="B25" s="58" t="s">
        <v>12</v>
      </c>
      <c r="C25" s="58" t="s">
        <v>58</v>
      </c>
      <c r="D25" s="60">
        <v>45</v>
      </c>
      <c r="E25" s="60">
        <v>44</v>
      </c>
      <c r="F25" s="60"/>
      <c r="G25" s="61">
        <v>41</v>
      </c>
      <c r="H25" s="64">
        <v>43</v>
      </c>
      <c r="I25" s="64">
        <v>41</v>
      </c>
      <c r="J25" s="61">
        <v>44</v>
      </c>
      <c r="K25" s="63">
        <v>45</v>
      </c>
      <c r="L25" s="64">
        <v>40</v>
      </c>
      <c r="M25" s="65">
        <v>45</v>
      </c>
      <c r="N25" s="235">
        <v>48</v>
      </c>
      <c r="O25" s="235">
        <v>38</v>
      </c>
      <c r="P25" s="64">
        <v>37</v>
      </c>
      <c r="Q25" s="64"/>
      <c r="R25" s="64">
        <v>44</v>
      </c>
      <c r="S25" s="64">
        <v>47</v>
      </c>
      <c r="T25" s="64">
        <v>42</v>
      </c>
      <c r="U25" s="64">
        <v>39</v>
      </c>
      <c r="V25" s="251">
        <v>43</v>
      </c>
      <c r="W25" s="64">
        <v>40</v>
      </c>
      <c r="X25" s="60">
        <v>45</v>
      </c>
      <c r="Y25" s="60">
        <v>43</v>
      </c>
      <c r="Z25" s="60">
        <v>40</v>
      </c>
      <c r="AA25" s="238">
        <v>43</v>
      </c>
      <c r="AB25" s="67">
        <f t="shared" si="0"/>
        <v>21</v>
      </c>
      <c r="AC25" s="68">
        <f t="shared" si="1"/>
        <v>42.571428571428569</v>
      </c>
      <c r="AD25" s="68">
        <f t="array" ref="AD25">IF(AB25=0,0,IF(AB25&gt;9,AVERAGE(LARGE(D25:Z25,{1,2,3,4,5,6,7,8,9,10})),0))</f>
        <v>45</v>
      </c>
      <c r="AE25" s="68">
        <f t="array" ref="AE25">IF(AB25=0,0,IF(AB25&gt;9,SUM(LARGE(D25:Z25,{1,2,3,4,5,6,7,8,9,10})),0))</f>
        <v>450</v>
      </c>
      <c r="AF25">
        <f t="shared" si="2"/>
        <v>241863</v>
      </c>
      <c r="AH25" t="str">
        <f t="shared" si="3"/>
        <v>Cruickshank, Scott</v>
      </c>
    </row>
    <row r="26" spans="1:36" ht="16" x14ac:dyDescent="0.2">
      <c r="A26" s="57" t="s">
        <v>290</v>
      </c>
      <c r="B26" s="58" t="s">
        <v>12</v>
      </c>
      <c r="C26" s="58" t="s">
        <v>54</v>
      </c>
      <c r="D26" s="60">
        <v>45</v>
      </c>
      <c r="E26" s="60"/>
      <c r="F26" s="60">
        <v>40</v>
      </c>
      <c r="G26" s="61">
        <v>43</v>
      </c>
      <c r="H26" s="64">
        <v>45</v>
      </c>
      <c r="I26" s="64"/>
      <c r="J26" s="61">
        <v>44</v>
      </c>
      <c r="K26" s="63">
        <v>43</v>
      </c>
      <c r="L26" s="64">
        <v>42</v>
      </c>
      <c r="M26" s="65">
        <v>45</v>
      </c>
      <c r="N26" s="235">
        <v>42</v>
      </c>
      <c r="O26" s="235">
        <v>36</v>
      </c>
      <c r="P26" s="64"/>
      <c r="Q26" s="64"/>
      <c r="R26" s="64">
        <v>47</v>
      </c>
      <c r="S26" s="64">
        <v>45</v>
      </c>
      <c r="T26" s="64">
        <v>40</v>
      </c>
      <c r="U26" s="64">
        <v>45</v>
      </c>
      <c r="V26" s="251">
        <v>39</v>
      </c>
      <c r="W26" s="64"/>
      <c r="X26" s="60">
        <v>44</v>
      </c>
      <c r="Y26" s="60">
        <v>43</v>
      </c>
      <c r="Z26" s="60">
        <v>42</v>
      </c>
      <c r="AA26" s="238">
        <v>43</v>
      </c>
      <c r="AB26" s="67">
        <f t="shared" si="0"/>
        <v>18</v>
      </c>
      <c r="AC26" s="68">
        <f t="shared" si="1"/>
        <v>42.777777777777779</v>
      </c>
      <c r="AD26" s="68">
        <f t="array" ref="AD26">IF(AB26=0,0,IF(AB26&gt;9,AVERAGE(LARGE(D26:Z26,{1,2,3,4,5,6,7,8,9,10})),0))</f>
        <v>44.6</v>
      </c>
      <c r="AE26" s="68">
        <f t="array" ref="AE26">IF(AB26=0,0,IF(AB26&gt;9,SUM(LARGE(D26:Z26,{1,2,3,4,5,6,7,8,9,10})),0))</f>
        <v>446</v>
      </c>
      <c r="AF26">
        <f t="shared" si="2"/>
        <v>241864</v>
      </c>
      <c r="AH26" t="str">
        <f t="shared" si="3"/>
        <v>Woika, Jack</v>
      </c>
    </row>
    <row r="27" spans="1:36" ht="16" x14ac:dyDescent="0.2">
      <c r="A27" s="57" t="s">
        <v>170</v>
      </c>
      <c r="B27" s="58" t="s">
        <v>6</v>
      </c>
      <c r="C27" s="58" t="s">
        <v>55</v>
      </c>
      <c r="D27" s="60">
        <v>48</v>
      </c>
      <c r="E27" s="60">
        <v>47</v>
      </c>
      <c r="F27" s="60">
        <v>44</v>
      </c>
      <c r="G27" s="61">
        <v>43</v>
      </c>
      <c r="H27" s="64"/>
      <c r="I27" s="64"/>
      <c r="J27" s="61">
        <v>40</v>
      </c>
      <c r="K27" s="63">
        <v>44</v>
      </c>
      <c r="L27" s="64">
        <v>39</v>
      </c>
      <c r="M27" s="65"/>
      <c r="N27" s="235">
        <v>42</v>
      </c>
      <c r="O27" s="235"/>
      <c r="P27" s="64">
        <v>38</v>
      </c>
      <c r="Q27" s="64">
        <v>41</v>
      </c>
      <c r="R27" s="64"/>
      <c r="S27" s="64">
        <v>38</v>
      </c>
      <c r="T27" s="64">
        <v>40</v>
      </c>
      <c r="U27" s="64">
        <v>44</v>
      </c>
      <c r="V27" s="251">
        <v>47</v>
      </c>
      <c r="W27" s="64"/>
      <c r="X27" s="60">
        <v>40</v>
      </c>
      <c r="Y27" s="60"/>
      <c r="Z27" s="60"/>
      <c r="AA27" s="238">
        <v>43</v>
      </c>
      <c r="AB27" s="67">
        <f t="shared" si="0"/>
        <v>15</v>
      </c>
      <c r="AC27" s="68">
        <f t="shared" si="1"/>
        <v>42.333333333333336</v>
      </c>
      <c r="AD27" s="68">
        <f t="array" ref="AD27">IF(AB27=0,0,IF(AB27&gt;9,AVERAGE(LARGE(D27:Z27,{1,2,3,4,5,6,7,8,9,10})),0))</f>
        <v>44</v>
      </c>
      <c r="AE27" s="68">
        <f t="array" ref="AE27">IF(AB27=0,0,IF(AB27&gt;9,SUM(LARGE(D27:Z27,{1,2,3,4,5,6,7,8,9,10})),0))</f>
        <v>440</v>
      </c>
      <c r="AF27">
        <f t="shared" si="2"/>
        <v>241865</v>
      </c>
      <c r="AH27" t="str">
        <f t="shared" si="3"/>
        <v>Jenkins, John</v>
      </c>
    </row>
    <row r="28" spans="1:36" ht="16" x14ac:dyDescent="0.2">
      <c r="A28" s="57" t="s">
        <v>245</v>
      </c>
      <c r="B28" s="58" t="s">
        <v>6</v>
      </c>
      <c r="C28" s="58" t="s">
        <v>54</v>
      </c>
      <c r="D28" s="60">
        <v>41</v>
      </c>
      <c r="E28" s="60"/>
      <c r="F28" s="60">
        <v>41</v>
      </c>
      <c r="G28" s="61">
        <v>35</v>
      </c>
      <c r="H28" s="64">
        <v>40</v>
      </c>
      <c r="I28" s="64">
        <v>35</v>
      </c>
      <c r="J28" s="61">
        <v>39</v>
      </c>
      <c r="K28" s="63">
        <v>37</v>
      </c>
      <c r="L28" s="64"/>
      <c r="M28" s="65">
        <v>36</v>
      </c>
      <c r="N28" s="235">
        <v>43</v>
      </c>
      <c r="O28" s="235"/>
      <c r="P28" s="64">
        <v>39</v>
      </c>
      <c r="Q28" s="64">
        <v>40</v>
      </c>
      <c r="R28" s="64">
        <v>34</v>
      </c>
      <c r="S28" s="64">
        <v>41</v>
      </c>
      <c r="T28" s="64">
        <v>44</v>
      </c>
      <c r="U28" s="64"/>
      <c r="V28" s="251">
        <v>30</v>
      </c>
      <c r="W28" s="64">
        <v>37</v>
      </c>
      <c r="X28" s="60">
        <v>41</v>
      </c>
      <c r="Y28" s="60"/>
      <c r="Z28" s="60"/>
      <c r="AA28" s="238">
        <v>43</v>
      </c>
      <c r="AB28" s="67">
        <f t="shared" si="0"/>
        <v>17</v>
      </c>
      <c r="AC28" s="68">
        <f t="shared" si="1"/>
        <v>38.411764705882355</v>
      </c>
      <c r="AD28" s="68">
        <f t="array" ref="AD28">IF(AB28=0,0,IF(AB28&gt;9,AVERAGE(LARGE(D28:Z28,{1,2,3,4,5,6,7,8,9,10})),0))</f>
        <v>40.9</v>
      </c>
      <c r="AE28" s="68">
        <f t="array" ref="AE28">IF(AB28=0,0,IF(AB28&gt;9,SUM(LARGE(D28:Z28,{1,2,3,4,5,6,7,8,9,10})),0))</f>
        <v>409</v>
      </c>
      <c r="AF28">
        <f t="shared" si="2"/>
        <v>241866</v>
      </c>
      <c r="AH28" t="str">
        <f t="shared" si="3"/>
        <v>Sangregory, Jude</v>
      </c>
    </row>
    <row r="29" spans="1:36" ht="16" x14ac:dyDescent="0.2">
      <c r="A29" s="57" t="s">
        <v>287</v>
      </c>
      <c r="B29" s="58" t="s">
        <v>4</v>
      </c>
      <c r="C29" s="58" t="s">
        <v>54</v>
      </c>
      <c r="D29" s="60">
        <v>45</v>
      </c>
      <c r="E29" s="60">
        <v>47</v>
      </c>
      <c r="F29" s="60"/>
      <c r="G29" s="61"/>
      <c r="H29" s="64">
        <v>39</v>
      </c>
      <c r="I29" s="64">
        <v>38</v>
      </c>
      <c r="J29" s="61"/>
      <c r="K29" s="63"/>
      <c r="L29" s="64"/>
      <c r="M29" s="65">
        <v>46</v>
      </c>
      <c r="N29" s="235"/>
      <c r="O29" s="235">
        <v>43</v>
      </c>
      <c r="P29" s="64"/>
      <c r="Q29" s="64"/>
      <c r="R29" s="64"/>
      <c r="S29" s="64">
        <v>42</v>
      </c>
      <c r="T29" s="64"/>
      <c r="U29" s="64">
        <v>44</v>
      </c>
      <c r="V29" s="251">
        <v>46</v>
      </c>
      <c r="W29" s="64">
        <v>48</v>
      </c>
      <c r="X29" s="83">
        <v>48</v>
      </c>
      <c r="Y29" s="60">
        <v>45</v>
      </c>
      <c r="Z29" s="60">
        <v>44</v>
      </c>
      <c r="AA29" s="238">
        <v>42</v>
      </c>
      <c r="AB29" s="67">
        <f t="shared" si="0"/>
        <v>13</v>
      </c>
      <c r="AC29" s="68">
        <f t="shared" si="1"/>
        <v>44.230769230769234</v>
      </c>
      <c r="AD29" s="68">
        <f t="array" ref="AD29">IF(AB29=0,0,IF(AB29&gt;9,AVERAGE(LARGE(D29:Z29,{1,2,3,4,5,6,7,8,9,10})),0))</f>
        <v>45.6</v>
      </c>
      <c r="AE29" s="68">
        <f t="array" ref="AE29">IF(AB29=0,0,IF(AB29&gt;9,SUM(LARGE(D29:Z29,{1,2,3,4,5,6,7,8,9,10})),0))</f>
        <v>456</v>
      </c>
      <c r="AF29">
        <f t="shared" si="2"/>
        <v>241867</v>
      </c>
      <c r="AH29" t="str">
        <f t="shared" si="3"/>
        <v>Wilson, Dan</v>
      </c>
    </row>
    <row r="30" spans="1:36" ht="16" x14ac:dyDescent="0.2">
      <c r="A30" s="57" t="s">
        <v>213</v>
      </c>
      <c r="B30" s="58" t="s">
        <v>4</v>
      </c>
      <c r="C30" s="58" t="s">
        <v>54</v>
      </c>
      <c r="D30" s="60">
        <v>45</v>
      </c>
      <c r="E30" s="60">
        <v>45</v>
      </c>
      <c r="F30" s="60">
        <v>46</v>
      </c>
      <c r="G30" s="61"/>
      <c r="H30" s="64">
        <v>42</v>
      </c>
      <c r="I30" s="64">
        <v>44</v>
      </c>
      <c r="J30" s="61">
        <v>41</v>
      </c>
      <c r="K30" s="63"/>
      <c r="L30" s="64">
        <v>35</v>
      </c>
      <c r="M30" s="65">
        <v>40</v>
      </c>
      <c r="N30" s="235"/>
      <c r="O30" s="235"/>
      <c r="P30" s="64"/>
      <c r="Q30" s="64"/>
      <c r="R30" s="64"/>
      <c r="S30" s="64"/>
      <c r="T30" s="64">
        <v>38</v>
      </c>
      <c r="U30" s="64">
        <v>39</v>
      </c>
      <c r="V30" s="251">
        <v>44</v>
      </c>
      <c r="W30" s="64">
        <v>40</v>
      </c>
      <c r="X30" s="60">
        <v>47</v>
      </c>
      <c r="Y30" s="60">
        <v>47</v>
      </c>
      <c r="Z30" s="60">
        <v>43</v>
      </c>
      <c r="AA30" s="238">
        <v>42</v>
      </c>
      <c r="AB30" s="67">
        <f t="shared" si="0"/>
        <v>15</v>
      </c>
      <c r="AC30" s="68">
        <f t="shared" si="1"/>
        <v>42.4</v>
      </c>
      <c r="AD30" s="68">
        <f t="array" ref="AD30">IF(AB30=0,0,IF(AB30&gt;9,AVERAGE(LARGE(D30:Z30,{1,2,3,4,5,6,7,8,9,10})),0))</f>
        <v>44.4</v>
      </c>
      <c r="AE30" s="68">
        <f t="array" ref="AE30">IF(AB30=0,0,IF(AB30&gt;9,SUM(LARGE(D30:Z30,{1,2,3,4,5,6,7,8,9,10})),0))</f>
        <v>444</v>
      </c>
      <c r="AF30">
        <f t="shared" si="2"/>
        <v>241868</v>
      </c>
      <c r="AH30" t="str">
        <f t="shared" si="3"/>
        <v>Morrell, Mark</v>
      </c>
    </row>
    <row r="31" spans="1:36" ht="16" x14ac:dyDescent="0.2">
      <c r="A31" s="57" t="s">
        <v>75</v>
      </c>
      <c r="B31" s="58" t="s">
        <v>4</v>
      </c>
      <c r="C31" s="58" t="s">
        <v>58</v>
      </c>
      <c r="D31" s="60">
        <v>43</v>
      </c>
      <c r="E31" s="60">
        <v>44</v>
      </c>
      <c r="F31" s="60">
        <v>38</v>
      </c>
      <c r="G31" s="61">
        <v>36</v>
      </c>
      <c r="H31" s="64">
        <v>36</v>
      </c>
      <c r="I31" s="64">
        <v>38</v>
      </c>
      <c r="J31" s="61">
        <v>43</v>
      </c>
      <c r="K31" s="63">
        <v>37</v>
      </c>
      <c r="L31" s="64">
        <v>36</v>
      </c>
      <c r="M31" s="65">
        <v>41</v>
      </c>
      <c r="N31" s="235"/>
      <c r="O31" s="235">
        <v>46</v>
      </c>
      <c r="P31" s="64">
        <v>32</v>
      </c>
      <c r="Q31" s="64">
        <v>34</v>
      </c>
      <c r="R31" s="64">
        <v>34</v>
      </c>
      <c r="S31" s="64">
        <v>43</v>
      </c>
      <c r="T31" s="64">
        <v>38</v>
      </c>
      <c r="U31" s="64">
        <v>43</v>
      </c>
      <c r="V31" s="251">
        <v>35</v>
      </c>
      <c r="W31" s="64">
        <v>37</v>
      </c>
      <c r="X31" s="60">
        <v>38</v>
      </c>
      <c r="Y31" s="60">
        <v>46</v>
      </c>
      <c r="Z31" s="60">
        <v>46</v>
      </c>
      <c r="AA31" s="238">
        <v>42</v>
      </c>
      <c r="AB31" s="67">
        <f t="shared" si="0"/>
        <v>22</v>
      </c>
      <c r="AC31" s="68">
        <f t="shared" si="1"/>
        <v>39.272727272727273</v>
      </c>
      <c r="AD31" s="68">
        <f t="array" ref="AD31">IF(AB31=0,0,IF(AB31&gt;9,AVERAGE(LARGE(D31:Z31,{1,2,3,4,5,6,7,8,9,10})),0))</f>
        <v>43.3</v>
      </c>
      <c r="AE31" s="68">
        <f t="array" ref="AE31">IF(AB31=0,0,IF(AB31&gt;9,SUM(LARGE(D31:Z31,{1,2,3,4,5,6,7,8,9,10})),0))</f>
        <v>433</v>
      </c>
      <c r="AF31">
        <f t="shared" si="2"/>
        <v>241869</v>
      </c>
      <c r="AH31" t="str">
        <f t="shared" si="3"/>
        <v>Bohomey, Walter</v>
      </c>
    </row>
    <row r="32" spans="1:36" ht="16" x14ac:dyDescent="0.2">
      <c r="A32" s="57" t="s">
        <v>171</v>
      </c>
      <c r="B32" s="58" t="s">
        <v>12</v>
      </c>
      <c r="C32" s="58" t="s">
        <v>54</v>
      </c>
      <c r="D32" s="60">
        <v>46</v>
      </c>
      <c r="E32" s="60">
        <v>45</v>
      </c>
      <c r="F32" s="60">
        <v>44</v>
      </c>
      <c r="G32" s="61">
        <v>39</v>
      </c>
      <c r="H32" s="64">
        <v>35</v>
      </c>
      <c r="I32" s="64">
        <v>32</v>
      </c>
      <c r="J32" s="61">
        <v>34</v>
      </c>
      <c r="K32" s="63">
        <v>40</v>
      </c>
      <c r="L32" s="64">
        <v>41</v>
      </c>
      <c r="M32" s="65">
        <v>39</v>
      </c>
      <c r="N32" s="235">
        <v>39</v>
      </c>
      <c r="O32" s="235">
        <v>40</v>
      </c>
      <c r="P32" s="64">
        <v>37</v>
      </c>
      <c r="Q32" s="64"/>
      <c r="R32" s="64">
        <v>44</v>
      </c>
      <c r="S32" s="64">
        <v>44</v>
      </c>
      <c r="T32" s="64">
        <v>43</v>
      </c>
      <c r="U32" s="64">
        <v>40</v>
      </c>
      <c r="V32" s="251">
        <v>41</v>
      </c>
      <c r="W32" s="64">
        <v>43</v>
      </c>
      <c r="X32" s="60">
        <v>37</v>
      </c>
      <c r="Y32" s="60">
        <v>45</v>
      </c>
      <c r="Z32" s="60">
        <v>39</v>
      </c>
      <c r="AA32" s="238">
        <v>42</v>
      </c>
      <c r="AB32" s="67">
        <f t="shared" si="0"/>
        <v>22</v>
      </c>
      <c r="AC32" s="68">
        <f t="shared" si="1"/>
        <v>40.31818181818182</v>
      </c>
      <c r="AD32" s="68">
        <f t="array" ref="AD32">IF(AB32=0,0,IF(AB32&gt;9,AVERAGE(LARGE(D32:Z32,{1,2,3,4,5,6,7,8,9,10})),0))</f>
        <v>43.6</v>
      </c>
      <c r="AE32" s="68">
        <f t="array" ref="AE32">IF(AB32=0,0,IF(AB32&gt;9,SUM(LARGE(D32:Z32,{1,2,3,4,5,6,7,8,9,10})),0))</f>
        <v>436</v>
      </c>
      <c r="AF32">
        <f t="shared" si="2"/>
        <v>241870</v>
      </c>
      <c r="AG32" t="s">
        <v>374</v>
      </c>
      <c r="AH32" t="str">
        <f t="shared" si="3"/>
        <v>Johnson, Rich</v>
      </c>
    </row>
    <row r="33" spans="1:34" ht="16" x14ac:dyDescent="0.2">
      <c r="A33" s="85" t="s">
        <v>160</v>
      </c>
      <c r="B33" s="75" t="s">
        <v>5</v>
      </c>
      <c r="C33" s="74" t="s">
        <v>55</v>
      </c>
      <c r="D33" s="60">
        <v>38</v>
      </c>
      <c r="E33" s="60">
        <v>39</v>
      </c>
      <c r="F33" s="60">
        <v>35</v>
      </c>
      <c r="G33" s="61"/>
      <c r="H33" s="64"/>
      <c r="I33" s="64"/>
      <c r="J33" s="61"/>
      <c r="K33" s="63"/>
      <c r="L33" s="64">
        <v>34</v>
      </c>
      <c r="M33" s="65">
        <v>39</v>
      </c>
      <c r="N33" s="235"/>
      <c r="O33" s="235"/>
      <c r="P33" s="64"/>
      <c r="Q33" s="64">
        <v>35</v>
      </c>
      <c r="R33" s="64">
        <v>37</v>
      </c>
      <c r="S33" s="64"/>
      <c r="T33" s="64">
        <v>39</v>
      </c>
      <c r="U33" s="64">
        <v>41</v>
      </c>
      <c r="V33" s="251">
        <v>31</v>
      </c>
      <c r="W33" s="64">
        <v>40</v>
      </c>
      <c r="X33" s="60">
        <v>38</v>
      </c>
      <c r="Y33" s="60">
        <v>34</v>
      </c>
      <c r="Z33" s="60"/>
      <c r="AA33" s="238">
        <v>41</v>
      </c>
      <c r="AB33" s="67">
        <f t="shared" si="0"/>
        <v>13</v>
      </c>
      <c r="AC33" s="68">
        <f t="shared" si="1"/>
        <v>36.92307692307692</v>
      </c>
      <c r="AD33" s="68">
        <f t="array" ref="AD33">IF(AB33=0,0,IF(AB33&gt;9,AVERAGE(LARGE(D33:Z33,{1,2,3,4,5,6,7,8,9,10})),0))</f>
        <v>38.1</v>
      </c>
      <c r="AE33" s="68">
        <f t="array" ref="AE33">IF(AB33=0,0,IF(AB33&gt;9,SUM(LARGE(D33:Z33,{1,2,3,4,5,6,7,8,9,10})),0))</f>
        <v>381</v>
      </c>
      <c r="AF33">
        <f t="shared" si="2"/>
        <v>241871</v>
      </c>
      <c r="AH33" t="str">
        <f t="shared" si="3"/>
        <v>Hicks, Ray</v>
      </c>
    </row>
    <row r="34" spans="1:34" ht="16" x14ac:dyDescent="0.2">
      <c r="A34" s="57" t="s">
        <v>183</v>
      </c>
      <c r="B34" s="58" t="s">
        <v>7</v>
      </c>
      <c r="C34" s="58" t="s">
        <v>58</v>
      </c>
      <c r="D34" s="60"/>
      <c r="E34" s="60"/>
      <c r="F34" s="60"/>
      <c r="G34" s="61">
        <v>38</v>
      </c>
      <c r="H34" s="64"/>
      <c r="I34" s="64"/>
      <c r="J34" s="61"/>
      <c r="K34" s="63"/>
      <c r="L34" s="64"/>
      <c r="M34" s="65">
        <v>46</v>
      </c>
      <c r="N34" s="235">
        <v>38</v>
      </c>
      <c r="O34" s="235"/>
      <c r="P34" s="64">
        <v>27</v>
      </c>
      <c r="Q34" s="64"/>
      <c r="R34" s="64">
        <v>37</v>
      </c>
      <c r="S34" s="64">
        <v>36</v>
      </c>
      <c r="T34" s="64"/>
      <c r="U34" s="64"/>
      <c r="V34" s="251"/>
      <c r="W34" s="64"/>
      <c r="X34" s="60"/>
      <c r="Y34" s="60"/>
      <c r="Z34" s="60"/>
      <c r="AA34" s="238">
        <v>41</v>
      </c>
      <c r="AB34" s="67">
        <f t="shared" si="0"/>
        <v>6</v>
      </c>
      <c r="AC34" s="68">
        <f t="shared" si="1"/>
        <v>37</v>
      </c>
      <c r="AD34" s="68">
        <f t="array" ref="AD34">IF(AB34=0,0,IF(AB34&gt;9,AVERAGE(LARGE(D34:Z34,{1,2,3,4,5,6,7,8,9,10})),0))</f>
        <v>0</v>
      </c>
      <c r="AE34" s="68">
        <f t="array" ref="AE34">IF(AB34=0,0,IF(AB34&gt;9,SUM(LARGE(D34:Z34,{1,2,3,4,5,6,7,8,9,10})),0))</f>
        <v>0</v>
      </c>
      <c r="AF34">
        <f t="shared" si="2"/>
        <v>241872</v>
      </c>
      <c r="AH34" t="str">
        <f t="shared" si="3"/>
        <v>Lewandowski, Alan</v>
      </c>
    </row>
    <row r="35" spans="1:34" ht="16" x14ac:dyDescent="0.2">
      <c r="A35" s="57" t="s">
        <v>262</v>
      </c>
      <c r="B35" s="58" t="s">
        <v>11</v>
      </c>
      <c r="C35" s="58" t="s">
        <v>64</v>
      </c>
      <c r="D35" s="60">
        <v>28</v>
      </c>
      <c r="E35" s="60"/>
      <c r="F35" s="60">
        <v>33</v>
      </c>
      <c r="G35" s="61">
        <v>25</v>
      </c>
      <c r="H35" s="64">
        <v>38</v>
      </c>
      <c r="I35" s="64">
        <v>28</v>
      </c>
      <c r="J35" s="61">
        <v>26</v>
      </c>
      <c r="K35" s="63">
        <v>30</v>
      </c>
      <c r="L35" s="64">
        <v>31</v>
      </c>
      <c r="M35" s="65"/>
      <c r="N35" s="235">
        <v>22</v>
      </c>
      <c r="O35" s="235"/>
      <c r="P35" s="64">
        <v>25</v>
      </c>
      <c r="Q35" s="64">
        <v>24</v>
      </c>
      <c r="R35" s="64">
        <v>23</v>
      </c>
      <c r="S35" s="64"/>
      <c r="T35" s="64"/>
      <c r="U35" s="64"/>
      <c r="V35" s="251">
        <v>28</v>
      </c>
      <c r="W35" s="64"/>
      <c r="X35" s="60"/>
      <c r="Y35" s="60"/>
      <c r="Z35" s="60"/>
      <c r="AA35" s="238">
        <v>41</v>
      </c>
      <c r="AB35" s="67">
        <f t="shared" si="0"/>
        <v>13</v>
      </c>
      <c r="AC35" s="68">
        <f t="shared" si="1"/>
        <v>27.76923076923077</v>
      </c>
      <c r="AD35" s="68">
        <f t="array" ref="AD35">IF(AB35=0,0,IF(AB35&gt;9,AVERAGE(LARGE(D35:Z35,{1,2,3,4,5,6,7,8,9,10})),0))</f>
        <v>29.2</v>
      </c>
      <c r="AE35" s="68">
        <f t="array" ref="AE35">IF(AB35=0,0,IF(AB35&gt;9,SUM(LARGE(D35:Z35,{1,2,3,4,5,6,7,8,9,10})),0))</f>
        <v>292</v>
      </c>
      <c r="AF35">
        <f t="shared" si="2"/>
        <v>241873</v>
      </c>
      <c r="AH35" t="str">
        <f t="shared" si="3"/>
        <v>Spencer, Dan</v>
      </c>
    </row>
    <row r="36" spans="1:34" ht="16" x14ac:dyDescent="0.2">
      <c r="A36" s="57" t="s">
        <v>227</v>
      </c>
      <c r="B36" s="58" t="s">
        <v>4</v>
      </c>
      <c r="C36" s="58" t="s">
        <v>54</v>
      </c>
      <c r="D36" s="60">
        <v>39</v>
      </c>
      <c r="E36" s="60">
        <v>46</v>
      </c>
      <c r="F36" s="60">
        <v>43</v>
      </c>
      <c r="G36" s="61">
        <v>44</v>
      </c>
      <c r="H36" s="64">
        <v>41</v>
      </c>
      <c r="I36" s="64">
        <v>40</v>
      </c>
      <c r="J36" s="61">
        <v>39</v>
      </c>
      <c r="K36" s="63"/>
      <c r="L36" s="64">
        <v>41</v>
      </c>
      <c r="M36" s="65">
        <v>43</v>
      </c>
      <c r="N36" s="235">
        <v>37</v>
      </c>
      <c r="O36" s="235"/>
      <c r="P36" s="64">
        <v>39</v>
      </c>
      <c r="Q36" s="64">
        <v>40</v>
      </c>
      <c r="R36" s="64">
        <v>42</v>
      </c>
      <c r="S36" s="64">
        <v>46</v>
      </c>
      <c r="T36" s="64">
        <v>43</v>
      </c>
      <c r="U36" s="64">
        <v>48</v>
      </c>
      <c r="V36" s="251">
        <v>42</v>
      </c>
      <c r="W36" s="64">
        <v>41</v>
      </c>
      <c r="X36" s="60">
        <v>41</v>
      </c>
      <c r="Y36" s="60">
        <v>48</v>
      </c>
      <c r="Z36" s="60">
        <v>37</v>
      </c>
      <c r="AA36" s="238">
        <v>41</v>
      </c>
      <c r="AB36" s="67">
        <f t="shared" si="0"/>
        <v>21</v>
      </c>
      <c r="AC36" s="68">
        <f t="shared" si="1"/>
        <v>41.904761904761905</v>
      </c>
      <c r="AD36" s="68">
        <f t="array" ref="AD36">IF(AB36=0,0,IF(AB36&gt;9,AVERAGE(LARGE(D36:Z36,{1,2,3,4,5,6,7,8,9,10})),0))</f>
        <v>44.5</v>
      </c>
      <c r="AE36" s="68">
        <f t="array" ref="AE36">IF(AB36=0,0,IF(AB36&gt;9,SUM(LARGE(D36:Z36,{1,2,3,4,5,6,7,8,9,10})),0))</f>
        <v>445</v>
      </c>
      <c r="AF36">
        <f t="shared" si="2"/>
        <v>241874</v>
      </c>
      <c r="AH36" t="str">
        <f t="shared" si="3"/>
        <v>Palermo, Anthony</v>
      </c>
    </row>
    <row r="37" spans="1:34" ht="16" x14ac:dyDescent="0.2">
      <c r="A37" s="85" t="s">
        <v>129</v>
      </c>
      <c r="B37" s="75" t="s">
        <v>12</v>
      </c>
      <c r="C37" s="74" t="s">
        <v>54</v>
      </c>
      <c r="D37" s="60">
        <v>34</v>
      </c>
      <c r="E37" s="60"/>
      <c r="F37" s="60">
        <v>38</v>
      </c>
      <c r="G37" s="61">
        <v>36</v>
      </c>
      <c r="H37" s="64"/>
      <c r="I37" s="64"/>
      <c r="J37" s="61"/>
      <c r="K37" s="63"/>
      <c r="L37" s="64">
        <v>33</v>
      </c>
      <c r="M37" s="65">
        <v>40</v>
      </c>
      <c r="N37" s="235">
        <v>30</v>
      </c>
      <c r="O37" s="235"/>
      <c r="P37" s="64"/>
      <c r="Q37" s="64">
        <v>34</v>
      </c>
      <c r="R37" s="64"/>
      <c r="S37" s="64"/>
      <c r="T37" s="64">
        <v>38</v>
      </c>
      <c r="U37" s="64"/>
      <c r="V37" s="251"/>
      <c r="W37" s="64">
        <v>37</v>
      </c>
      <c r="X37" s="60">
        <v>33</v>
      </c>
      <c r="Y37" s="60"/>
      <c r="Z37" s="60"/>
      <c r="AA37" s="238">
        <v>41</v>
      </c>
      <c r="AB37" s="67">
        <f t="shared" si="0"/>
        <v>10</v>
      </c>
      <c r="AC37" s="68">
        <f t="shared" si="1"/>
        <v>35.299999999999997</v>
      </c>
      <c r="AD37" s="68">
        <f t="array" ref="AD37">IF(AB37=0,0,IF(AB37&gt;9,AVERAGE(LARGE(D37:Z37,{1,2,3,4,5,6,7,8,9,10})),0))</f>
        <v>35.299999999999997</v>
      </c>
      <c r="AE37" s="68">
        <f t="array" ref="AE37">IF(AB37=0,0,IF(AB37&gt;9,SUM(LARGE(D37:Z37,{1,2,3,4,5,6,7,8,9,10})),0))</f>
        <v>353</v>
      </c>
      <c r="AF37">
        <f t="shared" si="2"/>
        <v>241875</v>
      </c>
      <c r="AG37" t="s">
        <v>375</v>
      </c>
      <c r="AH37" t="str">
        <f t="shared" si="3"/>
        <v>Edgar, James</v>
      </c>
    </row>
    <row r="38" spans="1:34" ht="16" x14ac:dyDescent="0.2">
      <c r="A38" s="57" t="s">
        <v>202</v>
      </c>
      <c r="B38" s="58" t="s">
        <v>6</v>
      </c>
      <c r="C38" s="58" t="s">
        <v>54</v>
      </c>
      <c r="D38" s="60">
        <v>46</v>
      </c>
      <c r="E38" s="60">
        <v>43</v>
      </c>
      <c r="F38" s="60"/>
      <c r="G38" s="61">
        <v>41</v>
      </c>
      <c r="H38" s="64"/>
      <c r="I38" s="64">
        <v>39</v>
      </c>
      <c r="J38" s="61"/>
      <c r="K38" s="63"/>
      <c r="L38" s="64">
        <v>38</v>
      </c>
      <c r="M38" s="65">
        <v>35</v>
      </c>
      <c r="N38" s="235"/>
      <c r="O38" s="235"/>
      <c r="P38" s="64">
        <v>36</v>
      </c>
      <c r="Q38" s="64"/>
      <c r="R38" s="64">
        <v>37</v>
      </c>
      <c r="S38" s="64">
        <v>42</v>
      </c>
      <c r="T38" s="64"/>
      <c r="U38" s="64"/>
      <c r="V38" s="251"/>
      <c r="W38" s="64">
        <v>36</v>
      </c>
      <c r="X38" s="60">
        <v>41</v>
      </c>
      <c r="Y38" s="60">
        <v>41</v>
      </c>
      <c r="Z38" s="60"/>
      <c r="AA38" s="238">
        <v>41</v>
      </c>
      <c r="AB38" s="67">
        <f t="shared" ref="AB38:AB69" si="4">COUNT(D38:Z38)</f>
        <v>12</v>
      </c>
      <c r="AC38" s="68">
        <f t="shared" ref="AC38:AC69" si="5">IF(AB38=0,0,AVERAGE(D38:Z38))</f>
        <v>39.583333333333336</v>
      </c>
      <c r="AD38" s="68">
        <f t="array" ref="AD38">IF(AB38=0,0,IF(AB38&gt;9,AVERAGE(LARGE(D38:Z38,{1,2,3,4,5,6,7,8,9,10})),0))</f>
        <v>40.4</v>
      </c>
      <c r="AE38" s="68">
        <f t="array" ref="AE38">IF(AB38=0,0,IF(AB38&gt;9,SUM(LARGE(D38:Z38,{1,2,3,4,5,6,7,8,9,10})),0))</f>
        <v>404</v>
      </c>
      <c r="AF38">
        <f t="shared" si="2"/>
        <v>241876</v>
      </c>
      <c r="AH38" t="str">
        <f t="shared" si="3"/>
        <v>McGarry, Tom</v>
      </c>
    </row>
    <row r="39" spans="1:34" ht="16" x14ac:dyDescent="0.2">
      <c r="A39" s="98" t="s">
        <v>155</v>
      </c>
      <c r="B39" s="86" t="s">
        <v>3</v>
      </c>
      <c r="C39" s="86" t="s">
        <v>54</v>
      </c>
      <c r="D39" s="60">
        <v>40</v>
      </c>
      <c r="E39" s="60">
        <v>42</v>
      </c>
      <c r="F39" s="60">
        <v>39</v>
      </c>
      <c r="G39" s="61">
        <v>42</v>
      </c>
      <c r="H39" s="64">
        <v>41</v>
      </c>
      <c r="I39" s="64">
        <v>37</v>
      </c>
      <c r="J39" s="61">
        <v>39</v>
      </c>
      <c r="K39" s="63">
        <v>37</v>
      </c>
      <c r="L39" s="64">
        <v>41</v>
      </c>
      <c r="M39" s="65">
        <v>36</v>
      </c>
      <c r="N39" s="235">
        <v>30</v>
      </c>
      <c r="O39" s="235">
        <v>32</v>
      </c>
      <c r="P39" s="64">
        <v>33</v>
      </c>
      <c r="Q39" s="64">
        <v>43</v>
      </c>
      <c r="R39" s="64">
        <v>40</v>
      </c>
      <c r="S39" s="64">
        <v>39</v>
      </c>
      <c r="T39" s="64">
        <v>27</v>
      </c>
      <c r="U39" s="64">
        <v>33</v>
      </c>
      <c r="V39" s="251">
        <v>38</v>
      </c>
      <c r="W39" s="64">
        <v>44</v>
      </c>
      <c r="X39" s="60">
        <v>40</v>
      </c>
      <c r="Y39" s="60">
        <v>43</v>
      </c>
      <c r="Z39" s="60">
        <v>41</v>
      </c>
      <c r="AA39" s="80">
        <v>40</v>
      </c>
      <c r="AB39" s="67">
        <f t="shared" si="4"/>
        <v>23</v>
      </c>
      <c r="AC39" s="68">
        <f t="shared" si="5"/>
        <v>38.130434782608695</v>
      </c>
      <c r="AD39" s="68">
        <f t="array" ref="AD39">IF(AB39=0,0,IF(AB39&gt;9,AVERAGE(LARGE(D39:Z39,{1,2,3,4,5,6,7,8,9,10})),0))</f>
        <v>41.7</v>
      </c>
      <c r="AE39" s="68">
        <f t="array" ref="AE39">IF(AB39=0,0,IF(AB39&gt;9,SUM(LARGE(D39:Z39,{1,2,3,4,5,6,7,8,9,10})),0))</f>
        <v>417</v>
      </c>
      <c r="AF39">
        <f t="shared" ref="AF39:AF70" si="6">AF38+1</f>
        <v>241877</v>
      </c>
      <c r="AH39" t="str">
        <f t="shared" si="3"/>
        <v>Hand, Scott</v>
      </c>
    </row>
    <row r="40" spans="1:34" ht="16" x14ac:dyDescent="0.2">
      <c r="A40" s="99" t="s">
        <v>62</v>
      </c>
      <c r="B40" s="58" t="s">
        <v>7</v>
      </c>
      <c r="C40" s="58" t="s">
        <v>58</v>
      </c>
      <c r="D40" s="60">
        <v>38</v>
      </c>
      <c r="E40" s="60"/>
      <c r="F40" s="60"/>
      <c r="G40" s="61"/>
      <c r="H40" s="64">
        <v>31</v>
      </c>
      <c r="I40" s="64">
        <v>34</v>
      </c>
      <c r="J40" s="61"/>
      <c r="K40" s="63"/>
      <c r="L40" s="64"/>
      <c r="M40" s="65">
        <v>30</v>
      </c>
      <c r="N40" s="235"/>
      <c r="O40" s="235">
        <v>30</v>
      </c>
      <c r="P40" s="64">
        <v>19</v>
      </c>
      <c r="Q40" s="64">
        <v>24</v>
      </c>
      <c r="R40" s="64">
        <v>28</v>
      </c>
      <c r="S40" s="64">
        <v>33</v>
      </c>
      <c r="T40" s="64">
        <v>25</v>
      </c>
      <c r="U40" s="64">
        <v>36</v>
      </c>
      <c r="V40" s="251"/>
      <c r="W40" s="64"/>
      <c r="X40" s="60"/>
      <c r="Y40" s="60"/>
      <c r="Z40" s="60"/>
      <c r="AA40" s="238">
        <v>40</v>
      </c>
      <c r="AB40" s="67">
        <f t="shared" si="4"/>
        <v>11</v>
      </c>
      <c r="AC40" s="68">
        <f t="shared" si="5"/>
        <v>29.818181818181817</v>
      </c>
      <c r="AD40" s="68">
        <f t="array" ref="AD40">IF(AB40=0,0,IF(AB40&gt;9,AVERAGE(LARGE(D40:Z40,{1,2,3,4,5,6,7,8,9,10})),0))</f>
        <v>30.9</v>
      </c>
      <c r="AE40" s="68">
        <f t="array" ref="AE40">IF(AB40=0,0,IF(AB40&gt;9,SUM(LARGE(D40:Z40,{1,2,3,4,5,6,7,8,9,10})),0))</f>
        <v>309</v>
      </c>
      <c r="AF40">
        <f t="shared" si="6"/>
        <v>241878</v>
      </c>
      <c r="AG40" t="s">
        <v>383</v>
      </c>
      <c r="AH40" t="str">
        <f t="shared" si="3"/>
        <v>Barbaglia, Jim</v>
      </c>
    </row>
    <row r="41" spans="1:34" ht="16" x14ac:dyDescent="0.2">
      <c r="A41" s="57" t="s">
        <v>136</v>
      </c>
      <c r="B41" s="58" t="s">
        <v>9</v>
      </c>
      <c r="C41" s="93" t="s">
        <v>54</v>
      </c>
      <c r="D41" s="60">
        <v>44</v>
      </c>
      <c r="E41" s="60">
        <v>44</v>
      </c>
      <c r="F41" s="60">
        <v>49</v>
      </c>
      <c r="G41" s="61">
        <v>40</v>
      </c>
      <c r="H41" s="64">
        <v>43</v>
      </c>
      <c r="I41" s="64">
        <v>38</v>
      </c>
      <c r="J41" s="61">
        <v>44</v>
      </c>
      <c r="K41" s="63"/>
      <c r="L41" s="64"/>
      <c r="M41" s="65"/>
      <c r="N41" s="235">
        <v>36</v>
      </c>
      <c r="O41" s="235">
        <v>38</v>
      </c>
      <c r="P41" s="64">
        <v>40</v>
      </c>
      <c r="Q41" s="64"/>
      <c r="R41" s="64"/>
      <c r="S41" s="64">
        <v>46</v>
      </c>
      <c r="T41" s="64">
        <v>44</v>
      </c>
      <c r="U41" s="64">
        <v>45</v>
      </c>
      <c r="V41" s="251"/>
      <c r="W41" s="64"/>
      <c r="X41" s="60">
        <v>46</v>
      </c>
      <c r="Y41" s="60"/>
      <c r="Z41" s="60"/>
      <c r="AA41" s="238">
        <v>40</v>
      </c>
      <c r="AB41" s="67">
        <f t="shared" si="4"/>
        <v>14</v>
      </c>
      <c r="AC41" s="68">
        <f t="shared" si="5"/>
        <v>42.642857142857146</v>
      </c>
      <c r="AD41" s="68">
        <f t="array" ref="AD41">IF(AB41=0,0,IF(AB41&gt;9,AVERAGE(LARGE(D41:Z41,{1,2,3,4,5,6,7,8,9,10})),0))</f>
        <v>44.5</v>
      </c>
      <c r="AE41" s="68">
        <f t="array" ref="AE41">IF(AB41=0,0,IF(AB41&gt;9,SUM(LARGE(D41:Z41,{1,2,3,4,5,6,7,8,9,10})),0))</f>
        <v>445</v>
      </c>
      <c r="AF41">
        <f t="shared" si="6"/>
        <v>241879</v>
      </c>
      <c r="AH41" t="str">
        <f t="shared" si="3"/>
        <v>Freligh, Dave</v>
      </c>
    </row>
    <row r="42" spans="1:34" ht="16" x14ac:dyDescent="0.2">
      <c r="A42" s="57" t="s">
        <v>150</v>
      </c>
      <c r="B42" s="58" t="s">
        <v>3</v>
      </c>
      <c r="C42" s="58" t="s">
        <v>54</v>
      </c>
      <c r="D42" s="60">
        <v>37</v>
      </c>
      <c r="E42" s="60"/>
      <c r="F42" s="60"/>
      <c r="G42" s="61"/>
      <c r="H42" s="64">
        <v>29</v>
      </c>
      <c r="I42" s="64">
        <v>41</v>
      </c>
      <c r="J42" s="61">
        <v>29</v>
      </c>
      <c r="K42" s="63"/>
      <c r="L42" s="64"/>
      <c r="M42" s="65">
        <v>28</v>
      </c>
      <c r="N42" s="235"/>
      <c r="O42" s="235">
        <v>38</v>
      </c>
      <c r="P42" s="64">
        <v>35</v>
      </c>
      <c r="Q42" s="64"/>
      <c r="R42" s="64">
        <v>27</v>
      </c>
      <c r="S42" s="64">
        <v>38</v>
      </c>
      <c r="T42" s="64"/>
      <c r="U42" s="64">
        <v>41</v>
      </c>
      <c r="V42" s="251"/>
      <c r="W42" s="64"/>
      <c r="X42" s="60">
        <v>32</v>
      </c>
      <c r="Y42" s="60">
        <v>28</v>
      </c>
      <c r="Z42" s="60">
        <v>36</v>
      </c>
      <c r="AA42" s="238">
        <v>39</v>
      </c>
      <c r="AB42" s="67">
        <f t="shared" si="4"/>
        <v>13</v>
      </c>
      <c r="AC42" s="68">
        <f t="shared" si="5"/>
        <v>33.769230769230766</v>
      </c>
      <c r="AD42" s="68">
        <f t="array" ref="AD42">IF(AB42=0,0,IF(AB42&gt;9,AVERAGE(LARGE(D42:Z42,{1,2,3,4,5,6,7,8,9,10})),0))</f>
        <v>35.6</v>
      </c>
      <c r="AE42" s="68">
        <f t="array" ref="AE42">IF(AB42=0,0,IF(AB42&gt;9,SUM(LARGE(D42:Z42,{1,2,3,4,5,6,7,8,9,10})),0))</f>
        <v>356</v>
      </c>
      <c r="AF42">
        <f t="shared" si="6"/>
        <v>241880</v>
      </c>
      <c r="AH42" t="str">
        <f t="shared" si="3"/>
        <v>Gotschel, Perry</v>
      </c>
    </row>
    <row r="43" spans="1:34" ht="16" x14ac:dyDescent="0.2">
      <c r="A43" s="82" t="s">
        <v>369</v>
      </c>
      <c r="B43" s="83" t="s">
        <v>3</v>
      </c>
      <c r="C43" s="83" t="s">
        <v>54</v>
      </c>
      <c r="D43" s="60"/>
      <c r="E43" s="60"/>
      <c r="F43" s="60"/>
      <c r="G43" s="61"/>
      <c r="H43" s="64"/>
      <c r="I43" s="64"/>
      <c r="J43" s="61"/>
      <c r="K43" s="63"/>
      <c r="L43" s="64"/>
      <c r="M43" s="65"/>
      <c r="N43" s="235"/>
      <c r="O43" s="235"/>
      <c r="P43" s="64"/>
      <c r="Q43" s="64"/>
      <c r="R43" s="64"/>
      <c r="S43" s="64"/>
      <c r="T43" s="64">
        <v>41</v>
      </c>
      <c r="U43" s="64">
        <v>36</v>
      </c>
      <c r="V43" s="251"/>
      <c r="W43" s="64"/>
      <c r="X43" s="60">
        <v>42</v>
      </c>
      <c r="Y43" s="60">
        <v>37</v>
      </c>
      <c r="Z43" s="60">
        <v>39</v>
      </c>
      <c r="AA43" s="238">
        <v>39</v>
      </c>
      <c r="AB43" s="67">
        <f t="shared" si="4"/>
        <v>5</v>
      </c>
      <c r="AC43" s="68">
        <f t="shared" si="5"/>
        <v>39</v>
      </c>
      <c r="AD43" s="68">
        <f t="array" ref="AD43">IF(AB43=0,0,IF(AB43&gt;9,AVERAGE(LARGE(D43:Z43,{1,2,3,4,5,6,7,8,9,10})),0))</f>
        <v>0</v>
      </c>
      <c r="AE43" s="68">
        <f t="array" ref="AE43">IF(AB43=0,0,IF(AB43&gt;9,SUM(LARGE(D43:Z43,{1,2,3,4,5,6,7,8,9,10})),0))</f>
        <v>0</v>
      </c>
      <c r="AF43">
        <f t="shared" si="6"/>
        <v>241881</v>
      </c>
      <c r="AH43" t="str">
        <f t="shared" si="3"/>
        <v>Hand, Steve</v>
      </c>
    </row>
    <row r="44" spans="1:34" ht="16" x14ac:dyDescent="0.2">
      <c r="A44" s="70" t="s">
        <v>100</v>
      </c>
      <c r="B44" s="86" t="s">
        <v>7</v>
      </c>
      <c r="C44" s="86" t="s">
        <v>64</v>
      </c>
      <c r="D44" s="60"/>
      <c r="E44" s="60">
        <v>39</v>
      </c>
      <c r="F44" s="60"/>
      <c r="G44" s="61">
        <v>35</v>
      </c>
      <c r="H44" s="64">
        <v>43</v>
      </c>
      <c r="I44" s="64">
        <v>42</v>
      </c>
      <c r="J44" s="61">
        <v>38</v>
      </c>
      <c r="K44" s="63"/>
      <c r="L44" s="64">
        <v>43</v>
      </c>
      <c r="M44" s="65">
        <v>39</v>
      </c>
      <c r="N44" s="235">
        <v>33</v>
      </c>
      <c r="O44" s="235">
        <v>38</v>
      </c>
      <c r="P44" s="64"/>
      <c r="Q44" s="64"/>
      <c r="R44" s="64"/>
      <c r="S44" s="64">
        <v>38</v>
      </c>
      <c r="T44" s="64">
        <v>43</v>
      </c>
      <c r="U44" s="64"/>
      <c r="V44" s="251"/>
      <c r="W44" s="64">
        <v>45</v>
      </c>
      <c r="X44" s="60">
        <v>31</v>
      </c>
      <c r="Y44" s="60">
        <v>44</v>
      </c>
      <c r="Z44" s="60">
        <v>42</v>
      </c>
      <c r="AA44" s="238">
        <v>39</v>
      </c>
      <c r="AB44" s="67">
        <f t="shared" si="4"/>
        <v>15</v>
      </c>
      <c r="AC44" s="68">
        <f t="shared" si="5"/>
        <v>39.533333333333331</v>
      </c>
      <c r="AD44" s="68">
        <f t="array" ref="AD44">IF(AB44=0,0,IF(AB44&gt;9,AVERAGE(LARGE(D44:Z44,{1,2,3,4,5,6,7,8,9,10})),0))</f>
        <v>41.8</v>
      </c>
      <c r="AE44" s="68">
        <f t="array" ref="AE44">IF(AB44=0,0,IF(AB44&gt;9,SUM(LARGE(D44:Z44,{1,2,3,4,5,6,7,8,9,10})),0))</f>
        <v>418</v>
      </c>
      <c r="AF44">
        <f t="shared" si="6"/>
        <v>241882</v>
      </c>
      <c r="AH44" t="str">
        <f t="shared" si="3"/>
        <v>Coakley, Charles</v>
      </c>
    </row>
    <row r="45" spans="1:34" ht="16" x14ac:dyDescent="0.2">
      <c r="A45" s="57" t="s">
        <v>131</v>
      </c>
      <c r="B45" s="58" t="s">
        <v>7</v>
      </c>
      <c r="C45" s="58" t="s">
        <v>92</v>
      </c>
      <c r="D45" s="60"/>
      <c r="E45" s="60">
        <v>35</v>
      </c>
      <c r="F45" s="60"/>
      <c r="G45" s="61">
        <v>42</v>
      </c>
      <c r="H45" s="64">
        <v>40</v>
      </c>
      <c r="I45" s="64">
        <v>31</v>
      </c>
      <c r="J45" s="61"/>
      <c r="K45" s="63"/>
      <c r="L45" s="64"/>
      <c r="M45" s="65"/>
      <c r="N45" s="235"/>
      <c r="O45" s="235"/>
      <c r="P45" s="64"/>
      <c r="Q45" s="64"/>
      <c r="R45" s="64"/>
      <c r="S45" s="64">
        <v>36</v>
      </c>
      <c r="T45" s="64">
        <v>41</v>
      </c>
      <c r="U45" s="64">
        <v>42</v>
      </c>
      <c r="V45" s="251"/>
      <c r="W45" s="64"/>
      <c r="X45" s="60">
        <v>41</v>
      </c>
      <c r="Y45" s="60">
        <v>38</v>
      </c>
      <c r="Z45" s="60">
        <v>37</v>
      </c>
      <c r="AA45" s="238">
        <v>39</v>
      </c>
      <c r="AB45" s="67">
        <f t="shared" si="4"/>
        <v>10</v>
      </c>
      <c r="AC45" s="68">
        <f t="shared" si="5"/>
        <v>38.299999999999997</v>
      </c>
      <c r="AD45" s="68">
        <f t="array" ref="AD45">IF(AB45=0,0,IF(AB45&gt;9,AVERAGE(LARGE(D45:Z45,{1,2,3,4,5,6,7,8,9,10})),0))</f>
        <v>38.299999999999997</v>
      </c>
      <c r="AE45" s="68">
        <f t="array" ref="AE45">IF(AB45=0,0,IF(AB45&gt;9,SUM(LARGE(D45:Z45,{1,2,3,4,5,6,7,8,9,10})),0))</f>
        <v>383</v>
      </c>
      <c r="AF45">
        <f t="shared" si="6"/>
        <v>241883</v>
      </c>
      <c r="AH45" t="str">
        <f t="shared" si="3"/>
        <v>Evans, Richard</v>
      </c>
    </row>
    <row r="46" spans="1:34" ht="16" x14ac:dyDescent="0.2">
      <c r="A46" s="57" t="s">
        <v>140</v>
      </c>
      <c r="B46" s="58" t="s">
        <v>4</v>
      </c>
      <c r="C46" s="58" t="s">
        <v>54</v>
      </c>
      <c r="D46" s="60">
        <v>47</v>
      </c>
      <c r="E46" s="60">
        <v>44</v>
      </c>
      <c r="F46" s="60"/>
      <c r="G46" s="61"/>
      <c r="H46" s="64"/>
      <c r="I46" s="64"/>
      <c r="J46" s="61"/>
      <c r="K46" s="63"/>
      <c r="L46" s="64"/>
      <c r="M46" s="65"/>
      <c r="N46" s="235">
        <v>38</v>
      </c>
      <c r="O46" s="235">
        <v>33</v>
      </c>
      <c r="P46" s="64"/>
      <c r="Q46" s="64"/>
      <c r="R46" s="64">
        <v>35</v>
      </c>
      <c r="S46" s="64">
        <v>42</v>
      </c>
      <c r="T46" s="64">
        <v>40</v>
      </c>
      <c r="U46" s="64">
        <v>39</v>
      </c>
      <c r="V46" s="251"/>
      <c r="W46" s="64"/>
      <c r="X46" s="60">
        <v>47</v>
      </c>
      <c r="Y46" s="60">
        <v>43</v>
      </c>
      <c r="Z46" s="60">
        <v>36</v>
      </c>
      <c r="AA46" s="238">
        <v>39</v>
      </c>
      <c r="AB46" s="67">
        <f t="shared" si="4"/>
        <v>11</v>
      </c>
      <c r="AC46" s="68">
        <f t="shared" si="5"/>
        <v>40.363636363636367</v>
      </c>
      <c r="AD46" s="68">
        <f t="array" ref="AD46">IF(AB46=0,0,IF(AB46&gt;9,AVERAGE(LARGE(D46:Z46,{1,2,3,4,5,6,7,8,9,10})),0))</f>
        <v>41.1</v>
      </c>
      <c r="AE46" s="68">
        <f t="array" ref="AE46">IF(AB46=0,0,IF(AB46&gt;9,SUM(LARGE(D46:Z46,{1,2,3,4,5,6,7,8,9,10})),0))</f>
        <v>411</v>
      </c>
      <c r="AF46">
        <f t="shared" si="6"/>
        <v>241884</v>
      </c>
      <c r="AH46" t="str">
        <f t="shared" si="3"/>
        <v>Fulkerson, Ron</v>
      </c>
    </row>
    <row r="47" spans="1:34" ht="16" x14ac:dyDescent="0.2">
      <c r="A47" s="57" t="s">
        <v>248</v>
      </c>
      <c r="B47" s="58" t="s">
        <v>12</v>
      </c>
      <c r="C47" s="58" t="s">
        <v>54</v>
      </c>
      <c r="D47" s="60">
        <v>33</v>
      </c>
      <c r="E47" s="60"/>
      <c r="F47" s="60">
        <v>37</v>
      </c>
      <c r="G47" s="61">
        <v>29</v>
      </c>
      <c r="H47" s="64"/>
      <c r="I47" s="64">
        <v>32</v>
      </c>
      <c r="J47" s="61"/>
      <c r="K47" s="63"/>
      <c r="L47" s="64"/>
      <c r="M47" s="65">
        <v>29</v>
      </c>
      <c r="N47" s="235">
        <v>28</v>
      </c>
      <c r="O47" s="235">
        <v>25</v>
      </c>
      <c r="P47" s="64"/>
      <c r="Q47" s="64">
        <v>25</v>
      </c>
      <c r="R47" s="64">
        <v>27</v>
      </c>
      <c r="S47" s="64"/>
      <c r="T47" s="64">
        <v>34</v>
      </c>
      <c r="U47" s="64">
        <v>29</v>
      </c>
      <c r="V47" s="251"/>
      <c r="W47" s="64"/>
      <c r="X47" s="60">
        <v>26</v>
      </c>
      <c r="Y47" s="60">
        <v>33</v>
      </c>
      <c r="Z47" s="60">
        <v>28</v>
      </c>
      <c r="AA47" s="80">
        <v>39</v>
      </c>
      <c r="AB47" s="67">
        <f t="shared" si="4"/>
        <v>14</v>
      </c>
      <c r="AC47" s="68">
        <f t="shared" si="5"/>
        <v>29.642857142857142</v>
      </c>
      <c r="AD47" s="68">
        <f t="array" ref="AD47">IF(AB47=0,0,IF(AB47&gt;9,AVERAGE(LARGE(D47:Z47,{1,2,3,4,5,6,7,8,9,10})),0))</f>
        <v>31.2</v>
      </c>
      <c r="AE47" s="68">
        <f t="array" ref="AE47">IF(AB47=0,0,IF(AB47&gt;9,SUM(LARGE(D47:Z47,{1,2,3,4,5,6,7,8,9,10})),0))</f>
        <v>312</v>
      </c>
      <c r="AF47">
        <f t="shared" si="6"/>
        <v>241885</v>
      </c>
      <c r="AH47" t="str">
        <f t="shared" si="3"/>
        <v>Schickler, Rich</v>
      </c>
    </row>
    <row r="48" spans="1:34" ht="16" x14ac:dyDescent="0.2">
      <c r="A48" s="57" t="s">
        <v>137</v>
      </c>
      <c r="B48" s="58" t="s">
        <v>9</v>
      </c>
      <c r="C48" s="58" t="s">
        <v>54</v>
      </c>
      <c r="D48" s="60">
        <v>41</v>
      </c>
      <c r="E48" s="60">
        <v>46</v>
      </c>
      <c r="F48" s="60"/>
      <c r="G48" s="61">
        <v>41</v>
      </c>
      <c r="H48" s="64">
        <v>43</v>
      </c>
      <c r="I48" s="64">
        <v>37</v>
      </c>
      <c r="J48" s="61">
        <v>43</v>
      </c>
      <c r="K48" s="63"/>
      <c r="L48" s="64"/>
      <c r="M48" s="65"/>
      <c r="N48" s="235">
        <v>39</v>
      </c>
      <c r="O48" s="235">
        <v>32</v>
      </c>
      <c r="P48" s="64">
        <v>39</v>
      </c>
      <c r="Q48" s="64"/>
      <c r="R48" s="64"/>
      <c r="S48" s="64">
        <v>48</v>
      </c>
      <c r="T48" s="64"/>
      <c r="U48" s="64">
        <v>41</v>
      </c>
      <c r="V48" s="251"/>
      <c r="W48" s="64"/>
      <c r="X48" s="60"/>
      <c r="Y48" s="60"/>
      <c r="Z48" s="60"/>
      <c r="AA48" s="238">
        <v>39</v>
      </c>
      <c r="AB48" s="67">
        <f t="shared" si="4"/>
        <v>11</v>
      </c>
      <c r="AC48" s="68">
        <f t="shared" si="5"/>
        <v>40.909090909090907</v>
      </c>
      <c r="AD48" s="68">
        <f t="array" ref="AD48">IF(AB48=0,0,IF(AB48&gt;9,AVERAGE(LARGE(D48:Z48,{1,2,3,4,5,6,7,8,9,10})),0))</f>
        <v>41.8</v>
      </c>
      <c r="AE48" s="68">
        <f t="array" ref="AE48">IF(AB48=0,0,IF(AB48&gt;9,SUM(LARGE(D48:Z48,{1,2,3,4,5,6,7,8,9,10})),0))</f>
        <v>418</v>
      </c>
      <c r="AF48">
        <f t="shared" si="6"/>
        <v>241886</v>
      </c>
      <c r="AH48" t="str">
        <f t="shared" si="3"/>
        <v>Freligh, Scott</v>
      </c>
    </row>
    <row r="49" spans="1:34" ht="16" x14ac:dyDescent="0.2">
      <c r="A49" s="57" t="s">
        <v>98</v>
      </c>
      <c r="B49" s="58" t="s">
        <v>9</v>
      </c>
      <c r="C49" s="58" t="s">
        <v>54</v>
      </c>
      <c r="D49" s="60">
        <v>38</v>
      </c>
      <c r="E49" s="60"/>
      <c r="F49" s="60"/>
      <c r="G49" s="61"/>
      <c r="H49" s="64"/>
      <c r="I49" s="64"/>
      <c r="J49" s="61">
        <v>43</v>
      </c>
      <c r="K49" s="63"/>
      <c r="L49" s="64"/>
      <c r="M49" s="65">
        <v>44</v>
      </c>
      <c r="N49" s="235"/>
      <c r="O49" s="235">
        <v>37</v>
      </c>
      <c r="P49" s="64">
        <v>41</v>
      </c>
      <c r="Q49" s="64"/>
      <c r="R49" s="64"/>
      <c r="S49" s="64">
        <v>41</v>
      </c>
      <c r="T49" s="64">
        <v>44</v>
      </c>
      <c r="U49" s="64"/>
      <c r="V49" s="251"/>
      <c r="W49" s="64"/>
      <c r="X49" s="60">
        <v>36</v>
      </c>
      <c r="Y49" s="60">
        <v>41</v>
      </c>
      <c r="Z49" s="60">
        <v>44</v>
      </c>
      <c r="AA49" s="238">
        <v>39</v>
      </c>
      <c r="AB49" s="67">
        <f t="shared" si="4"/>
        <v>10</v>
      </c>
      <c r="AC49" s="68">
        <f t="shared" si="5"/>
        <v>40.9</v>
      </c>
      <c r="AD49" s="68">
        <f t="array" ref="AD49">IF(AB49=0,0,IF(AB49&gt;9,AVERAGE(LARGE(D49:Z49,{1,2,3,4,5,6,7,8,9,10})),0))</f>
        <v>40.9</v>
      </c>
      <c r="AE49" s="68">
        <f t="array" ref="AE49">IF(AB49=0,0,IF(AB49&gt;9,SUM(LARGE(D49:Z49,{1,2,3,4,5,6,7,8,9,10})),0))</f>
        <v>409</v>
      </c>
      <c r="AF49">
        <f t="shared" si="6"/>
        <v>241887</v>
      </c>
      <c r="AH49" t="str">
        <f t="shared" si="3"/>
        <v>Chaffin, Rowland</v>
      </c>
    </row>
    <row r="50" spans="1:34" ht="16" x14ac:dyDescent="0.2">
      <c r="A50" s="57" t="s">
        <v>179</v>
      </c>
      <c r="B50" s="58" t="s">
        <v>6</v>
      </c>
      <c r="C50" s="58" t="s">
        <v>64</v>
      </c>
      <c r="D50" s="60">
        <v>40</v>
      </c>
      <c r="E50" s="60"/>
      <c r="F50" s="60">
        <v>36</v>
      </c>
      <c r="G50" s="61">
        <v>45</v>
      </c>
      <c r="H50" s="64"/>
      <c r="I50" s="64"/>
      <c r="J50" s="61"/>
      <c r="K50" s="63"/>
      <c r="L50" s="64"/>
      <c r="M50" s="65"/>
      <c r="N50" s="235">
        <v>43</v>
      </c>
      <c r="O50" s="235">
        <v>29</v>
      </c>
      <c r="P50" s="64"/>
      <c r="Q50" s="64">
        <v>31</v>
      </c>
      <c r="R50" s="64"/>
      <c r="S50" s="64"/>
      <c r="T50" s="64">
        <v>44</v>
      </c>
      <c r="U50" s="64"/>
      <c r="V50" s="251"/>
      <c r="W50" s="64">
        <v>41</v>
      </c>
      <c r="X50" s="60">
        <v>34</v>
      </c>
      <c r="Y50" s="60">
        <v>40</v>
      </c>
      <c r="Z50" s="60"/>
      <c r="AA50" s="238">
        <v>39</v>
      </c>
      <c r="AB50" s="67">
        <f t="shared" si="4"/>
        <v>10</v>
      </c>
      <c r="AC50" s="68">
        <f t="shared" si="5"/>
        <v>38.299999999999997</v>
      </c>
      <c r="AD50" s="68">
        <f t="array" ref="AD50">IF(AB50=0,0,IF(AB50&gt;9,AVERAGE(LARGE(D50:Z50,{1,2,3,4,5,6,7,8,9,10})),0))</f>
        <v>38.299999999999997</v>
      </c>
      <c r="AE50" s="68">
        <f t="array" ref="AE50">IF(AB50=0,0,IF(AB50&gt;9,SUM(LARGE(D50:Z50,{1,2,3,4,5,6,7,8,9,10})),0))</f>
        <v>383</v>
      </c>
      <c r="AF50">
        <f t="shared" si="6"/>
        <v>241888</v>
      </c>
      <c r="AH50" t="str">
        <f t="shared" si="3"/>
        <v>Kunzer, Jeff</v>
      </c>
    </row>
    <row r="51" spans="1:34" ht="16" x14ac:dyDescent="0.2">
      <c r="A51" s="57" t="s">
        <v>269</v>
      </c>
      <c r="B51" s="58" t="s">
        <v>6</v>
      </c>
      <c r="C51" s="58" t="s">
        <v>54</v>
      </c>
      <c r="D51" s="60">
        <v>40</v>
      </c>
      <c r="E51" s="60"/>
      <c r="F51" s="60">
        <v>37</v>
      </c>
      <c r="G51" s="61">
        <v>32</v>
      </c>
      <c r="H51" s="64">
        <v>40</v>
      </c>
      <c r="I51" s="64">
        <v>34</v>
      </c>
      <c r="J51" s="61">
        <v>35</v>
      </c>
      <c r="K51" s="63"/>
      <c r="L51" s="64">
        <v>35</v>
      </c>
      <c r="M51" s="65">
        <v>34</v>
      </c>
      <c r="N51" s="235">
        <v>31</v>
      </c>
      <c r="O51" s="235"/>
      <c r="P51" s="64"/>
      <c r="Q51" s="64"/>
      <c r="R51" s="64"/>
      <c r="S51" s="64"/>
      <c r="T51" s="64"/>
      <c r="U51" s="64">
        <v>38</v>
      </c>
      <c r="V51" s="251"/>
      <c r="W51" s="64"/>
      <c r="X51" s="60"/>
      <c r="Y51" s="60"/>
      <c r="Z51" s="60"/>
      <c r="AA51" s="238">
        <v>39</v>
      </c>
      <c r="AB51" s="67">
        <f t="shared" si="4"/>
        <v>10</v>
      </c>
      <c r="AC51" s="68">
        <f t="shared" si="5"/>
        <v>35.6</v>
      </c>
      <c r="AD51" s="68">
        <f t="array" ref="AD51">IF(AB51=0,0,IF(AB51&gt;9,AVERAGE(LARGE(D51:Z51,{1,2,3,4,5,6,7,8,9,10})),0))</f>
        <v>35.6</v>
      </c>
      <c r="AE51" s="68">
        <f t="array" ref="AE51">IF(AB51=0,0,IF(AB51&gt;9,SUM(LARGE(D51:Z51,{1,2,3,4,5,6,7,8,9,10})),0))</f>
        <v>356</v>
      </c>
      <c r="AF51">
        <f t="shared" si="6"/>
        <v>241889</v>
      </c>
      <c r="AH51" t="str">
        <f t="shared" si="3"/>
        <v>Stiefler, Randy</v>
      </c>
    </row>
    <row r="52" spans="1:34" ht="16" x14ac:dyDescent="0.2">
      <c r="A52" s="57" t="s">
        <v>128</v>
      </c>
      <c r="B52" s="58" t="s">
        <v>6</v>
      </c>
      <c r="C52" s="58" t="s">
        <v>54</v>
      </c>
      <c r="D52" s="60">
        <v>31</v>
      </c>
      <c r="E52" s="60">
        <v>35</v>
      </c>
      <c r="F52" s="60">
        <v>33</v>
      </c>
      <c r="G52" s="61">
        <v>28</v>
      </c>
      <c r="H52" s="64">
        <v>32</v>
      </c>
      <c r="I52" s="64"/>
      <c r="J52" s="61"/>
      <c r="K52" s="63">
        <v>25</v>
      </c>
      <c r="L52" s="64"/>
      <c r="M52" s="65">
        <v>33</v>
      </c>
      <c r="N52" s="235">
        <v>33</v>
      </c>
      <c r="O52" s="235">
        <v>30</v>
      </c>
      <c r="P52" s="64">
        <v>25</v>
      </c>
      <c r="Q52" s="64">
        <v>28</v>
      </c>
      <c r="R52" s="64">
        <v>30</v>
      </c>
      <c r="S52" s="64">
        <v>28</v>
      </c>
      <c r="T52" s="64">
        <v>31</v>
      </c>
      <c r="U52" s="64">
        <v>31</v>
      </c>
      <c r="V52" s="251">
        <v>37</v>
      </c>
      <c r="W52" s="64">
        <v>42</v>
      </c>
      <c r="X52" s="60">
        <v>29</v>
      </c>
      <c r="Y52" s="60"/>
      <c r="Z52" s="60"/>
      <c r="AA52" s="238">
        <v>39</v>
      </c>
      <c r="AB52" s="67">
        <f t="shared" si="4"/>
        <v>18</v>
      </c>
      <c r="AC52" s="68">
        <f t="shared" si="5"/>
        <v>31.166666666666668</v>
      </c>
      <c r="AD52" s="68">
        <f t="array" ref="AD52">IF(AB52=0,0,IF(AB52&gt;9,AVERAGE(LARGE(D52:Z52,{1,2,3,4,5,6,7,8,9,10})),0))</f>
        <v>33.799999999999997</v>
      </c>
      <c r="AE52" s="68">
        <f t="array" ref="AE52">IF(AB52=0,0,IF(AB52&gt;9,SUM(LARGE(D52:Z52,{1,2,3,4,5,6,7,8,9,10})),0))</f>
        <v>338</v>
      </c>
      <c r="AF52">
        <f t="shared" si="6"/>
        <v>241890</v>
      </c>
      <c r="AG52" t="s">
        <v>378</v>
      </c>
      <c r="AH52" t="str">
        <f t="shared" si="3"/>
        <v>Dwyer, Peter</v>
      </c>
    </row>
    <row r="53" spans="1:34" ht="16" x14ac:dyDescent="0.2">
      <c r="A53" s="57" t="s">
        <v>82</v>
      </c>
      <c r="B53" s="58" t="s">
        <v>3</v>
      </c>
      <c r="C53" s="58" t="s">
        <v>54</v>
      </c>
      <c r="D53" s="60">
        <v>32</v>
      </c>
      <c r="E53" s="60">
        <v>43</v>
      </c>
      <c r="F53" s="60">
        <v>45</v>
      </c>
      <c r="G53" s="61">
        <v>36</v>
      </c>
      <c r="H53" s="64">
        <v>42</v>
      </c>
      <c r="I53" s="64">
        <v>27</v>
      </c>
      <c r="J53" s="61">
        <v>32</v>
      </c>
      <c r="K53" s="63">
        <v>35</v>
      </c>
      <c r="L53" s="64">
        <v>35</v>
      </c>
      <c r="M53" s="65">
        <v>38</v>
      </c>
      <c r="N53" s="235">
        <v>24</v>
      </c>
      <c r="O53" s="235">
        <v>24</v>
      </c>
      <c r="P53" s="64">
        <v>38</v>
      </c>
      <c r="Q53" s="64"/>
      <c r="R53" s="64">
        <v>28</v>
      </c>
      <c r="S53" s="64"/>
      <c r="T53" s="64">
        <v>35</v>
      </c>
      <c r="U53" s="64">
        <v>34</v>
      </c>
      <c r="V53" s="251">
        <v>37</v>
      </c>
      <c r="W53" s="64"/>
      <c r="X53" s="60">
        <v>40</v>
      </c>
      <c r="Y53" s="60">
        <v>42</v>
      </c>
      <c r="Z53" s="60">
        <v>41</v>
      </c>
      <c r="AA53" s="80">
        <v>38</v>
      </c>
      <c r="AB53" s="67">
        <f t="shared" si="4"/>
        <v>20</v>
      </c>
      <c r="AC53" s="68">
        <f t="shared" si="5"/>
        <v>35.4</v>
      </c>
      <c r="AD53" s="68">
        <f t="array" ref="AD53">IF(AB53=0,0,IF(AB53&gt;9,AVERAGE(LARGE(D53:Z53,{1,2,3,4,5,6,7,8,9,10})),0))</f>
        <v>40.200000000000003</v>
      </c>
      <c r="AE53" s="68">
        <f t="array" ref="AE53">IF(AB53=0,0,IF(AB53&gt;9,SUM(LARGE(D53:Z53,{1,2,3,4,5,6,7,8,9,10})),0))</f>
        <v>402</v>
      </c>
      <c r="AF53">
        <f t="shared" si="6"/>
        <v>241891</v>
      </c>
      <c r="AH53" t="str">
        <f t="shared" si="3"/>
        <v>Brundage, Rich</v>
      </c>
    </row>
    <row r="54" spans="1:34" ht="16" x14ac:dyDescent="0.2">
      <c r="A54" s="57" t="s">
        <v>284</v>
      </c>
      <c r="B54" s="58" t="s">
        <v>8</v>
      </c>
      <c r="C54" s="58" t="s">
        <v>58</v>
      </c>
      <c r="D54" s="60">
        <v>39</v>
      </c>
      <c r="E54" s="60">
        <v>38</v>
      </c>
      <c r="F54" s="60">
        <v>49</v>
      </c>
      <c r="G54" s="61"/>
      <c r="H54" s="64"/>
      <c r="I54" s="64">
        <v>36</v>
      </c>
      <c r="J54" s="61"/>
      <c r="K54" s="63"/>
      <c r="L54" s="64">
        <v>39</v>
      </c>
      <c r="M54" s="65">
        <v>39</v>
      </c>
      <c r="N54" s="235">
        <v>37</v>
      </c>
      <c r="O54" s="235"/>
      <c r="P54" s="64"/>
      <c r="Q54" s="64">
        <v>38</v>
      </c>
      <c r="R54" s="64"/>
      <c r="S54" s="64">
        <v>35</v>
      </c>
      <c r="T54" s="64">
        <v>34</v>
      </c>
      <c r="U54" s="64"/>
      <c r="V54" s="251"/>
      <c r="W54" s="64"/>
      <c r="X54" s="60">
        <v>37</v>
      </c>
      <c r="Y54" s="60">
        <v>40</v>
      </c>
      <c r="Z54" s="60"/>
      <c r="AA54" s="238">
        <v>38</v>
      </c>
      <c r="AB54" s="67">
        <f t="shared" si="4"/>
        <v>12</v>
      </c>
      <c r="AC54" s="68">
        <f t="shared" si="5"/>
        <v>38.416666666666664</v>
      </c>
      <c r="AD54" s="68">
        <f t="array" ref="AD54">IF(AB54=0,0,IF(AB54&gt;9,AVERAGE(LARGE(D54:Z54,{1,2,3,4,5,6,7,8,9,10})),0))</f>
        <v>39.200000000000003</v>
      </c>
      <c r="AE54" s="68">
        <f t="array" ref="AE54">IF(AB54=0,0,IF(AB54&gt;9,SUM(LARGE(D54:Z54,{1,2,3,4,5,6,7,8,9,10})),0))</f>
        <v>392</v>
      </c>
      <c r="AF54">
        <f t="shared" si="6"/>
        <v>241892</v>
      </c>
      <c r="AH54" t="str">
        <f t="shared" si="3"/>
        <v>Wicks, Jim</v>
      </c>
    </row>
    <row r="55" spans="1:34" ht="16" x14ac:dyDescent="0.2">
      <c r="A55" s="57" t="s">
        <v>63</v>
      </c>
      <c r="B55" s="58" t="s">
        <v>7</v>
      </c>
      <c r="C55" s="58" t="s">
        <v>54</v>
      </c>
      <c r="D55" s="60">
        <v>37</v>
      </c>
      <c r="E55" s="60"/>
      <c r="F55" s="60"/>
      <c r="G55" s="61"/>
      <c r="H55" s="64">
        <v>33</v>
      </c>
      <c r="I55" s="64">
        <v>18</v>
      </c>
      <c r="J55" s="61"/>
      <c r="K55" s="63"/>
      <c r="L55" s="64"/>
      <c r="M55" s="65">
        <v>31</v>
      </c>
      <c r="N55" s="235"/>
      <c r="O55" s="235">
        <v>28</v>
      </c>
      <c r="P55" s="64">
        <v>38</v>
      </c>
      <c r="Q55" s="64">
        <v>35</v>
      </c>
      <c r="R55" s="64">
        <v>33</v>
      </c>
      <c r="S55" s="64">
        <v>39</v>
      </c>
      <c r="T55" s="64">
        <v>36</v>
      </c>
      <c r="U55" s="64">
        <v>30</v>
      </c>
      <c r="V55" s="251"/>
      <c r="W55" s="64"/>
      <c r="X55" s="60"/>
      <c r="Y55" s="60"/>
      <c r="Z55" s="60"/>
      <c r="AA55" s="238">
        <v>38</v>
      </c>
      <c r="AB55" s="67">
        <f t="shared" si="4"/>
        <v>11</v>
      </c>
      <c r="AC55" s="68">
        <f t="shared" si="5"/>
        <v>32.545454545454547</v>
      </c>
      <c r="AD55" s="68">
        <f t="array" ref="AD55">IF(AB55=0,0,IF(AB55&gt;9,AVERAGE(LARGE(D55:Z55,{1,2,3,4,5,6,7,8,9,10})),0))</f>
        <v>34</v>
      </c>
      <c r="AE55" s="68">
        <f t="array" ref="AE55">IF(AB55=0,0,IF(AB55&gt;9,SUM(LARGE(D55:Z55,{1,2,3,4,5,6,7,8,9,10})),0))</f>
        <v>340</v>
      </c>
      <c r="AF55">
        <f t="shared" si="6"/>
        <v>241893</v>
      </c>
      <c r="AH55" t="str">
        <f t="shared" si="3"/>
        <v>Barbaglia, Paul</v>
      </c>
    </row>
    <row r="56" spans="1:34" ht="16" x14ac:dyDescent="0.2">
      <c r="A56" s="57" t="s">
        <v>115</v>
      </c>
      <c r="B56" s="58" t="s">
        <v>7</v>
      </c>
      <c r="C56" s="58" t="s">
        <v>54</v>
      </c>
      <c r="D56" s="86"/>
      <c r="E56" s="86"/>
      <c r="F56" s="86"/>
      <c r="G56" s="61"/>
      <c r="H56" s="64"/>
      <c r="I56" s="64">
        <v>29</v>
      </c>
      <c r="J56" s="61">
        <v>25</v>
      </c>
      <c r="K56" s="63"/>
      <c r="L56" s="64">
        <v>24</v>
      </c>
      <c r="M56" s="61">
        <v>33</v>
      </c>
      <c r="N56" s="235">
        <v>28</v>
      </c>
      <c r="O56" s="235"/>
      <c r="P56" s="64"/>
      <c r="Q56" s="64"/>
      <c r="R56" s="64"/>
      <c r="S56" s="92">
        <v>39</v>
      </c>
      <c r="T56" s="64">
        <v>43</v>
      </c>
      <c r="U56" s="64"/>
      <c r="V56" s="251"/>
      <c r="W56" s="64">
        <v>31</v>
      </c>
      <c r="X56" s="86">
        <v>25</v>
      </c>
      <c r="Y56" s="86">
        <v>39</v>
      </c>
      <c r="Z56" s="86">
        <v>40</v>
      </c>
      <c r="AA56" s="238">
        <v>38</v>
      </c>
      <c r="AB56" s="67">
        <f t="shared" si="4"/>
        <v>11</v>
      </c>
      <c r="AC56" s="68">
        <f t="shared" si="5"/>
        <v>32.363636363636367</v>
      </c>
      <c r="AD56" s="68">
        <f t="array" ref="AD56">IF(AB56=0,0,IF(AB56&gt;9,AVERAGE(LARGE(D56:Z56,{1,2,3,4,5,6,7,8,9,10})),0))</f>
        <v>33.200000000000003</v>
      </c>
      <c r="AE56" s="68">
        <f t="array" ref="AE56">IF(AB56=0,0,IF(AB56&gt;9,SUM(LARGE(D56:Z56,{1,2,3,4,5,6,7,8,9,10})),0))</f>
        <v>332</v>
      </c>
      <c r="AF56">
        <f t="shared" si="6"/>
        <v>241894</v>
      </c>
      <c r="AH56" t="str">
        <f t="shared" si="3"/>
        <v>Defazio, Marty</v>
      </c>
    </row>
    <row r="57" spans="1:34" ht="16" x14ac:dyDescent="0.2">
      <c r="A57" s="57" t="s">
        <v>159</v>
      </c>
      <c r="B57" s="58" t="s">
        <v>4</v>
      </c>
      <c r="C57" s="93" t="s">
        <v>58</v>
      </c>
      <c r="D57" s="60">
        <v>41</v>
      </c>
      <c r="E57" s="60">
        <v>44</v>
      </c>
      <c r="F57" s="60"/>
      <c r="G57" s="61"/>
      <c r="H57" s="64"/>
      <c r="I57" s="64">
        <v>40</v>
      </c>
      <c r="J57" s="61"/>
      <c r="K57" s="63"/>
      <c r="L57" s="64">
        <v>44</v>
      </c>
      <c r="M57" s="65">
        <v>38</v>
      </c>
      <c r="N57" s="235">
        <v>37</v>
      </c>
      <c r="O57" s="235">
        <v>43</v>
      </c>
      <c r="P57" s="64"/>
      <c r="Q57" s="64"/>
      <c r="R57" s="64"/>
      <c r="S57" s="64"/>
      <c r="T57" s="64">
        <v>42</v>
      </c>
      <c r="U57" s="64">
        <v>41</v>
      </c>
      <c r="V57" s="251">
        <v>42</v>
      </c>
      <c r="W57" s="64">
        <v>42</v>
      </c>
      <c r="X57" s="60">
        <v>42</v>
      </c>
      <c r="Y57" s="60"/>
      <c r="Z57" s="60"/>
      <c r="AA57" s="238">
        <v>38</v>
      </c>
      <c r="AB57" s="67">
        <f t="shared" si="4"/>
        <v>12</v>
      </c>
      <c r="AC57" s="68">
        <f t="shared" si="5"/>
        <v>41.333333333333336</v>
      </c>
      <c r="AD57" s="68">
        <f t="array" ref="AD57">IF(AB57=0,0,IF(AB57&gt;9,AVERAGE(LARGE(D57:Z57,{1,2,3,4,5,6,7,8,9,10})),0))</f>
        <v>42.1</v>
      </c>
      <c r="AE57" s="68">
        <f t="array" ref="AE57">IF(AB57=0,0,IF(AB57&gt;9,SUM(LARGE(D57:Z57,{1,2,3,4,5,6,7,8,9,10})),0))</f>
        <v>421</v>
      </c>
      <c r="AF57">
        <f t="shared" si="6"/>
        <v>241895</v>
      </c>
      <c r="AH57" t="str">
        <f t="shared" si="3"/>
        <v>Hibbard, Mike</v>
      </c>
    </row>
    <row r="58" spans="1:34" ht="16" x14ac:dyDescent="0.2">
      <c r="A58" s="57" t="s">
        <v>109</v>
      </c>
      <c r="B58" s="58" t="s">
        <v>4</v>
      </c>
      <c r="C58" s="58" t="s">
        <v>54</v>
      </c>
      <c r="D58" s="60">
        <v>38</v>
      </c>
      <c r="E58" s="60"/>
      <c r="F58" s="60">
        <v>37</v>
      </c>
      <c r="G58" s="61"/>
      <c r="H58" s="64">
        <v>37</v>
      </c>
      <c r="I58" s="64">
        <v>43</v>
      </c>
      <c r="J58" s="61">
        <v>32</v>
      </c>
      <c r="K58" s="63"/>
      <c r="L58" s="64"/>
      <c r="M58" s="65">
        <v>37</v>
      </c>
      <c r="N58" s="235"/>
      <c r="O58" s="235">
        <v>33</v>
      </c>
      <c r="P58" s="64">
        <v>34</v>
      </c>
      <c r="Q58" s="64"/>
      <c r="R58" s="64">
        <v>37</v>
      </c>
      <c r="S58" s="64">
        <v>45</v>
      </c>
      <c r="T58" s="64">
        <v>40</v>
      </c>
      <c r="U58" s="64">
        <v>34</v>
      </c>
      <c r="V58" s="251"/>
      <c r="W58" s="64"/>
      <c r="X58" s="60"/>
      <c r="Y58" s="60"/>
      <c r="Z58" s="60"/>
      <c r="AA58" s="238">
        <v>38</v>
      </c>
      <c r="AB58" s="67">
        <f t="shared" si="4"/>
        <v>12</v>
      </c>
      <c r="AC58" s="68">
        <f t="shared" si="5"/>
        <v>37.25</v>
      </c>
      <c r="AD58" s="68">
        <f t="array" ref="AD58">IF(AB58=0,0,IF(AB58&gt;9,AVERAGE(LARGE(D58:Z58,{1,2,3,4,5,6,7,8,9,10})),0))</f>
        <v>38.200000000000003</v>
      </c>
      <c r="AE58" s="68">
        <f t="array" ref="AE58">IF(AB58=0,0,IF(AB58&gt;9,SUM(LARGE(D58:Z58,{1,2,3,4,5,6,7,8,9,10})),0))</f>
        <v>382</v>
      </c>
      <c r="AF58">
        <f t="shared" si="6"/>
        <v>241896</v>
      </c>
      <c r="AH58" t="str">
        <f t="shared" si="3"/>
        <v>Cushing, Chris</v>
      </c>
    </row>
    <row r="59" spans="1:34" ht="16" x14ac:dyDescent="0.2">
      <c r="A59" s="57" t="s">
        <v>171</v>
      </c>
      <c r="B59" s="58" t="s">
        <v>12</v>
      </c>
      <c r="C59" s="58" t="s">
        <v>64</v>
      </c>
      <c r="D59" s="60">
        <v>39</v>
      </c>
      <c r="E59" s="60">
        <v>44</v>
      </c>
      <c r="F59" s="60">
        <v>42</v>
      </c>
      <c r="G59" s="61">
        <v>37</v>
      </c>
      <c r="H59" s="64">
        <v>44</v>
      </c>
      <c r="I59" s="64">
        <v>44</v>
      </c>
      <c r="J59" s="61">
        <v>35</v>
      </c>
      <c r="K59" s="63">
        <v>37</v>
      </c>
      <c r="L59" s="64">
        <v>37</v>
      </c>
      <c r="M59" s="65">
        <v>34</v>
      </c>
      <c r="N59" s="235">
        <v>36</v>
      </c>
      <c r="O59" s="235">
        <v>39</v>
      </c>
      <c r="P59" s="64">
        <v>30</v>
      </c>
      <c r="Q59" s="64"/>
      <c r="R59" s="64">
        <v>28</v>
      </c>
      <c r="S59" s="64">
        <v>37</v>
      </c>
      <c r="T59" s="64">
        <v>37</v>
      </c>
      <c r="U59" s="64">
        <v>40</v>
      </c>
      <c r="V59" s="251">
        <v>35</v>
      </c>
      <c r="W59" s="64">
        <v>35</v>
      </c>
      <c r="X59" s="60">
        <v>38</v>
      </c>
      <c r="Y59" s="60">
        <v>40</v>
      </c>
      <c r="Z59" s="60">
        <v>39</v>
      </c>
      <c r="AA59" s="238">
        <v>38</v>
      </c>
      <c r="AB59" s="67">
        <f t="shared" si="4"/>
        <v>22</v>
      </c>
      <c r="AC59" s="68">
        <f t="shared" si="5"/>
        <v>37.590909090909093</v>
      </c>
      <c r="AD59" s="68">
        <f t="array" ref="AD59">IF(AB59=0,0,IF(AB59&gt;9,AVERAGE(LARGE(D59:Z59,{1,2,3,4,5,6,7,8,9,10})),0))</f>
        <v>40.9</v>
      </c>
      <c r="AE59" s="68">
        <f t="array" ref="AE59">IF(AB59=0,0,IF(AB59&gt;9,SUM(LARGE(D59:Z59,{1,2,3,4,5,6,7,8,9,10})),0))</f>
        <v>409</v>
      </c>
      <c r="AF59">
        <f t="shared" si="6"/>
        <v>241897</v>
      </c>
      <c r="AH59" t="str">
        <f t="shared" si="3"/>
        <v>Johnson, Rich</v>
      </c>
    </row>
    <row r="60" spans="1:34" ht="16" x14ac:dyDescent="0.2">
      <c r="A60" s="82" t="s">
        <v>236</v>
      </c>
      <c r="B60" s="83" t="s">
        <v>9</v>
      </c>
      <c r="C60" s="83" t="s">
        <v>54</v>
      </c>
      <c r="D60" s="60"/>
      <c r="E60" s="60"/>
      <c r="F60" s="60"/>
      <c r="G60" s="61">
        <v>40</v>
      </c>
      <c r="H60" s="64">
        <v>40</v>
      </c>
      <c r="I60" s="64">
        <v>38</v>
      </c>
      <c r="J60" s="61">
        <v>41</v>
      </c>
      <c r="K60" s="63"/>
      <c r="L60" s="64">
        <v>42</v>
      </c>
      <c r="M60" s="65">
        <v>40</v>
      </c>
      <c r="N60" s="235">
        <v>44</v>
      </c>
      <c r="O60" s="235">
        <v>42</v>
      </c>
      <c r="P60" s="64">
        <v>31</v>
      </c>
      <c r="Q60" s="64">
        <v>38</v>
      </c>
      <c r="R60" s="64">
        <v>43</v>
      </c>
      <c r="S60" s="64">
        <v>38</v>
      </c>
      <c r="T60" s="64"/>
      <c r="U60" s="64"/>
      <c r="V60" s="251"/>
      <c r="W60" s="64"/>
      <c r="X60" s="60"/>
      <c r="Y60" s="60"/>
      <c r="Z60" s="60"/>
      <c r="AA60" s="238">
        <v>38</v>
      </c>
      <c r="AB60" s="67">
        <f t="shared" si="4"/>
        <v>12</v>
      </c>
      <c r="AC60" s="68">
        <f t="shared" si="5"/>
        <v>39.75</v>
      </c>
      <c r="AD60" s="68">
        <f t="array" ref="AD60">IF(AB60=0,0,IF(AB60&gt;9,AVERAGE(LARGE(D60:Z60,{1,2,3,4,5,6,7,8,9,10})),0))</f>
        <v>40.799999999999997</v>
      </c>
      <c r="AE60" s="68">
        <f t="array" ref="AE60">IF(AB60=0,0,IF(AB60&gt;9,SUM(LARGE(D60:Z60,{1,2,3,4,5,6,7,8,9,10})),0))</f>
        <v>408</v>
      </c>
      <c r="AF60">
        <f t="shared" si="6"/>
        <v>241898</v>
      </c>
      <c r="AH60" t="str">
        <f t="shared" si="3"/>
        <v>Reeves, Cody</v>
      </c>
    </row>
    <row r="61" spans="1:34" ht="16" x14ac:dyDescent="0.2">
      <c r="A61" s="57" t="s">
        <v>98</v>
      </c>
      <c r="B61" s="58" t="s">
        <v>9</v>
      </c>
      <c r="C61" s="58" t="s">
        <v>58</v>
      </c>
      <c r="D61" s="86"/>
      <c r="E61" s="86"/>
      <c r="F61" s="86"/>
      <c r="G61" s="61"/>
      <c r="H61" s="64"/>
      <c r="I61" s="64"/>
      <c r="J61" s="61">
        <v>39</v>
      </c>
      <c r="K61" s="63"/>
      <c r="L61" s="64"/>
      <c r="M61" s="61"/>
      <c r="N61" s="235"/>
      <c r="O61" s="235">
        <v>41</v>
      </c>
      <c r="P61" s="64"/>
      <c r="Q61" s="64"/>
      <c r="R61" s="64"/>
      <c r="S61" s="92"/>
      <c r="T61" s="64"/>
      <c r="U61" s="64"/>
      <c r="V61" s="251"/>
      <c r="W61" s="64"/>
      <c r="X61" s="101">
        <v>40</v>
      </c>
      <c r="Y61" s="86"/>
      <c r="Z61" s="86"/>
      <c r="AA61" s="238">
        <v>38</v>
      </c>
      <c r="AB61" s="67">
        <f t="shared" si="4"/>
        <v>3</v>
      </c>
      <c r="AC61" s="68">
        <f t="shared" si="5"/>
        <v>40</v>
      </c>
      <c r="AD61" s="68">
        <f t="array" ref="AD61">IF(AB61=0,0,IF(AB61&gt;9,AVERAGE(LARGE(D61:Z61,{1,2,3,4,5,6,7,8,9,10})),0))</f>
        <v>0</v>
      </c>
      <c r="AE61" s="68">
        <f t="array" ref="AE61">IF(AB61=0,0,IF(AB61&gt;9,SUM(LARGE(D61:Z61,{1,2,3,4,5,6,7,8,9,10})),0))</f>
        <v>0</v>
      </c>
      <c r="AF61">
        <f t="shared" si="6"/>
        <v>241899</v>
      </c>
      <c r="AH61" t="str">
        <f t="shared" si="3"/>
        <v>Chaffin, Rowland</v>
      </c>
    </row>
    <row r="62" spans="1:34" ht="16" x14ac:dyDescent="0.2">
      <c r="A62" s="57" t="s">
        <v>273</v>
      </c>
      <c r="B62" s="58" t="s">
        <v>6</v>
      </c>
      <c r="C62" s="93" t="s">
        <v>54</v>
      </c>
      <c r="D62" s="60">
        <v>34</v>
      </c>
      <c r="E62" s="60">
        <v>30</v>
      </c>
      <c r="F62" s="60">
        <v>40</v>
      </c>
      <c r="G62" s="61">
        <v>33</v>
      </c>
      <c r="H62" s="64">
        <v>35</v>
      </c>
      <c r="I62" s="64"/>
      <c r="J62" s="61"/>
      <c r="K62" s="63"/>
      <c r="L62" s="64"/>
      <c r="M62" s="65">
        <v>40</v>
      </c>
      <c r="N62" s="235"/>
      <c r="O62" s="235"/>
      <c r="P62" s="64">
        <v>37</v>
      </c>
      <c r="Q62" s="64"/>
      <c r="R62" s="64">
        <v>32</v>
      </c>
      <c r="S62" s="64">
        <v>39</v>
      </c>
      <c r="T62" s="64">
        <v>43</v>
      </c>
      <c r="U62" s="64">
        <v>39</v>
      </c>
      <c r="V62" s="251">
        <v>41</v>
      </c>
      <c r="W62" s="64">
        <v>33</v>
      </c>
      <c r="X62" s="60">
        <v>43</v>
      </c>
      <c r="Y62" s="60"/>
      <c r="Z62" s="60"/>
      <c r="AA62" s="238">
        <v>38</v>
      </c>
      <c r="AB62" s="67">
        <f t="shared" si="4"/>
        <v>14</v>
      </c>
      <c r="AC62" s="68">
        <f t="shared" si="5"/>
        <v>37.071428571428569</v>
      </c>
      <c r="AD62" s="68">
        <f t="array" ref="AD62">IF(AB62=0,0,IF(AB62&gt;9,AVERAGE(LARGE(D62:Z62,{1,2,3,4,5,6,7,8,9,10})),0))</f>
        <v>39.1</v>
      </c>
      <c r="AE62" s="68">
        <f t="array" ref="AE62">IF(AB62=0,0,IF(AB62&gt;9,SUM(LARGE(D62:Z62,{1,2,3,4,5,6,7,8,9,10})),0))</f>
        <v>391</v>
      </c>
      <c r="AF62">
        <f t="shared" si="6"/>
        <v>241900</v>
      </c>
      <c r="AH62" t="str">
        <f t="shared" si="3"/>
        <v>Sweet, Jim</v>
      </c>
    </row>
    <row r="63" spans="1:34" ht="16" x14ac:dyDescent="0.2">
      <c r="A63" s="57" t="s">
        <v>212</v>
      </c>
      <c r="B63" s="58" t="s">
        <v>6</v>
      </c>
      <c r="C63" s="58" t="s">
        <v>54</v>
      </c>
      <c r="D63" s="60">
        <v>39</v>
      </c>
      <c r="E63" s="60">
        <v>45</v>
      </c>
      <c r="F63" s="60">
        <v>30</v>
      </c>
      <c r="G63" s="61"/>
      <c r="H63" s="64"/>
      <c r="I63" s="64">
        <v>33</v>
      </c>
      <c r="J63" s="61"/>
      <c r="K63" s="63">
        <v>35</v>
      </c>
      <c r="L63" s="64">
        <v>34</v>
      </c>
      <c r="M63" s="65">
        <v>35</v>
      </c>
      <c r="N63" s="235">
        <v>31</v>
      </c>
      <c r="O63" s="235">
        <v>35</v>
      </c>
      <c r="P63" s="64"/>
      <c r="Q63" s="64"/>
      <c r="R63" s="64">
        <v>36</v>
      </c>
      <c r="S63" s="64">
        <v>38</v>
      </c>
      <c r="T63" s="64">
        <v>31</v>
      </c>
      <c r="U63" s="64">
        <v>39</v>
      </c>
      <c r="V63" s="251"/>
      <c r="W63" s="64"/>
      <c r="X63" s="60">
        <v>36</v>
      </c>
      <c r="Y63" s="60"/>
      <c r="Z63" s="60"/>
      <c r="AA63" s="238">
        <v>38</v>
      </c>
      <c r="AB63" s="67">
        <f t="shared" si="4"/>
        <v>14</v>
      </c>
      <c r="AC63" s="68">
        <f t="shared" si="5"/>
        <v>35.5</v>
      </c>
      <c r="AD63" s="68">
        <f t="array" ref="AD63">IF(AB63=0,0,IF(AB63&gt;9,AVERAGE(LARGE(D63:Z63,{1,2,3,4,5,6,7,8,9,10})),0))</f>
        <v>37.200000000000003</v>
      </c>
      <c r="AE63" s="68">
        <f t="array" ref="AE63">IF(AB63=0,0,IF(AB63&gt;9,SUM(LARGE(D63:Z63,{1,2,3,4,5,6,7,8,9,10})),0))</f>
        <v>372</v>
      </c>
      <c r="AF63">
        <f t="shared" si="6"/>
        <v>241901</v>
      </c>
      <c r="AH63" t="str">
        <f t="shared" si="3"/>
        <v>Moran, Curtis</v>
      </c>
    </row>
    <row r="64" spans="1:34" ht="16" x14ac:dyDescent="0.2">
      <c r="A64" s="57" t="s">
        <v>179</v>
      </c>
      <c r="B64" s="58" t="s">
        <v>6</v>
      </c>
      <c r="C64" s="93" t="s">
        <v>92</v>
      </c>
      <c r="D64" s="60">
        <v>39</v>
      </c>
      <c r="E64" s="60"/>
      <c r="F64" s="60">
        <v>38</v>
      </c>
      <c r="G64" s="61">
        <v>37</v>
      </c>
      <c r="H64" s="64"/>
      <c r="I64" s="64"/>
      <c r="J64" s="61"/>
      <c r="K64" s="63"/>
      <c r="L64" s="64"/>
      <c r="M64" s="65"/>
      <c r="N64" s="235"/>
      <c r="O64" s="235">
        <v>29</v>
      </c>
      <c r="P64" s="64"/>
      <c r="Q64" s="64">
        <v>28</v>
      </c>
      <c r="R64" s="64"/>
      <c r="S64" s="64"/>
      <c r="T64" s="64">
        <v>29</v>
      </c>
      <c r="U64" s="64"/>
      <c r="V64" s="251"/>
      <c r="W64" s="64">
        <v>36</v>
      </c>
      <c r="X64" s="60">
        <v>27</v>
      </c>
      <c r="Y64" s="60">
        <v>34</v>
      </c>
      <c r="Z64" s="60">
        <v>34</v>
      </c>
      <c r="AA64" s="238">
        <v>38</v>
      </c>
      <c r="AB64" s="67">
        <f t="shared" si="4"/>
        <v>10</v>
      </c>
      <c r="AC64" s="68">
        <f t="shared" si="5"/>
        <v>33.1</v>
      </c>
      <c r="AD64" s="68">
        <f t="array" ref="AD64">IF(AB64=0,0,IF(AB64&gt;9,AVERAGE(LARGE(D64:Z64,{1,2,3,4,5,6,7,8,9,10})),0))</f>
        <v>33.1</v>
      </c>
      <c r="AE64" s="68">
        <f t="array" ref="AE64">IF(AB64=0,0,IF(AB64&gt;9,SUM(LARGE(D64:Z64,{1,2,3,4,5,6,7,8,9,10})),0))</f>
        <v>331</v>
      </c>
      <c r="AF64">
        <f t="shared" si="6"/>
        <v>241902</v>
      </c>
      <c r="AH64" t="str">
        <f t="shared" si="3"/>
        <v>Kunzer, Jeff</v>
      </c>
    </row>
    <row r="65" spans="1:34" ht="16" x14ac:dyDescent="0.2">
      <c r="A65" s="57" t="s">
        <v>240</v>
      </c>
      <c r="B65" s="58" t="s">
        <v>8</v>
      </c>
      <c r="C65" s="58" t="s">
        <v>55</v>
      </c>
      <c r="D65" s="60"/>
      <c r="E65" s="60"/>
      <c r="F65" s="60">
        <v>40</v>
      </c>
      <c r="G65" s="61">
        <v>42</v>
      </c>
      <c r="H65" s="64">
        <v>41</v>
      </c>
      <c r="I65" s="64">
        <v>43</v>
      </c>
      <c r="J65" s="61">
        <v>36</v>
      </c>
      <c r="K65" s="63"/>
      <c r="L65" s="64">
        <v>37</v>
      </c>
      <c r="M65" s="65">
        <v>39</v>
      </c>
      <c r="N65" s="235"/>
      <c r="O65" s="235"/>
      <c r="P65" s="64"/>
      <c r="Q65" s="64">
        <v>35</v>
      </c>
      <c r="R65" s="64"/>
      <c r="S65" s="64">
        <v>36</v>
      </c>
      <c r="T65" s="64">
        <v>47</v>
      </c>
      <c r="U65" s="64">
        <v>40</v>
      </c>
      <c r="V65" s="251">
        <v>37</v>
      </c>
      <c r="W65" s="64"/>
      <c r="X65" s="60">
        <v>36</v>
      </c>
      <c r="Y65" s="60">
        <v>42</v>
      </c>
      <c r="Z65" s="60">
        <v>45</v>
      </c>
      <c r="AA65" s="238">
        <v>37</v>
      </c>
      <c r="AB65" s="67">
        <f t="shared" si="4"/>
        <v>15</v>
      </c>
      <c r="AC65" s="68">
        <f t="shared" si="5"/>
        <v>39.733333333333334</v>
      </c>
      <c r="AD65" s="68">
        <f t="array" ref="AD65">IF(AB65=0,0,IF(AB65&gt;9,AVERAGE(LARGE(D65:Z65,{1,2,3,4,5,6,7,8,9,10})),0))</f>
        <v>41.6</v>
      </c>
      <c r="AE65" s="68">
        <f t="array" ref="AE65">IF(AB65=0,0,IF(AB65&gt;9,SUM(LARGE(D65:Z65,{1,2,3,4,5,6,7,8,9,10})),0))</f>
        <v>416</v>
      </c>
      <c r="AF65">
        <f t="shared" si="6"/>
        <v>241903</v>
      </c>
      <c r="AH65" t="str">
        <f t="shared" si="3"/>
        <v>Rodas, Steve</v>
      </c>
    </row>
    <row r="66" spans="1:34" ht="16" x14ac:dyDescent="0.2">
      <c r="A66" s="57" t="s">
        <v>180</v>
      </c>
      <c r="B66" s="58" t="s">
        <v>8</v>
      </c>
      <c r="C66" s="58" t="s">
        <v>54</v>
      </c>
      <c r="D66" s="86"/>
      <c r="E66" s="86"/>
      <c r="F66" s="86">
        <v>34</v>
      </c>
      <c r="G66" s="61">
        <v>23</v>
      </c>
      <c r="H66" s="64"/>
      <c r="I66" s="64">
        <v>39</v>
      </c>
      <c r="J66" s="61"/>
      <c r="K66" s="63">
        <v>42</v>
      </c>
      <c r="L66" s="64">
        <v>38</v>
      </c>
      <c r="M66" s="65">
        <v>38</v>
      </c>
      <c r="N66" s="235">
        <v>38</v>
      </c>
      <c r="O66" s="235">
        <v>41</v>
      </c>
      <c r="P66" s="64">
        <v>32</v>
      </c>
      <c r="Q66" s="64">
        <v>32</v>
      </c>
      <c r="R66" s="64">
        <v>38</v>
      </c>
      <c r="S66" s="64">
        <v>41</v>
      </c>
      <c r="T66" s="64">
        <v>36</v>
      </c>
      <c r="U66" s="64">
        <v>42</v>
      </c>
      <c r="V66" s="251"/>
      <c r="W66" s="64">
        <v>41</v>
      </c>
      <c r="X66" s="101"/>
      <c r="Y66" s="86"/>
      <c r="Z66" s="86"/>
      <c r="AA66" s="238">
        <v>37</v>
      </c>
      <c r="AB66" s="67">
        <f t="shared" si="4"/>
        <v>15</v>
      </c>
      <c r="AC66" s="68">
        <f t="shared" si="5"/>
        <v>37</v>
      </c>
      <c r="AD66" s="68">
        <f t="array" ref="AD66">IF(AB66=0,0,IF(AB66&gt;9,AVERAGE(LARGE(D66:Z66,{1,2,3,4,5,6,7,8,9,10})),0))</f>
        <v>39.799999999999997</v>
      </c>
      <c r="AE66" s="68">
        <f t="array" ref="AE66">IF(AB66=0,0,IF(AB66&gt;9,SUM(LARGE(D66:Z66,{1,2,3,4,5,6,7,8,9,10})),0))</f>
        <v>398</v>
      </c>
      <c r="AF66">
        <f t="shared" si="6"/>
        <v>241904</v>
      </c>
      <c r="AH66" t="str">
        <f t="shared" si="3"/>
        <v>Lee, Walker</v>
      </c>
    </row>
    <row r="67" spans="1:34" ht="16" x14ac:dyDescent="0.2">
      <c r="A67" s="57" t="s">
        <v>265</v>
      </c>
      <c r="B67" s="58" t="s">
        <v>11</v>
      </c>
      <c r="C67" s="58" t="s">
        <v>54</v>
      </c>
      <c r="D67" s="86">
        <v>38</v>
      </c>
      <c r="E67" s="86">
        <v>36</v>
      </c>
      <c r="F67" s="86">
        <v>38</v>
      </c>
      <c r="G67" s="61">
        <v>37</v>
      </c>
      <c r="H67" s="64"/>
      <c r="I67" s="64">
        <v>42</v>
      </c>
      <c r="J67" s="61">
        <v>40</v>
      </c>
      <c r="K67" s="63"/>
      <c r="L67" s="64">
        <v>38</v>
      </c>
      <c r="M67" s="65">
        <v>31</v>
      </c>
      <c r="N67" s="235"/>
      <c r="O67" s="235"/>
      <c r="P67" s="64">
        <v>38</v>
      </c>
      <c r="Q67" s="64">
        <v>33</v>
      </c>
      <c r="R67" s="64">
        <v>36</v>
      </c>
      <c r="S67" s="64"/>
      <c r="T67" s="64">
        <v>42</v>
      </c>
      <c r="U67" s="64">
        <v>43</v>
      </c>
      <c r="V67" s="251">
        <v>40</v>
      </c>
      <c r="W67" s="64">
        <v>33</v>
      </c>
      <c r="X67" s="86">
        <v>43</v>
      </c>
      <c r="Y67" s="86"/>
      <c r="Z67" s="86"/>
      <c r="AA67" s="238">
        <v>37</v>
      </c>
      <c r="AB67" s="67">
        <f t="shared" si="4"/>
        <v>16</v>
      </c>
      <c r="AC67" s="68">
        <f t="shared" si="5"/>
        <v>38</v>
      </c>
      <c r="AD67" s="68">
        <f t="array" ref="AD67">IF(AB67=0,0,IF(AB67&gt;9,AVERAGE(LARGE(D67:Z67,{1,2,3,4,5,6,7,8,9,10})),0))</f>
        <v>40.200000000000003</v>
      </c>
      <c r="AE67" s="68">
        <f t="array" ref="AE67">IF(AB67=0,0,IF(AB67&gt;9,SUM(LARGE(D67:Z67,{1,2,3,4,5,6,7,8,9,10})),0))</f>
        <v>402</v>
      </c>
      <c r="AF67">
        <f t="shared" si="6"/>
        <v>241905</v>
      </c>
      <c r="AH67" t="str">
        <f t="shared" si="3"/>
        <v>Sperr, Daniel</v>
      </c>
    </row>
    <row r="68" spans="1:34" ht="16" x14ac:dyDescent="0.2">
      <c r="A68" s="57" t="s">
        <v>159</v>
      </c>
      <c r="B68" s="58" t="s">
        <v>4</v>
      </c>
      <c r="C68" s="93" t="s">
        <v>54</v>
      </c>
      <c r="D68" s="60">
        <v>42</v>
      </c>
      <c r="E68" s="60">
        <v>48</v>
      </c>
      <c r="F68" s="60"/>
      <c r="G68" s="61"/>
      <c r="H68" s="64"/>
      <c r="I68" s="64">
        <v>37</v>
      </c>
      <c r="J68" s="61"/>
      <c r="K68" s="63"/>
      <c r="L68" s="64">
        <v>37</v>
      </c>
      <c r="M68" s="65">
        <v>41</v>
      </c>
      <c r="N68" s="235">
        <v>33</v>
      </c>
      <c r="O68" s="235">
        <v>24</v>
      </c>
      <c r="P68" s="64"/>
      <c r="Q68" s="64"/>
      <c r="R68" s="64"/>
      <c r="S68" s="64"/>
      <c r="T68" s="64">
        <v>44</v>
      </c>
      <c r="U68" s="64">
        <v>36</v>
      </c>
      <c r="V68" s="251">
        <v>37</v>
      </c>
      <c r="W68" s="64">
        <v>41</v>
      </c>
      <c r="X68" s="60">
        <v>46</v>
      </c>
      <c r="Y68" s="60">
        <v>43</v>
      </c>
      <c r="Z68" s="60"/>
      <c r="AA68" s="238">
        <v>37</v>
      </c>
      <c r="AB68" s="67">
        <f t="shared" si="4"/>
        <v>13</v>
      </c>
      <c r="AC68" s="68">
        <f t="shared" si="5"/>
        <v>39.153846153846153</v>
      </c>
      <c r="AD68" s="68">
        <f t="array" ref="AD68">IF(AB68=0,0,IF(AB68&gt;9,AVERAGE(LARGE(D68:Z68,{1,2,3,4,5,6,7,8,9,10})),0))</f>
        <v>41.6</v>
      </c>
      <c r="AE68" s="68">
        <f t="array" ref="AE68">IF(AB68=0,0,IF(AB68&gt;9,SUM(LARGE(D68:Z68,{1,2,3,4,5,6,7,8,9,10})),0))</f>
        <v>416</v>
      </c>
      <c r="AF68">
        <f t="shared" si="6"/>
        <v>241906</v>
      </c>
      <c r="AH68" t="str">
        <f t="shared" si="3"/>
        <v>Hibbard, Mike</v>
      </c>
    </row>
    <row r="69" spans="1:34" ht="16" x14ac:dyDescent="0.2">
      <c r="A69" s="57" t="s">
        <v>352</v>
      </c>
      <c r="B69" s="58" t="s">
        <v>4</v>
      </c>
      <c r="C69" s="58" t="s">
        <v>54</v>
      </c>
      <c r="D69" s="60">
        <v>41</v>
      </c>
      <c r="E69" s="60"/>
      <c r="F69" s="60">
        <v>36</v>
      </c>
      <c r="G69" s="61"/>
      <c r="H69" s="64">
        <v>35</v>
      </c>
      <c r="I69" s="64"/>
      <c r="J69" s="61"/>
      <c r="K69" s="63"/>
      <c r="L69" s="64"/>
      <c r="M69" s="65">
        <v>36</v>
      </c>
      <c r="N69" s="235"/>
      <c r="O69" s="235">
        <v>28</v>
      </c>
      <c r="P69" s="64">
        <v>24</v>
      </c>
      <c r="Q69" s="64"/>
      <c r="R69" s="64">
        <v>36</v>
      </c>
      <c r="S69" s="64">
        <v>39</v>
      </c>
      <c r="T69" s="64">
        <v>36</v>
      </c>
      <c r="U69" s="64">
        <v>41</v>
      </c>
      <c r="V69" s="251"/>
      <c r="W69" s="64"/>
      <c r="X69" s="60">
        <v>38</v>
      </c>
      <c r="Y69" s="60"/>
      <c r="Z69" s="60"/>
      <c r="AA69" s="238">
        <v>37</v>
      </c>
      <c r="AB69" s="67">
        <f t="shared" si="4"/>
        <v>11</v>
      </c>
      <c r="AC69" s="68">
        <f t="shared" si="5"/>
        <v>35.454545454545453</v>
      </c>
      <c r="AD69" s="68">
        <f t="array" ref="AD69">IF(AB69=0,0,IF(AB69&gt;9,AVERAGE(LARGE(D69:Z69,{1,2,3,4,5,6,7,8,9,10})),0))</f>
        <v>36.6</v>
      </c>
      <c r="AE69" s="68">
        <f t="array" ref="AE69">IF(AB69=0,0,IF(AB69&gt;9,SUM(LARGE(D69:Z69,{1,2,3,4,5,6,7,8,9,10})),0))</f>
        <v>366</v>
      </c>
      <c r="AF69">
        <f t="shared" si="6"/>
        <v>241907</v>
      </c>
      <c r="AH69" t="str">
        <f t="shared" si="3"/>
        <v>Nichols, Rick</v>
      </c>
    </row>
    <row r="70" spans="1:34" ht="16" x14ac:dyDescent="0.2">
      <c r="A70" s="82" t="s">
        <v>65</v>
      </c>
      <c r="B70" s="83" t="s">
        <v>4</v>
      </c>
      <c r="C70" s="83" t="s">
        <v>54</v>
      </c>
      <c r="D70" s="60">
        <v>31</v>
      </c>
      <c r="E70" s="60"/>
      <c r="F70" s="60"/>
      <c r="G70" s="61"/>
      <c r="H70" s="64">
        <v>38</v>
      </c>
      <c r="I70" s="64">
        <v>38</v>
      </c>
      <c r="J70" s="61">
        <v>28</v>
      </c>
      <c r="K70" s="63"/>
      <c r="L70" s="64"/>
      <c r="M70" s="65">
        <v>36</v>
      </c>
      <c r="N70" s="235"/>
      <c r="O70" s="235"/>
      <c r="P70" s="64">
        <v>24</v>
      </c>
      <c r="Q70" s="64"/>
      <c r="R70" s="64">
        <v>31</v>
      </c>
      <c r="S70" s="64">
        <v>36</v>
      </c>
      <c r="T70" s="64"/>
      <c r="U70" s="64">
        <v>40</v>
      </c>
      <c r="V70" s="251"/>
      <c r="W70" s="64"/>
      <c r="X70" s="60"/>
      <c r="Y70" s="60"/>
      <c r="Z70" s="60"/>
      <c r="AA70" s="238">
        <v>37</v>
      </c>
      <c r="AB70" s="67">
        <f t="shared" ref="AB70:AB101" si="7">COUNT(D70:Z70)</f>
        <v>9</v>
      </c>
      <c r="AC70" s="68">
        <f t="shared" ref="AC70:AC101" si="8">IF(AB70=0,0,AVERAGE(D70:Z70))</f>
        <v>33.555555555555557</v>
      </c>
      <c r="AD70" s="68">
        <f t="array" ref="AD70">IF(AB70=0,0,IF(AB70&gt;9,AVERAGE(LARGE(D70:Z70,{1,2,3,4,5,6,7,8,9,10})),0))</f>
        <v>0</v>
      </c>
      <c r="AE70" s="68">
        <f t="array" ref="AE70">IF(AB70=0,0,IF(AB70&gt;9,SUM(LARGE(D70:Z70,{1,2,3,4,5,6,7,8,9,10})),0))</f>
        <v>0</v>
      </c>
      <c r="AF70">
        <f t="shared" si="6"/>
        <v>241908</v>
      </c>
      <c r="AH70" t="str">
        <f t="shared" si="3"/>
        <v>Barnes, Bill</v>
      </c>
    </row>
    <row r="71" spans="1:34" ht="16" x14ac:dyDescent="0.2">
      <c r="A71" s="99" t="s">
        <v>164</v>
      </c>
      <c r="B71" s="58" t="s">
        <v>6</v>
      </c>
      <c r="C71" s="58" t="s">
        <v>54</v>
      </c>
      <c r="D71" s="60">
        <v>37</v>
      </c>
      <c r="E71" s="60">
        <v>43</v>
      </c>
      <c r="F71" s="60">
        <v>36</v>
      </c>
      <c r="G71" s="61"/>
      <c r="H71" s="64"/>
      <c r="I71" s="64">
        <v>29</v>
      </c>
      <c r="J71" s="61"/>
      <c r="K71" s="63">
        <v>40</v>
      </c>
      <c r="L71" s="64">
        <v>34</v>
      </c>
      <c r="M71" s="65">
        <v>35</v>
      </c>
      <c r="N71" s="235">
        <v>34</v>
      </c>
      <c r="O71" s="235">
        <v>40</v>
      </c>
      <c r="P71" s="64"/>
      <c r="Q71" s="64"/>
      <c r="R71" s="64">
        <v>34</v>
      </c>
      <c r="S71" s="64">
        <v>38</v>
      </c>
      <c r="T71" s="89">
        <v>35</v>
      </c>
      <c r="U71" s="64">
        <v>38</v>
      </c>
      <c r="V71" s="251"/>
      <c r="W71" s="64"/>
      <c r="X71" s="60">
        <v>38</v>
      </c>
      <c r="Y71" s="60"/>
      <c r="Z71" s="60"/>
      <c r="AA71" s="238">
        <v>37</v>
      </c>
      <c r="AB71" s="67">
        <f t="shared" si="7"/>
        <v>14</v>
      </c>
      <c r="AC71" s="68">
        <f t="shared" si="8"/>
        <v>36.5</v>
      </c>
      <c r="AD71" s="68">
        <f t="array" ref="AD71">IF(AB71=0,0,IF(AB71&gt;9,AVERAGE(LARGE(D71:Z71,{1,2,3,4,5,6,7,8,9,10})),0))</f>
        <v>38</v>
      </c>
      <c r="AE71" s="68">
        <f t="array" ref="AE71">IF(AB71=0,0,IF(AB71&gt;9,SUM(LARGE(D71:Z71,{1,2,3,4,5,6,7,8,9,10})),0))</f>
        <v>380</v>
      </c>
      <c r="AF71">
        <f t="shared" ref="AF71:AF102" si="9">AF70+1</f>
        <v>241909</v>
      </c>
      <c r="AH71" t="str">
        <f t="shared" si="3"/>
        <v>Holmsten, Peter</v>
      </c>
    </row>
    <row r="72" spans="1:34" ht="16" x14ac:dyDescent="0.2">
      <c r="A72" s="57" t="s">
        <v>111</v>
      </c>
      <c r="B72" s="58" t="s">
        <v>7</v>
      </c>
      <c r="C72" s="58" t="s">
        <v>64</v>
      </c>
      <c r="D72" s="86"/>
      <c r="E72" s="86"/>
      <c r="F72" s="86"/>
      <c r="G72" s="61">
        <v>35</v>
      </c>
      <c r="H72" s="64">
        <v>37</v>
      </c>
      <c r="I72" s="64">
        <v>35</v>
      </c>
      <c r="J72" s="61"/>
      <c r="K72" s="63"/>
      <c r="L72" s="64"/>
      <c r="M72" s="65"/>
      <c r="N72" s="235"/>
      <c r="O72" s="235"/>
      <c r="P72" s="64">
        <v>31</v>
      </c>
      <c r="Q72" s="64"/>
      <c r="R72" s="64">
        <v>28</v>
      </c>
      <c r="S72" s="64">
        <v>35</v>
      </c>
      <c r="T72" s="64">
        <v>43</v>
      </c>
      <c r="U72" s="64">
        <v>41</v>
      </c>
      <c r="V72" s="251"/>
      <c r="W72" s="64"/>
      <c r="X72" s="101">
        <v>37</v>
      </c>
      <c r="Y72" s="86">
        <v>38</v>
      </c>
      <c r="Z72" s="86">
        <v>42</v>
      </c>
      <c r="AA72" s="238">
        <v>36</v>
      </c>
      <c r="AB72" s="67">
        <f t="shared" si="7"/>
        <v>11</v>
      </c>
      <c r="AC72" s="68">
        <f t="shared" si="8"/>
        <v>36.545454545454547</v>
      </c>
      <c r="AD72" s="68">
        <f t="array" ref="AD72">IF(AB72=0,0,IF(AB72&gt;9,AVERAGE(LARGE(D72:Z72,{1,2,3,4,5,6,7,8,9,10})),0))</f>
        <v>37.4</v>
      </c>
      <c r="AE72" s="68">
        <f t="array" ref="AE72">IF(AB72=0,0,IF(AB72&gt;9,SUM(LARGE(D72:Z72,{1,2,3,4,5,6,7,8,9,10})),0))</f>
        <v>374</v>
      </c>
      <c r="AF72">
        <f t="shared" si="9"/>
        <v>241910</v>
      </c>
      <c r="AH72" t="str">
        <f t="shared" si="3"/>
        <v>Cutillo, John</v>
      </c>
    </row>
    <row r="73" spans="1:34" ht="16" x14ac:dyDescent="0.2">
      <c r="A73" s="57" t="s">
        <v>256</v>
      </c>
      <c r="B73" s="58" t="s">
        <v>7</v>
      </c>
      <c r="C73" s="58" t="s">
        <v>64</v>
      </c>
      <c r="D73" s="60"/>
      <c r="E73" s="60"/>
      <c r="F73" s="60"/>
      <c r="G73" s="61">
        <v>37</v>
      </c>
      <c r="H73" s="64"/>
      <c r="I73" s="64">
        <v>33</v>
      </c>
      <c r="J73" s="61"/>
      <c r="K73" s="63">
        <v>45</v>
      </c>
      <c r="L73" s="64"/>
      <c r="M73" s="65">
        <v>38</v>
      </c>
      <c r="N73" s="235">
        <v>30</v>
      </c>
      <c r="O73" s="235">
        <v>32</v>
      </c>
      <c r="P73" s="64">
        <v>26</v>
      </c>
      <c r="Q73" s="64">
        <v>36</v>
      </c>
      <c r="R73" s="64">
        <v>28</v>
      </c>
      <c r="S73" s="64">
        <v>36</v>
      </c>
      <c r="T73" s="64"/>
      <c r="U73" s="64"/>
      <c r="V73" s="251"/>
      <c r="W73" s="64"/>
      <c r="X73" s="60"/>
      <c r="Y73" s="60"/>
      <c r="Z73" s="60"/>
      <c r="AA73" s="238">
        <v>36</v>
      </c>
      <c r="AB73" s="67">
        <f t="shared" si="7"/>
        <v>10</v>
      </c>
      <c r="AC73" s="68">
        <f t="shared" si="8"/>
        <v>34.1</v>
      </c>
      <c r="AD73" s="68">
        <f t="array" ref="AD73">IF(AB73=0,0,IF(AB73&gt;9,AVERAGE(LARGE(D73:Z73,{1,2,3,4,5,6,7,8,9,10})),0))</f>
        <v>34.1</v>
      </c>
      <c r="AE73" s="68">
        <f t="array" ref="AE73">IF(AB73=0,0,IF(AB73&gt;9,SUM(LARGE(D73:Z73,{1,2,3,4,5,6,7,8,9,10})),0))</f>
        <v>341</v>
      </c>
      <c r="AF73">
        <f t="shared" si="9"/>
        <v>241911</v>
      </c>
      <c r="AH73" t="str">
        <f t="shared" si="3"/>
        <v>Sinicropi, Frank</v>
      </c>
    </row>
    <row r="74" spans="1:34" ht="16" x14ac:dyDescent="0.2">
      <c r="A74" s="57" t="s">
        <v>62</v>
      </c>
      <c r="B74" s="58" t="s">
        <v>7</v>
      </c>
      <c r="C74" s="58" t="s">
        <v>54</v>
      </c>
      <c r="D74" s="60">
        <v>34</v>
      </c>
      <c r="E74" s="60"/>
      <c r="F74" s="60"/>
      <c r="G74" s="61"/>
      <c r="H74" s="64">
        <v>34</v>
      </c>
      <c r="I74" s="64">
        <v>31</v>
      </c>
      <c r="J74" s="61"/>
      <c r="K74" s="63"/>
      <c r="L74" s="64"/>
      <c r="M74" s="65">
        <v>38</v>
      </c>
      <c r="N74" s="235"/>
      <c r="O74" s="235">
        <v>35</v>
      </c>
      <c r="P74" s="64">
        <v>28</v>
      </c>
      <c r="Q74" s="64">
        <v>25</v>
      </c>
      <c r="R74" s="64">
        <v>30</v>
      </c>
      <c r="S74" s="64">
        <v>33</v>
      </c>
      <c r="T74" s="64">
        <v>32</v>
      </c>
      <c r="U74" s="64">
        <v>36</v>
      </c>
      <c r="V74" s="251"/>
      <c r="W74" s="64"/>
      <c r="X74" s="60"/>
      <c r="Y74" s="60"/>
      <c r="Z74" s="60"/>
      <c r="AA74" s="238">
        <v>36</v>
      </c>
      <c r="AB74" s="67">
        <f t="shared" si="7"/>
        <v>11</v>
      </c>
      <c r="AC74" s="68">
        <f t="shared" si="8"/>
        <v>32.363636363636367</v>
      </c>
      <c r="AD74" s="68">
        <f t="array" ref="AD74">IF(AB74=0,0,IF(AB74&gt;9,AVERAGE(LARGE(D74:Z74,{1,2,3,4,5,6,7,8,9,10})),0))</f>
        <v>33.1</v>
      </c>
      <c r="AE74" s="68">
        <f t="array" ref="AE74">IF(AB74=0,0,IF(AB74&gt;9,SUM(LARGE(D74:Z74,{1,2,3,4,5,6,7,8,9,10})),0))</f>
        <v>331</v>
      </c>
      <c r="AF74">
        <f t="shared" si="9"/>
        <v>241912</v>
      </c>
      <c r="AH74" t="str">
        <f t="shared" si="3"/>
        <v>Barbaglia, Jim</v>
      </c>
    </row>
    <row r="75" spans="1:34" ht="16" x14ac:dyDescent="0.2">
      <c r="A75" s="99" t="s">
        <v>74</v>
      </c>
      <c r="B75" s="58" t="s">
        <v>10</v>
      </c>
      <c r="C75" s="58" t="s">
        <v>54</v>
      </c>
      <c r="D75" s="60"/>
      <c r="E75" s="60"/>
      <c r="F75" s="60">
        <v>41</v>
      </c>
      <c r="G75" s="61">
        <v>36</v>
      </c>
      <c r="H75" s="64"/>
      <c r="I75" s="64">
        <v>41</v>
      </c>
      <c r="J75" s="61">
        <v>37</v>
      </c>
      <c r="K75" s="63">
        <v>46</v>
      </c>
      <c r="L75" s="64">
        <v>36</v>
      </c>
      <c r="M75" s="65">
        <v>36</v>
      </c>
      <c r="N75" s="235">
        <v>34</v>
      </c>
      <c r="O75" s="235"/>
      <c r="P75" s="64"/>
      <c r="Q75" s="64">
        <v>35</v>
      </c>
      <c r="R75" s="64">
        <v>33</v>
      </c>
      <c r="S75" s="64"/>
      <c r="T75" s="64">
        <v>37</v>
      </c>
      <c r="U75" s="64"/>
      <c r="V75" s="251"/>
      <c r="W75" s="64">
        <v>37</v>
      </c>
      <c r="X75" s="60">
        <v>36</v>
      </c>
      <c r="Y75" s="60">
        <v>45</v>
      </c>
      <c r="Z75" s="60">
        <v>38</v>
      </c>
      <c r="AA75" s="238">
        <v>36</v>
      </c>
      <c r="AB75" s="67">
        <f t="shared" si="7"/>
        <v>15</v>
      </c>
      <c r="AC75" s="68">
        <f t="shared" si="8"/>
        <v>37.866666666666667</v>
      </c>
      <c r="AD75" s="68">
        <f t="array" ref="AD75">IF(AB75=0,0,IF(AB75&gt;9,AVERAGE(LARGE(D75:Z75,{1,2,3,4,5,6,7,8,9,10})),0))</f>
        <v>39.4</v>
      </c>
      <c r="AE75" s="68">
        <f t="array" ref="AE75">IF(AB75=0,0,IF(AB75&gt;9,SUM(LARGE(D75:Z75,{1,2,3,4,5,6,7,8,9,10})),0))</f>
        <v>394</v>
      </c>
      <c r="AF75">
        <f t="shared" si="9"/>
        <v>241913</v>
      </c>
      <c r="AH75" t="str">
        <f t="shared" si="3"/>
        <v>Bertola, Mike</v>
      </c>
    </row>
    <row r="76" spans="1:34" ht="16" x14ac:dyDescent="0.2">
      <c r="A76" s="57" t="s">
        <v>230</v>
      </c>
      <c r="B76" s="58" t="s">
        <v>11</v>
      </c>
      <c r="C76" s="58" t="s">
        <v>54</v>
      </c>
      <c r="D76" s="60">
        <v>38</v>
      </c>
      <c r="E76" s="60"/>
      <c r="F76" s="60">
        <v>46</v>
      </c>
      <c r="G76" s="61">
        <v>38</v>
      </c>
      <c r="H76" s="64">
        <v>38</v>
      </c>
      <c r="I76" s="64">
        <v>44</v>
      </c>
      <c r="J76" s="61">
        <v>31</v>
      </c>
      <c r="K76" s="63">
        <v>33</v>
      </c>
      <c r="L76" s="64">
        <v>38</v>
      </c>
      <c r="M76" s="65">
        <v>41</v>
      </c>
      <c r="N76" s="235">
        <v>37</v>
      </c>
      <c r="O76" s="235"/>
      <c r="P76" s="64">
        <v>37</v>
      </c>
      <c r="Q76" s="64">
        <v>35</v>
      </c>
      <c r="R76" s="64">
        <v>26</v>
      </c>
      <c r="S76" s="64"/>
      <c r="T76" s="64">
        <v>40</v>
      </c>
      <c r="U76" s="64">
        <v>32</v>
      </c>
      <c r="V76" s="251">
        <v>41</v>
      </c>
      <c r="W76" s="64">
        <v>42</v>
      </c>
      <c r="X76" s="60">
        <v>39</v>
      </c>
      <c r="Y76" s="60">
        <v>43</v>
      </c>
      <c r="Z76" s="60">
        <v>33</v>
      </c>
      <c r="AA76" s="238">
        <v>36</v>
      </c>
      <c r="AB76" s="67">
        <f t="shared" si="7"/>
        <v>20</v>
      </c>
      <c r="AC76" s="68">
        <f t="shared" si="8"/>
        <v>37.6</v>
      </c>
      <c r="AD76" s="68">
        <f t="array" ref="AD76">IF(AB76=0,0,IF(AB76&gt;9,AVERAGE(LARGE(D76:Z76,{1,2,3,4,5,6,7,8,9,10})),0))</f>
        <v>41.2</v>
      </c>
      <c r="AE76" s="68">
        <f t="array" ref="AE76">IF(AB76=0,0,IF(AB76&gt;9,SUM(LARGE(D76:Z76,{1,2,3,4,5,6,7,8,9,10})),0))</f>
        <v>412</v>
      </c>
      <c r="AF76">
        <f t="shared" si="9"/>
        <v>241914</v>
      </c>
      <c r="AG76" t="s">
        <v>382</v>
      </c>
      <c r="AH76" t="str">
        <f t="shared" si="3"/>
        <v>Petricone, Frank</v>
      </c>
    </row>
    <row r="77" spans="1:34" ht="16" x14ac:dyDescent="0.2">
      <c r="A77" s="57" t="s">
        <v>57</v>
      </c>
      <c r="B77" s="58" t="s">
        <v>11</v>
      </c>
      <c r="C77" s="58" t="s">
        <v>54</v>
      </c>
      <c r="D77" s="60">
        <v>34</v>
      </c>
      <c r="E77" s="60"/>
      <c r="F77" s="60">
        <v>32</v>
      </c>
      <c r="G77" s="61"/>
      <c r="H77" s="64"/>
      <c r="I77" s="64">
        <v>31</v>
      </c>
      <c r="J77" s="61">
        <v>29</v>
      </c>
      <c r="K77" s="63"/>
      <c r="L77" s="64">
        <v>35</v>
      </c>
      <c r="M77" s="65">
        <v>33</v>
      </c>
      <c r="N77" s="235">
        <v>28</v>
      </c>
      <c r="O77" s="235"/>
      <c r="P77" s="64">
        <v>27</v>
      </c>
      <c r="Q77" s="64">
        <v>21</v>
      </c>
      <c r="R77" s="64">
        <v>26</v>
      </c>
      <c r="S77" s="64"/>
      <c r="T77" s="64">
        <v>41</v>
      </c>
      <c r="U77" s="64"/>
      <c r="V77" s="251">
        <v>37</v>
      </c>
      <c r="W77" s="64">
        <v>28</v>
      </c>
      <c r="X77" s="60">
        <v>32</v>
      </c>
      <c r="Y77" s="60">
        <v>35</v>
      </c>
      <c r="Z77" s="60">
        <v>40</v>
      </c>
      <c r="AA77" s="238">
        <v>36</v>
      </c>
      <c r="AB77" s="67">
        <f t="shared" si="7"/>
        <v>16</v>
      </c>
      <c r="AC77" s="68">
        <f t="shared" si="8"/>
        <v>31.8125</v>
      </c>
      <c r="AD77" s="68">
        <f t="array" ref="AD77">IF(AB77=0,0,IF(AB77&gt;9,AVERAGE(LARGE(D77:Z77,{1,2,3,4,5,6,7,8,9,10})),0))</f>
        <v>35</v>
      </c>
      <c r="AE77" s="68">
        <f t="array" ref="AE77">IF(AB77=0,0,IF(AB77&gt;9,SUM(LARGE(D77:Z77,{1,2,3,4,5,6,7,8,9,10})),0))</f>
        <v>350</v>
      </c>
      <c r="AF77">
        <f t="shared" si="9"/>
        <v>241915</v>
      </c>
      <c r="AH77" t="str">
        <f t="shared" si="3"/>
        <v>Almeter, Craig</v>
      </c>
    </row>
    <row r="78" spans="1:34" ht="16" x14ac:dyDescent="0.2">
      <c r="A78" s="57" t="s">
        <v>263</v>
      </c>
      <c r="B78" s="58" t="s">
        <v>11</v>
      </c>
      <c r="C78" s="58" t="s">
        <v>54</v>
      </c>
      <c r="D78" s="60"/>
      <c r="E78" s="60"/>
      <c r="F78" s="60"/>
      <c r="G78" s="61"/>
      <c r="H78" s="64">
        <v>34</v>
      </c>
      <c r="I78" s="64"/>
      <c r="J78" s="61"/>
      <c r="K78" s="63"/>
      <c r="L78" s="64">
        <v>24</v>
      </c>
      <c r="M78" s="65"/>
      <c r="N78" s="235">
        <v>32</v>
      </c>
      <c r="O78" s="235"/>
      <c r="P78" s="64">
        <v>30</v>
      </c>
      <c r="Q78" s="64">
        <v>20</v>
      </c>
      <c r="R78" s="64">
        <v>28</v>
      </c>
      <c r="S78" s="64"/>
      <c r="T78" s="64">
        <v>31</v>
      </c>
      <c r="U78" s="64"/>
      <c r="V78" s="251">
        <v>28</v>
      </c>
      <c r="W78" s="64">
        <v>23</v>
      </c>
      <c r="X78" s="60">
        <v>30</v>
      </c>
      <c r="Y78" s="60">
        <v>17</v>
      </c>
      <c r="Z78" s="60"/>
      <c r="AA78" s="238">
        <v>36</v>
      </c>
      <c r="AB78" s="67">
        <f t="shared" si="7"/>
        <v>11</v>
      </c>
      <c r="AC78" s="68">
        <f t="shared" si="8"/>
        <v>27</v>
      </c>
      <c r="AD78" s="68">
        <f t="array" ref="AD78">IF(AB78=0,0,IF(AB78&gt;9,AVERAGE(LARGE(D78:Z78,{1,2,3,4,5,6,7,8,9,10})),0))</f>
        <v>28</v>
      </c>
      <c r="AE78" s="68">
        <f t="array" ref="AE78">IF(AB78=0,0,IF(AB78&gt;9,SUM(LARGE(D78:Z78,{1,2,3,4,5,6,7,8,9,10})),0))</f>
        <v>280</v>
      </c>
      <c r="AF78">
        <f t="shared" si="9"/>
        <v>241916</v>
      </c>
      <c r="AG78" t="s">
        <v>380</v>
      </c>
      <c r="AH78" t="str">
        <f t="shared" si="3"/>
        <v>Spencer, Jason</v>
      </c>
    </row>
    <row r="79" spans="1:34" ht="16" x14ac:dyDescent="0.2">
      <c r="A79" s="57" t="s">
        <v>290</v>
      </c>
      <c r="B79" s="58" t="s">
        <v>12</v>
      </c>
      <c r="C79" s="58" t="s">
        <v>58</v>
      </c>
      <c r="D79" s="60">
        <v>35</v>
      </c>
      <c r="E79" s="60"/>
      <c r="F79" s="60">
        <v>41</v>
      </c>
      <c r="G79" s="61">
        <v>39</v>
      </c>
      <c r="H79" s="64">
        <v>44</v>
      </c>
      <c r="I79" s="64"/>
      <c r="J79" s="61">
        <v>44</v>
      </c>
      <c r="K79" s="63">
        <v>34</v>
      </c>
      <c r="L79" s="64">
        <v>41</v>
      </c>
      <c r="M79" s="65">
        <v>42</v>
      </c>
      <c r="N79" s="235">
        <v>45</v>
      </c>
      <c r="O79" s="235">
        <v>42</v>
      </c>
      <c r="P79" s="64"/>
      <c r="Q79" s="64"/>
      <c r="R79" s="64">
        <v>39</v>
      </c>
      <c r="S79" s="64">
        <v>43</v>
      </c>
      <c r="T79" s="64">
        <v>42</v>
      </c>
      <c r="U79" s="64">
        <v>36</v>
      </c>
      <c r="V79" s="251">
        <v>41</v>
      </c>
      <c r="W79" s="64"/>
      <c r="X79" s="60">
        <v>48</v>
      </c>
      <c r="Y79" s="60">
        <v>43</v>
      </c>
      <c r="Z79" s="60">
        <v>42</v>
      </c>
      <c r="AA79" s="238">
        <v>36</v>
      </c>
      <c r="AB79" s="67">
        <f t="shared" si="7"/>
        <v>18</v>
      </c>
      <c r="AC79" s="68">
        <f t="shared" si="8"/>
        <v>41.166666666666664</v>
      </c>
      <c r="AD79" s="68">
        <f t="array" ref="AD79">IF(AB79=0,0,IF(AB79&gt;9,AVERAGE(LARGE(D79:Z79,{1,2,3,4,5,6,7,8,9,10})),0))</f>
        <v>43.5</v>
      </c>
      <c r="AE79" s="68">
        <f t="array" ref="AE79">IF(AB79=0,0,IF(AB79&gt;9,SUM(LARGE(D79:Z79,{1,2,3,4,5,6,7,8,9,10})),0))</f>
        <v>435</v>
      </c>
      <c r="AF79">
        <f t="shared" si="9"/>
        <v>241917</v>
      </c>
      <c r="AH79" t="str">
        <f t="shared" ref="AH79:AH128" si="10">A79</f>
        <v>Woika, Jack</v>
      </c>
    </row>
    <row r="80" spans="1:34" ht="16" x14ac:dyDescent="0.2">
      <c r="A80" s="57" t="s">
        <v>271</v>
      </c>
      <c r="B80" s="58" t="s">
        <v>12</v>
      </c>
      <c r="C80" s="58" t="s">
        <v>54</v>
      </c>
      <c r="D80" s="60"/>
      <c r="E80" s="60"/>
      <c r="F80" s="60">
        <v>40</v>
      </c>
      <c r="G80" s="61">
        <v>21</v>
      </c>
      <c r="H80" s="64">
        <v>33</v>
      </c>
      <c r="I80" s="64">
        <v>30</v>
      </c>
      <c r="J80" s="61">
        <v>30</v>
      </c>
      <c r="K80" s="63"/>
      <c r="L80" s="64">
        <v>33</v>
      </c>
      <c r="M80" s="65"/>
      <c r="N80" s="235">
        <v>31</v>
      </c>
      <c r="O80" s="235"/>
      <c r="P80" s="64"/>
      <c r="Q80" s="64"/>
      <c r="R80" s="64"/>
      <c r="S80" s="64">
        <v>41</v>
      </c>
      <c r="T80" s="64">
        <v>37</v>
      </c>
      <c r="U80" s="64">
        <v>37</v>
      </c>
      <c r="V80" s="251">
        <v>34</v>
      </c>
      <c r="W80" s="64"/>
      <c r="X80" s="60">
        <v>39</v>
      </c>
      <c r="Y80" s="60"/>
      <c r="Z80" s="60"/>
      <c r="AA80" s="238">
        <v>36</v>
      </c>
      <c r="AB80" s="67">
        <f t="shared" si="7"/>
        <v>12</v>
      </c>
      <c r="AC80" s="68">
        <f t="shared" si="8"/>
        <v>33.833333333333336</v>
      </c>
      <c r="AD80" s="68">
        <f t="array" ref="AD80">IF(AB80=0,0,IF(AB80&gt;9,AVERAGE(LARGE(D80:Z80,{1,2,3,4,5,6,7,8,9,10})),0))</f>
        <v>35.5</v>
      </c>
      <c r="AE80" s="68">
        <f t="array" ref="AE80">IF(AB80=0,0,IF(AB80&gt;9,SUM(LARGE(D80:Z80,{1,2,3,4,5,6,7,8,9,10})),0))</f>
        <v>355</v>
      </c>
      <c r="AF80">
        <f t="shared" si="9"/>
        <v>241918</v>
      </c>
      <c r="AH80" t="str">
        <f t="shared" si="10"/>
        <v>Streber, Robert</v>
      </c>
    </row>
    <row r="81" spans="1:34" ht="16" x14ac:dyDescent="0.2">
      <c r="A81" s="57" t="s">
        <v>236</v>
      </c>
      <c r="B81" s="58" t="s">
        <v>9</v>
      </c>
      <c r="C81" s="58" t="s">
        <v>58</v>
      </c>
      <c r="D81" s="60"/>
      <c r="E81" s="60"/>
      <c r="F81" s="60"/>
      <c r="G81" s="61">
        <v>38</v>
      </c>
      <c r="H81" s="64">
        <v>40</v>
      </c>
      <c r="I81" s="64">
        <v>41</v>
      </c>
      <c r="J81" s="61">
        <v>42</v>
      </c>
      <c r="K81" s="63"/>
      <c r="L81" s="64">
        <v>40</v>
      </c>
      <c r="M81" s="65">
        <v>40</v>
      </c>
      <c r="N81" s="235">
        <v>35</v>
      </c>
      <c r="O81" s="235">
        <v>36</v>
      </c>
      <c r="P81" s="64">
        <v>39</v>
      </c>
      <c r="Q81" s="64">
        <v>35</v>
      </c>
      <c r="R81" s="64">
        <v>40</v>
      </c>
      <c r="S81" s="64">
        <v>37</v>
      </c>
      <c r="T81" s="64"/>
      <c r="U81" s="64"/>
      <c r="V81" s="251"/>
      <c r="W81" s="64"/>
      <c r="X81" s="60"/>
      <c r="Y81" s="60"/>
      <c r="Z81" s="60"/>
      <c r="AA81" s="238">
        <v>36</v>
      </c>
      <c r="AB81" s="67">
        <f t="shared" si="7"/>
        <v>12</v>
      </c>
      <c r="AC81" s="68">
        <f t="shared" si="8"/>
        <v>38.583333333333336</v>
      </c>
      <c r="AD81" s="68">
        <f t="array" ref="AD81">IF(AB81=0,0,IF(AB81&gt;9,AVERAGE(LARGE(D81:Z81,{1,2,3,4,5,6,7,8,9,10})),0))</f>
        <v>39.299999999999997</v>
      </c>
      <c r="AE81" s="68">
        <f t="array" ref="AE81">IF(AB81=0,0,IF(AB81&gt;9,SUM(LARGE(D81:Z81,{1,2,3,4,5,6,7,8,9,10})),0))</f>
        <v>393</v>
      </c>
      <c r="AF81">
        <f t="shared" si="9"/>
        <v>241919</v>
      </c>
      <c r="AH81" t="str">
        <f t="shared" si="10"/>
        <v>Reeves, Cody</v>
      </c>
    </row>
    <row r="82" spans="1:34" ht="16" x14ac:dyDescent="0.2">
      <c r="A82" s="57" t="s">
        <v>215</v>
      </c>
      <c r="B82" s="58" t="s">
        <v>8</v>
      </c>
      <c r="C82" s="58" t="s">
        <v>54</v>
      </c>
      <c r="D82" s="60"/>
      <c r="E82" s="60">
        <v>34</v>
      </c>
      <c r="F82" s="60">
        <v>37</v>
      </c>
      <c r="G82" s="61">
        <v>25</v>
      </c>
      <c r="H82" s="64">
        <v>36</v>
      </c>
      <c r="I82" s="64">
        <v>34</v>
      </c>
      <c r="J82" s="61">
        <v>30</v>
      </c>
      <c r="K82" s="63"/>
      <c r="L82" s="64">
        <v>39</v>
      </c>
      <c r="M82" s="65">
        <v>28</v>
      </c>
      <c r="N82" s="235"/>
      <c r="O82" s="235"/>
      <c r="P82" s="64"/>
      <c r="Q82" s="64"/>
      <c r="R82" s="64">
        <v>28</v>
      </c>
      <c r="S82" s="64">
        <v>29</v>
      </c>
      <c r="T82" s="64">
        <v>34</v>
      </c>
      <c r="U82" s="64">
        <v>38</v>
      </c>
      <c r="V82" s="251">
        <v>41</v>
      </c>
      <c r="W82" s="64">
        <v>32</v>
      </c>
      <c r="X82" s="60">
        <v>17</v>
      </c>
      <c r="Y82" s="60">
        <v>34</v>
      </c>
      <c r="Z82" s="60"/>
      <c r="AA82" s="238">
        <v>35</v>
      </c>
      <c r="AB82" s="67">
        <f t="shared" si="7"/>
        <v>16</v>
      </c>
      <c r="AC82" s="68">
        <f t="shared" si="8"/>
        <v>32.25</v>
      </c>
      <c r="AD82" s="68">
        <f t="array" ref="AD82">IF(AB82=0,0,IF(AB82&gt;9,AVERAGE(LARGE(D82:Z82,{1,2,3,4,5,6,7,8,9,10})),0))</f>
        <v>35.9</v>
      </c>
      <c r="AE82" s="68">
        <f t="array" ref="AE82">IF(AB82=0,0,IF(AB82&gt;9,SUM(LARGE(D82:Z82,{1,2,3,4,5,6,7,8,9,10})),0))</f>
        <v>359</v>
      </c>
      <c r="AF82">
        <f t="shared" si="9"/>
        <v>241920</v>
      </c>
      <c r="AH82" t="str">
        <f t="shared" si="10"/>
        <v>Muccigrosso, Tom</v>
      </c>
    </row>
    <row r="83" spans="1:34" ht="16" x14ac:dyDescent="0.2">
      <c r="A83" s="57" t="s">
        <v>89</v>
      </c>
      <c r="B83" s="58" t="s">
        <v>10</v>
      </c>
      <c r="C83" s="58" t="s">
        <v>54</v>
      </c>
      <c r="D83" s="60"/>
      <c r="E83" s="60"/>
      <c r="F83" s="60">
        <v>41</v>
      </c>
      <c r="G83" s="61">
        <v>35</v>
      </c>
      <c r="H83" s="64"/>
      <c r="I83" s="64">
        <v>33</v>
      </c>
      <c r="J83" s="61">
        <v>40</v>
      </c>
      <c r="K83" s="63">
        <v>33</v>
      </c>
      <c r="L83" s="64">
        <v>30</v>
      </c>
      <c r="M83" s="65"/>
      <c r="N83" s="235"/>
      <c r="O83" s="235"/>
      <c r="P83" s="64"/>
      <c r="Q83" s="64">
        <v>32</v>
      </c>
      <c r="R83" s="64">
        <v>17</v>
      </c>
      <c r="S83" s="64">
        <v>40</v>
      </c>
      <c r="T83" s="64">
        <v>36</v>
      </c>
      <c r="U83" s="64"/>
      <c r="V83" s="251">
        <v>38</v>
      </c>
      <c r="W83" s="64"/>
      <c r="X83" s="60">
        <v>37</v>
      </c>
      <c r="Y83" s="60">
        <v>33</v>
      </c>
      <c r="Z83" s="60">
        <v>32</v>
      </c>
      <c r="AA83" s="238">
        <v>35</v>
      </c>
      <c r="AB83" s="67">
        <f t="shared" si="7"/>
        <v>14</v>
      </c>
      <c r="AC83" s="68">
        <f t="shared" si="8"/>
        <v>34.071428571428569</v>
      </c>
      <c r="AD83" s="68">
        <f t="array" ref="AD83">IF(AB83=0,0,IF(AB83&gt;9,AVERAGE(LARGE(D83:Z83,{1,2,3,4,5,6,7,8,9,10})),0))</f>
        <v>36.6</v>
      </c>
      <c r="AE83" s="68">
        <f t="array" ref="AE83">IF(AB83=0,0,IF(AB83&gt;9,SUM(LARGE(D83:Z83,{1,2,3,4,5,6,7,8,9,10})),0))</f>
        <v>366</v>
      </c>
      <c r="AF83">
        <f t="shared" si="9"/>
        <v>241921</v>
      </c>
      <c r="AH83" t="str">
        <f t="shared" si="10"/>
        <v>Carr, Brian</v>
      </c>
    </row>
    <row r="84" spans="1:34" ht="16" x14ac:dyDescent="0.2">
      <c r="A84" s="57" t="s">
        <v>266</v>
      </c>
      <c r="B84" s="58" t="s">
        <v>11</v>
      </c>
      <c r="C84" s="58" t="s">
        <v>59</v>
      </c>
      <c r="D84" s="60">
        <v>38</v>
      </c>
      <c r="E84" s="60">
        <v>39</v>
      </c>
      <c r="F84" s="60">
        <v>36</v>
      </c>
      <c r="G84" s="61">
        <v>35</v>
      </c>
      <c r="H84" s="64"/>
      <c r="I84" s="64">
        <v>41</v>
      </c>
      <c r="J84" s="61">
        <v>35</v>
      </c>
      <c r="K84" s="63"/>
      <c r="L84" s="64">
        <v>33</v>
      </c>
      <c r="M84" s="65"/>
      <c r="N84" s="235"/>
      <c r="O84" s="235"/>
      <c r="P84" s="64">
        <v>27</v>
      </c>
      <c r="Q84" s="64">
        <v>34</v>
      </c>
      <c r="R84" s="64">
        <v>35</v>
      </c>
      <c r="S84" s="64"/>
      <c r="T84" s="64">
        <v>38</v>
      </c>
      <c r="U84" s="64">
        <v>39</v>
      </c>
      <c r="V84" s="251">
        <v>35</v>
      </c>
      <c r="W84" s="64">
        <v>43</v>
      </c>
      <c r="X84" s="60">
        <v>42</v>
      </c>
      <c r="Y84" s="60">
        <v>37</v>
      </c>
      <c r="Z84" s="60"/>
      <c r="AA84" s="238">
        <v>35</v>
      </c>
      <c r="AB84" s="67">
        <f t="shared" si="7"/>
        <v>16</v>
      </c>
      <c r="AC84" s="68">
        <f t="shared" si="8"/>
        <v>36.6875</v>
      </c>
      <c r="AD84" s="68">
        <f t="array" ref="AD84">IF(AB84=0,0,IF(AB84&gt;9,AVERAGE(LARGE(D84:Z84,{1,2,3,4,5,6,7,8,9,10})),0))</f>
        <v>38.799999999999997</v>
      </c>
      <c r="AE84" s="68">
        <f t="array" ref="AE84">IF(AB84=0,0,IF(AB84&gt;9,SUM(LARGE(D84:Z84,{1,2,3,4,5,6,7,8,9,10})),0))</f>
        <v>388</v>
      </c>
      <c r="AF84">
        <f t="shared" si="9"/>
        <v>241922</v>
      </c>
      <c r="AH84" t="str">
        <f t="shared" si="10"/>
        <v>Sperr, Sandy</v>
      </c>
    </row>
    <row r="85" spans="1:34" ht="16" x14ac:dyDescent="0.2">
      <c r="A85" s="57" t="s">
        <v>262</v>
      </c>
      <c r="B85" s="58" t="s">
        <v>11</v>
      </c>
      <c r="C85" s="58" t="s">
        <v>54</v>
      </c>
      <c r="D85" s="60">
        <v>38</v>
      </c>
      <c r="E85" s="60"/>
      <c r="F85" s="60">
        <v>36</v>
      </c>
      <c r="G85" s="61">
        <v>32</v>
      </c>
      <c r="H85" s="64">
        <v>33</v>
      </c>
      <c r="I85" s="64">
        <v>34</v>
      </c>
      <c r="J85" s="61">
        <v>36</v>
      </c>
      <c r="K85" s="63">
        <v>32</v>
      </c>
      <c r="L85" s="64">
        <v>32</v>
      </c>
      <c r="M85" s="65"/>
      <c r="N85" s="235">
        <v>33</v>
      </c>
      <c r="O85" s="235"/>
      <c r="P85" s="64">
        <v>30</v>
      </c>
      <c r="Q85" s="64">
        <v>31</v>
      </c>
      <c r="R85" s="64">
        <v>35</v>
      </c>
      <c r="S85" s="64"/>
      <c r="T85" s="64">
        <v>36</v>
      </c>
      <c r="U85" s="64"/>
      <c r="V85" s="251">
        <v>37</v>
      </c>
      <c r="W85" s="64">
        <v>38</v>
      </c>
      <c r="X85" s="60"/>
      <c r="Y85" s="60"/>
      <c r="Z85" s="60"/>
      <c r="AA85" s="238">
        <v>35</v>
      </c>
      <c r="AB85" s="67">
        <f t="shared" si="7"/>
        <v>15</v>
      </c>
      <c r="AC85" s="68">
        <f t="shared" si="8"/>
        <v>34.200000000000003</v>
      </c>
      <c r="AD85" s="68">
        <f t="array" ref="AD85">IF(AB85=0,0,IF(AB85&gt;9,AVERAGE(LARGE(D85:Z85,{1,2,3,4,5,6,7,8,9,10})),0))</f>
        <v>35.6</v>
      </c>
      <c r="AE85" s="68">
        <f t="array" ref="AE85">IF(AB85=0,0,IF(AB85&gt;9,SUM(LARGE(D85:Z85,{1,2,3,4,5,6,7,8,9,10})),0))</f>
        <v>356</v>
      </c>
      <c r="AF85">
        <f t="shared" si="9"/>
        <v>241923</v>
      </c>
      <c r="AH85" t="str">
        <f t="shared" si="10"/>
        <v>Spencer, Dan</v>
      </c>
    </row>
    <row r="86" spans="1:34" ht="16" x14ac:dyDescent="0.2">
      <c r="A86" s="57" t="s">
        <v>276</v>
      </c>
      <c r="B86" s="58" t="s">
        <v>4</v>
      </c>
      <c r="C86" s="58" t="s">
        <v>54</v>
      </c>
      <c r="D86" s="60">
        <v>39</v>
      </c>
      <c r="E86" s="60">
        <v>42</v>
      </c>
      <c r="F86" s="60"/>
      <c r="G86" s="61"/>
      <c r="H86" s="64"/>
      <c r="I86" s="64"/>
      <c r="J86" s="61"/>
      <c r="K86" s="63"/>
      <c r="L86" s="64"/>
      <c r="M86" s="65"/>
      <c r="N86" s="235">
        <v>35</v>
      </c>
      <c r="O86" s="235">
        <v>32</v>
      </c>
      <c r="P86" s="64"/>
      <c r="Q86" s="64"/>
      <c r="R86" s="64"/>
      <c r="S86" s="64"/>
      <c r="T86" s="64"/>
      <c r="U86" s="64"/>
      <c r="V86" s="251"/>
      <c r="W86" s="64"/>
      <c r="X86" s="60"/>
      <c r="Y86" s="60"/>
      <c r="Z86" s="60"/>
      <c r="AA86" s="238">
        <v>35</v>
      </c>
      <c r="AB86" s="67">
        <f t="shared" si="7"/>
        <v>4</v>
      </c>
      <c r="AC86" s="68">
        <f t="shared" si="8"/>
        <v>37</v>
      </c>
      <c r="AD86" s="68">
        <f t="array" ref="AD86">IF(AB86=0,0,IF(AB86&gt;9,AVERAGE(LARGE(D86:Z86,{1,2,3,4,5,6,7,8,9,10})),0))</f>
        <v>0</v>
      </c>
      <c r="AE86" s="68">
        <f t="array" ref="AE86">IF(AB86=0,0,IF(AB86&gt;9,SUM(LARGE(D86:Z86,{1,2,3,4,5,6,7,8,9,10})),0))</f>
        <v>0</v>
      </c>
      <c r="AF86">
        <f t="shared" si="9"/>
        <v>241924</v>
      </c>
      <c r="AH86" t="str">
        <f t="shared" si="10"/>
        <v>Thomas, Ken</v>
      </c>
    </row>
    <row r="87" spans="1:34" ht="16" x14ac:dyDescent="0.2">
      <c r="A87" s="57" t="s">
        <v>172</v>
      </c>
      <c r="B87" s="58" t="s">
        <v>12</v>
      </c>
      <c r="C87" s="58" t="s">
        <v>64</v>
      </c>
      <c r="D87" s="60">
        <v>38</v>
      </c>
      <c r="E87" s="60"/>
      <c r="F87" s="60">
        <v>41</v>
      </c>
      <c r="G87" s="61"/>
      <c r="H87" s="64">
        <v>36</v>
      </c>
      <c r="I87" s="64">
        <v>37</v>
      </c>
      <c r="J87" s="61">
        <v>35</v>
      </c>
      <c r="K87" s="63"/>
      <c r="L87" s="64">
        <v>29</v>
      </c>
      <c r="M87" s="65">
        <v>35</v>
      </c>
      <c r="N87" s="235">
        <v>38</v>
      </c>
      <c r="O87" s="235"/>
      <c r="P87" s="64"/>
      <c r="Q87" s="64"/>
      <c r="R87" s="64"/>
      <c r="S87" s="64"/>
      <c r="T87" s="64">
        <v>42</v>
      </c>
      <c r="U87" s="64"/>
      <c r="V87" s="251">
        <v>38</v>
      </c>
      <c r="W87" s="64">
        <v>36</v>
      </c>
      <c r="X87" s="60">
        <v>41</v>
      </c>
      <c r="Y87" s="60">
        <v>40</v>
      </c>
      <c r="Z87" s="60">
        <v>38</v>
      </c>
      <c r="AA87" s="238">
        <v>35</v>
      </c>
      <c r="AB87" s="67">
        <f t="shared" si="7"/>
        <v>14</v>
      </c>
      <c r="AC87" s="68">
        <f t="shared" si="8"/>
        <v>37.428571428571431</v>
      </c>
      <c r="AD87" s="68">
        <f t="array" ref="AD87">IF(AB87=0,0,IF(AB87&gt;9,AVERAGE(LARGE(D87:Z87,{1,2,3,4,5,6,7,8,9,10})),0))</f>
        <v>38.9</v>
      </c>
      <c r="AE87" s="68">
        <f t="array" ref="AE87">IF(AB87=0,0,IF(AB87&gt;9,SUM(LARGE(D87:Z87,{1,2,3,4,5,6,7,8,9,10})),0))</f>
        <v>389</v>
      </c>
      <c r="AF87">
        <f t="shared" si="9"/>
        <v>241925</v>
      </c>
      <c r="AH87" t="str">
        <f t="shared" si="10"/>
        <v>Jones, Douglas</v>
      </c>
    </row>
    <row r="88" spans="1:34" ht="16" x14ac:dyDescent="0.2">
      <c r="A88" s="57" t="s">
        <v>208</v>
      </c>
      <c r="B88" s="58" t="s">
        <v>5</v>
      </c>
      <c r="C88" s="58" t="s">
        <v>54</v>
      </c>
      <c r="D88" s="60">
        <v>41</v>
      </c>
      <c r="E88" s="60">
        <v>46</v>
      </c>
      <c r="F88" s="60">
        <v>46</v>
      </c>
      <c r="G88" s="61"/>
      <c r="H88" s="64"/>
      <c r="I88" s="64"/>
      <c r="J88" s="61"/>
      <c r="K88" s="63">
        <v>36</v>
      </c>
      <c r="L88" s="64">
        <v>30</v>
      </c>
      <c r="M88" s="65">
        <v>44</v>
      </c>
      <c r="N88" s="235"/>
      <c r="O88" s="235"/>
      <c r="P88" s="64">
        <v>30</v>
      </c>
      <c r="Q88" s="64"/>
      <c r="R88" s="64">
        <v>41</v>
      </c>
      <c r="S88" s="64"/>
      <c r="T88" s="64"/>
      <c r="U88" s="64"/>
      <c r="V88" s="251">
        <v>37</v>
      </c>
      <c r="W88" s="64"/>
      <c r="X88" s="60">
        <v>43</v>
      </c>
      <c r="Y88" s="60">
        <v>34</v>
      </c>
      <c r="Z88" s="60"/>
      <c r="AA88" s="238">
        <v>34</v>
      </c>
      <c r="AB88" s="67">
        <f t="shared" si="7"/>
        <v>11</v>
      </c>
      <c r="AC88" s="68">
        <f t="shared" si="8"/>
        <v>38.909090909090907</v>
      </c>
      <c r="AD88" s="68">
        <f t="array" ref="AD88">IF(AB88=0,0,IF(AB88&gt;9,AVERAGE(LARGE(D88:Z88,{1,2,3,4,5,6,7,8,9,10})),0))</f>
        <v>39.799999999999997</v>
      </c>
      <c r="AE88" s="68">
        <f t="array" ref="AE88">IF(AB88=0,0,IF(AB88&gt;9,SUM(LARGE(D88:Z88,{1,2,3,4,5,6,7,8,9,10})),0))</f>
        <v>398</v>
      </c>
      <c r="AF88">
        <f t="shared" si="9"/>
        <v>241926</v>
      </c>
      <c r="AH88" t="str">
        <f t="shared" si="10"/>
        <v>Michalek, David</v>
      </c>
    </row>
    <row r="89" spans="1:34" ht="16" x14ac:dyDescent="0.2">
      <c r="A89" s="57" t="s">
        <v>230</v>
      </c>
      <c r="B89" s="58" t="s">
        <v>11</v>
      </c>
      <c r="C89" s="58" t="s">
        <v>58</v>
      </c>
      <c r="D89" s="60">
        <v>42</v>
      </c>
      <c r="E89" s="60"/>
      <c r="F89" s="60">
        <v>40</v>
      </c>
      <c r="G89" s="61">
        <v>36</v>
      </c>
      <c r="H89" s="64">
        <v>41</v>
      </c>
      <c r="I89" s="64">
        <v>38</v>
      </c>
      <c r="J89" s="61">
        <v>36</v>
      </c>
      <c r="K89" s="63">
        <v>39</v>
      </c>
      <c r="L89" s="64">
        <v>39</v>
      </c>
      <c r="M89" s="65">
        <v>38</v>
      </c>
      <c r="N89" s="235">
        <v>40</v>
      </c>
      <c r="O89" s="235"/>
      <c r="P89" s="64">
        <v>32</v>
      </c>
      <c r="Q89" s="64">
        <v>37</v>
      </c>
      <c r="R89" s="64">
        <v>38</v>
      </c>
      <c r="S89" s="64"/>
      <c r="T89" s="64">
        <v>35</v>
      </c>
      <c r="U89" s="64">
        <v>34</v>
      </c>
      <c r="V89" s="251">
        <v>33</v>
      </c>
      <c r="W89" s="64">
        <v>39</v>
      </c>
      <c r="X89" s="60">
        <v>42</v>
      </c>
      <c r="Y89" s="60">
        <v>38</v>
      </c>
      <c r="Z89" s="60">
        <v>38</v>
      </c>
      <c r="AA89" s="238">
        <v>34</v>
      </c>
      <c r="AB89" s="67">
        <f t="shared" si="7"/>
        <v>20</v>
      </c>
      <c r="AC89" s="68">
        <f t="shared" si="8"/>
        <v>37.75</v>
      </c>
      <c r="AD89" s="68">
        <f t="array" ref="AD89">IF(AB89=0,0,IF(AB89&gt;9,AVERAGE(LARGE(D89:Z89,{1,2,3,4,5,6,7,8,9,10})),0))</f>
        <v>39.799999999999997</v>
      </c>
      <c r="AE89" s="68">
        <f t="array" ref="AE89">IF(AB89=0,0,IF(AB89&gt;9,SUM(LARGE(D89:Z89,{1,2,3,4,5,6,7,8,9,10})),0))</f>
        <v>398</v>
      </c>
      <c r="AF89">
        <f t="shared" si="9"/>
        <v>241927</v>
      </c>
      <c r="AH89" t="str">
        <f t="shared" si="10"/>
        <v>Petricone, Frank</v>
      </c>
    </row>
    <row r="90" spans="1:34" ht="16" x14ac:dyDescent="0.2">
      <c r="A90" s="57" t="s">
        <v>243</v>
      </c>
      <c r="B90" s="58" t="s">
        <v>6</v>
      </c>
      <c r="C90" s="58" t="s">
        <v>54</v>
      </c>
      <c r="D90" s="60">
        <v>29</v>
      </c>
      <c r="E90" s="60"/>
      <c r="F90" s="60">
        <v>29</v>
      </c>
      <c r="G90" s="61">
        <v>31</v>
      </c>
      <c r="H90" s="64"/>
      <c r="I90" s="64"/>
      <c r="J90" s="61"/>
      <c r="K90" s="63">
        <v>30</v>
      </c>
      <c r="L90" s="64">
        <v>23</v>
      </c>
      <c r="M90" s="65"/>
      <c r="N90" s="235">
        <v>20</v>
      </c>
      <c r="O90" s="235"/>
      <c r="P90" s="64"/>
      <c r="Q90" s="64"/>
      <c r="R90" s="64">
        <v>21</v>
      </c>
      <c r="S90" s="64"/>
      <c r="T90" s="64">
        <v>29</v>
      </c>
      <c r="U90" s="64">
        <v>31</v>
      </c>
      <c r="V90" s="251">
        <v>37</v>
      </c>
      <c r="W90" s="64"/>
      <c r="X90" s="60">
        <v>31</v>
      </c>
      <c r="Y90" s="60">
        <v>32</v>
      </c>
      <c r="Z90" s="60"/>
      <c r="AA90" s="238">
        <v>34</v>
      </c>
      <c r="AB90" s="67">
        <f t="shared" si="7"/>
        <v>12</v>
      </c>
      <c r="AC90" s="68">
        <f t="shared" si="8"/>
        <v>28.583333333333332</v>
      </c>
      <c r="AD90" s="68">
        <f t="array" ref="AD90">IF(AB90=0,0,IF(AB90&gt;9,AVERAGE(LARGE(D90:Z90,{1,2,3,4,5,6,7,8,9,10})),0))</f>
        <v>30.2</v>
      </c>
      <c r="AE90" s="68">
        <f t="array" ref="AE90">IF(AB90=0,0,IF(AB90&gt;9,SUM(LARGE(D90:Z90,{1,2,3,4,5,6,7,8,9,10})),0))</f>
        <v>302</v>
      </c>
      <c r="AF90">
        <f t="shared" si="9"/>
        <v>241928</v>
      </c>
      <c r="AH90" t="str">
        <f t="shared" si="10"/>
        <v>Rothfelder, Ralph</v>
      </c>
    </row>
    <row r="91" spans="1:34" ht="16" x14ac:dyDescent="0.2">
      <c r="A91" s="70" t="s">
        <v>53</v>
      </c>
      <c r="B91" s="86" t="s">
        <v>5</v>
      </c>
      <c r="C91" s="86" t="s">
        <v>55</v>
      </c>
      <c r="D91" s="60">
        <v>40</v>
      </c>
      <c r="E91" s="60"/>
      <c r="F91" s="60">
        <v>43</v>
      </c>
      <c r="G91" s="61">
        <v>35</v>
      </c>
      <c r="H91" s="64">
        <v>36</v>
      </c>
      <c r="I91" s="64">
        <v>36</v>
      </c>
      <c r="J91" s="61">
        <v>35</v>
      </c>
      <c r="K91" s="63">
        <v>40</v>
      </c>
      <c r="L91" s="64">
        <v>31</v>
      </c>
      <c r="M91" s="65">
        <v>35</v>
      </c>
      <c r="N91" s="235">
        <v>33</v>
      </c>
      <c r="O91" s="235"/>
      <c r="P91" s="64"/>
      <c r="Q91" s="64"/>
      <c r="R91" s="64">
        <v>19</v>
      </c>
      <c r="S91" s="64"/>
      <c r="T91" s="64">
        <v>34</v>
      </c>
      <c r="U91" s="64">
        <v>41</v>
      </c>
      <c r="V91" s="251"/>
      <c r="W91" s="64"/>
      <c r="X91" s="60"/>
      <c r="Y91" s="60"/>
      <c r="Z91" s="60"/>
      <c r="AA91" s="238">
        <v>33</v>
      </c>
      <c r="AB91" s="67">
        <f t="shared" si="7"/>
        <v>13</v>
      </c>
      <c r="AC91" s="68">
        <f t="shared" si="8"/>
        <v>35.230769230769234</v>
      </c>
      <c r="AD91" s="68">
        <f t="array" ref="AD91">IF(AB91=0,0,IF(AB91&gt;9,AVERAGE(LARGE(D91:Z91,{1,2,3,4,5,6,7,8,9,10})),0))</f>
        <v>37.5</v>
      </c>
      <c r="AE91" s="68">
        <f t="array" ref="AE91">IF(AB91=0,0,IF(AB91&gt;9,SUM(LARGE(D91:Z91,{1,2,3,4,5,6,7,8,9,10})),0))</f>
        <v>375</v>
      </c>
      <c r="AF91">
        <f t="shared" si="9"/>
        <v>241929</v>
      </c>
      <c r="AH91" t="str">
        <f t="shared" si="10"/>
        <v>Abbey, Todd</v>
      </c>
    </row>
    <row r="92" spans="1:34" ht="16" x14ac:dyDescent="0.2">
      <c r="A92" s="85" t="s">
        <v>126</v>
      </c>
      <c r="B92" s="75" t="s">
        <v>3</v>
      </c>
      <c r="C92" s="58" t="s">
        <v>54</v>
      </c>
      <c r="D92" s="86">
        <v>39</v>
      </c>
      <c r="E92" s="86">
        <v>29</v>
      </c>
      <c r="F92" s="86"/>
      <c r="G92" s="61"/>
      <c r="H92" s="64"/>
      <c r="I92" s="64">
        <v>24</v>
      </c>
      <c r="J92" s="61">
        <v>28</v>
      </c>
      <c r="K92" s="63"/>
      <c r="L92" s="64"/>
      <c r="M92" s="65"/>
      <c r="N92" s="235"/>
      <c r="O92" s="235"/>
      <c r="P92" s="64">
        <v>23</v>
      </c>
      <c r="Q92" s="64">
        <v>13</v>
      </c>
      <c r="R92" s="64">
        <v>24</v>
      </c>
      <c r="S92" s="64"/>
      <c r="T92" s="64">
        <v>29</v>
      </c>
      <c r="U92" s="64">
        <v>21</v>
      </c>
      <c r="V92" s="251"/>
      <c r="W92" s="64">
        <v>30</v>
      </c>
      <c r="X92" s="101">
        <v>29</v>
      </c>
      <c r="Y92" s="86">
        <v>24</v>
      </c>
      <c r="Z92" s="86">
        <v>27</v>
      </c>
      <c r="AA92" s="238">
        <v>33</v>
      </c>
      <c r="AB92" s="67">
        <f t="shared" si="7"/>
        <v>13</v>
      </c>
      <c r="AC92" s="68">
        <f t="shared" si="8"/>
        <v>26.153846153846153</v>
      </c>
      <c r="AD92" s="68">
        <f t="array" ref="AD92">IF(AB92=0,0,IF(AB92&gt;9,AVERAGE(LARGE(D92:Z92,{1,2,3,4,5,6,7,8,9,10})),0))</f>
        <v>28.3</v>
      </c>
      <c r="AE92" s="68">
        <f t="array" ref="AE92">IF(AB92=0,0,IF(AB92&gt;9,SUM(LARGE(D92:Z92,{1,2,3,4,5,6,7,8,9,10})),0))</f>
        <v>283</v>
      </c>
      <c r="AF92">
        <f t="shared" si="9"/>
        <v>241930</v>
      </c>
      <c r="AH92" t="str">
        <f t="shared" si="10"/>
        <v>Dunbar, Jim</v>
      </c>
    </row>
    <row r="93" spans="1:34" ht="16" x14ac:dyDescent="0.2">
      <c r="A93" s="57" t="s">
        <v>249</v>
      </c>
      <c r="B93" s="58" t="s">
        <v>12</v>
      </c>
      <c r="C93" s="58" t="s">
        <v>66</v>
      </c>
      <c r="D93" s="60">
        <v>20</v>
      </c>
      <c r="E93" s="60"/>
      <c r="F93" s="60">
        <v>20</v>
      </c>
      <c r="G93" s="61">
        <v>16</v>
      </c>
      <c r="H93" s="64"/>
      <c r="I93" s="64">
        <v>33</v>
      </c>
      <c r="J93" s="61"/>
      <c r="K93" s="63"/>
      <c r="L93" s="64"/>
      <c r="M93" s="65">
        <v>38</v>
      </c>
      <c r="N93" s="235">
        <v>34</v>
      </c>
      <c r="O93" s="235">
        <v>28</v>
      </c>
      <c r="P93" s="64"/>
      <c r="Q93" s="64">
        <v>36</v>
      </c>
      <c r="R93" s="64">
        <v>23</v>
      </c>
      <c r="S93" s="64"/>
      <c r="T93" s="64">
        <v>41</v>
      </c>
      <c r="U93" s="64">
        <v>43</v>
      </c>
      <c r="V93" s="251"/>
      <c r="W93" s="64"/>
      <c r="X93" s="60">
        <v>36</v>
      </c>
      <c r="Y93" s="60">
        <v>40</v>
      </c>
      <c r="Z93" s="60">
        <v>35</v>
      </c>
      <c r="AA93" s="238">
        <v>33</v>
      </c>
      <c r="AB93" s="67">
        <f t="shared" si="7"/>
        <v>14</v>
      </c>
      <c r="AC93" s="68">
        <f t="shared" si="8"/>
        <v>31.642857142857142</v>
      </c>
      <c r="AD93" s="68">
        <f t="array" ref="AD93">IF(AB93=0,0,IF(AB93&gt;9,AVERAGE(LARGE(D93:Z93,{1,2,3,4,5,6,7,8,9,10})),0))</f>
        <v>36.4</v>
      </c>
      <c r="AE93" s="68">
        <f t="array" ref="AE93">IF(AB93=0,0,IF(AB93&gt;9,SUM(LARGE(D93:Z93,{1,2,3,4,5,6,7,8,9,10})),0))</f>
        <v>364</v>
      </c>
      <c r="AF93">
        <f t="shared" si="9"/>
        <v>241931</v>
      </c>
      <c r="AH93" t="str">
        <f t="shared" si="10"/>
        <v>Schickler, RJ</v>
      </c>
    </row>
    <row r="94" spans="1:34" ht="16" x14ac:dyDescent="0.2">
      <c r="A94" s="57" t="s">
        <v>225</v>
      </c>
      <c r="B94" s="58" t="s">
        <v>9</v>
      </c>
      <c r="C94" s="58" t="s">
        <v>54</v>
      </c>
      <c r="D94" s="86">
        <v>39</v>
      </c>
      <c r="E94" s="86"/>
      <c r="F94" s="86"/>
      <c r="G94" s="61"/>
      <c r="H94" s="64"/>
      <c r="I94" s="64"/>
      <c r="J94" s="61">
        <v>40</v>
      </c>
      <c r="K94" s="63"/>
      <c r="L94" s="64"/>
      <c r="M94" s="65">
        <v>39</v>
      </c>
      <c r="N94" s="235"/>
      <c r="O94" s="235">
        <v>38</v>
      </c>
      <c r="P94" s="64">
        <v>37</v>
      </c>
      <c r="Q94" s="64"/>
      <c r="R94" s="64"/>
      <c r="S94" s="64">
        <v>46</v>
      </c>
      <c r="T94" s="64">
        <v>44</v>
      </c>
      <c r="U94" s="64"/>
      <c r="V94" s="251"/>
      <c r="W94" s="64"/>
      <c r="X94" s="101">
        <v>36</v>
      </c>
      <c r="Y94" s="86">
        <v>39</v>
      </c>
      <c r="Z94" s="86">
        <v>38</v>
      </c>
      <c r="AA94" s="238">
        <v>33</v>
      </c>
      <c r="AB94" s="67">
        <f t="shared" si="7"/>
        <v>10</v>
      </c>
      <c r="AC94" s="68">
        <f t="shared" si="8"/>
        <v>39.6</v>
      </c>
      <c r="AD94" s="68">
        <f t="array" ref="AD94">IF(AB94=0,0,IF(AB94&gt;9,AVERAGE(LARGE(D94:Z94,{1,2,3,4,5,6,7,8,9,10})),0))</f>
        <v>39.6</v>
      </c>
      <c r="AE94" s="68">
        <f t="array" ref="AE94">IF(AB94=0,0,IF(AB94&gt;9,SUM(LARGE(D94:Z94,{1,2,3,4,5,6,7,8,9,10})),0))</f>
        <v>396</v>
      </c>
      <c r="AF94">
        <f t="shared" si="9"/>
        <v>241932</v>
      </c>
      <c r="AH94" t="str">
        <f t="shared" si="10"/>
        <v>Openshaw, Bill</v>
      </c>
    </row>
    <row r="95" spans="1:34" ht="16" x14ac:dyDescent="0.2">
      <c r="A95" s="57" t="s">
        <v>73</v>
      </c>
      <c r="B95" s="58" t="s">
        <v>5</v>
      </c>
      <c r="C95" s="58" t="s">
        <v>64</v>
      </c>
      <c r="D95" s="60">
        <v>37</v>
      </c>
      <c r="E95" s="60">
        <v>44</v>
      </c>
      <c r="F95" s="60"/>
      <c r="G95" s="61">
        <v>28</v>
      </c>
      <c r="H95" s="64">
        <v>34</v>
      </c>
      <c r="I95" s="64"/>
      <c r="J95" s="61"/>
      <c r="K95" s="63"/>
      <c r="L95" s="64">
        <v>31</v>
      </c>
      <c r="M95" s="65"/>
      <c r="N95" s="235"/>
      <c r="O95" s="235"/>
      <c r="P95" s="64">
        <v>28</v>
      </c>
      <c r="Q95" s="64">
        <v>32</v>
      </c>
      <c r="R95" s="64">
        <v>22</v>
      </c>
      <c r="S95" s="64"/>
      <c r="T95" s="64">
        <v>32</v>
      </c>
      <c r="U95" s="64">
        <v>31</v>
      </c>
      <c r="V95" s="251">
        <v>31</v>
      </c>
      <c r="W95" s="64"/>
      <c r="X95" s="60">
        <v>28</v>
      </c>
      <c r="Y95" s="60"/>
      <c r="Z95" s="60"/>
      <c r="AA95" s="238">
        <v>32</v>
      </c>
      <c r="AB95" s="67">
        <f t="shared" si="7"/>
        <v>12</v>
      </c>
      <c r="AC95" s="68">
        <f t="shared" si="8"/>
        <v>31.5</v>
      </c>
      <c r="AD95" s="68">
        <f t="array" ref="AD95">IF(AB95=0,0,IF(AB95&gt;9,AVERAGE(LARGE(D95:Z95,{1,2,3,4,5,6,7,8,9,10})),0))</f>
        <v>32.799999999999997</v>
      </c>
      <c r="AE95" s="68">
        <f t="array" ref="AE95">IF(AB95=0,0,IF(AB95&gt;9,SUM(LARGE(D95:Z95,{1,2,3,4,5,6,7,8,9,10})),0))</f>
        <v>328</v>
      </c>
      <c r="AF95">
        <f t="shared" si="9"/>
        <v>241933</v>
      </c>
      <c r="AH95" t="str">
        <f t="shared" si="10"/>
        <v>Becker, Jon</v>
      </c>
    </row>
    <row r="96" spans="1:34" ht="16" x14ac:dyDescent="0.2">
      <c r="A96" s="82" t="s">
        <v>110</v>
      </c>
      <c r="B96" s="83" t="s">
        <v>5</v>
      </c>
      <c r="C96" s="83" t="s">
        <v>54</v>
      </c>
      <c r="D96" s="60"/>
      <c r="E96" s="60"/>
      <c r="F96" s="60">
        <v>33</v>
      </c>
      <c r="G96" s="61">
        <v>34</v>
      </c>
      <c r="H96" s="64"/>
      <c r="I96" s="64">
        <v>34</v>
      </c>
      <c r="J96" s="61"/>
      <c r="K96" s="63">
        <v>30</v>
      </c>
      <c r="L96" s="64">
        <v>30</v>
      </c>
      <c r="M96" s="65"/>
      <c r="N96" s="235"/>
      <c r="O96" s="235"/>
      <c r="P96" s="64"/>
      <c r="Q96" s="64">
        <v>28</v>
      </c>
      <c r="R96" s="64"/>
      <c r="S96" s="64">
        <v>28</v>
      </c>
      <c r="T96" s="64">
        <v>34</v>
      </c>
      <c r="U96" s="64">
        <v>29</v>
      </c>
      <c r="V96" s="251">
        <v>35</v>
      </c>
      <c r="W96" s="64"/>
      <c r="X96" s="60"/>
      <c r="Y96" s="60"/>
      <c r="Z96" s="60"/>
      <c r="AA96" s="238">
        <v>32</v>
      </c>
      <c r="AB96" s="67">
        <f t="shared" si="7"/>
        <v>10</v>
      </c>
      <c r="AC96" s="68">
        <f t="shared" si="8"/>
        <v>31.5</v>
      </c>
      <c r="AD96" s="68">
        <f t="array" ref="AD96">IF(AB96=0,0,IF(AB96&gt;9,AVERAGE(LARGE(D96:Z96,{1,2,3,4,5,6,7,8,9,10})),0))</f>
        <v>31.5</v>
      </c>
      <c r="AE96" s="68">
        <f t="array" ref="AE96">IF(AB96=0,0,IF(AB96&gt;9,SUM(LARGE(D96:Z96,{1,2,3,4,5,6,7,8,9,10})),0))</f>
        <v>315</v>
      </c>
      <c r="AF96">
        <f t="shared" si="9"/>
        <v>241934</v>
      </c>
      <c r="AH96" t="str">
        <f t="shared" si="10"/>
        <v>Cuthbert, Jim</v>
      </c>
    </row>
    <row r="97" spans="1:34" ht="16" x14ac:dyDescent="0.2">
      <c r="A97" s="57" t="s">
        <v>173</v>
      </c>
      <c r="B97" s="83" t="s">
        <v>8</v>
      </c>
      <c r="C97" s="83" t="s">
        <v>54</v>
      </c>
      <c r="D97" s="60">
        <v>34</v>
      </c>
      <c r="E97" s="60">
        <v>29</v>
      </c>
      <c r="F97" s="60"/>
      <c r="G97" s="61">
        <v>39</v>
      </c>
      <c r="H97" s="64">
        <v>35</v>
      </c>
      <c r="I97" s="64"/>
      <c r="J97" s="61"/>
      <c r="K97" s="63"/>
      <c r="L97" s="64">
        <v>40</v>
      </c>
      <c r="M97" s="65"/>
      <c r="N97" s="235">
        <v>30</v>
      </c>
      <c r="O97" s="235">
        <v>28</v>
      </c>
      <c r="P97" s="64"/>
      <c r="Q97" s="64"/>
      <c r="R97" s="64"/>
      <c r="S97" s="64"/>
      <c r="T97" s="64"/>
      <c r="U97" s="64">
        <v>30</v>
      </c>
      <c r="V97" s="251">
        <v>17</v>
      </c>
      <c r="W97" s="64"/>
      <c r="X97" s="60">
        <v>35</v>
      </c>
      <c r="Y97" s="60"/>
      <c r="Z97" s="60"/>
      <c r="AA97" s="238">
        <v>32</v>
      </c>
      <c r="AB97" s="67">
        <f t="shared" si="7"/>
        <v>10</v>
      </c>
      <c r="AC97" s="68">
        <f t="shared" si="8"/>
        <v>31.7</v>
      </c>
      <c r="AD97" s="68">
        <f t="array" ref="AD97">IF(AB97=0,0,IF(AB97&gt;9,AVERAGE(LARGE(D97:Z97,{1,2,3,4,5,6,7,8,9,10})),0))</f>
        <v>31.7</v>
      </c>
      <c r="AE97" s="68">
        <f t="array" ref="AE97">IF(AB97=0,0,IF(AB97&gt;9,SUM(LARGE(D97:Z97,{1,2,3,4,5,6,7,8,9,10})),0))</f>
        <v>317</v>
      </c>
      <c r="AF97">
        <f t="shared" si="9"/>
        <v>241935</v>
      </c>
      <c r="AH97" t="str">
        <f t="shared" si="10"/>
        <v>Keller, David</v>
      </c>
    </row>
    <row r="98" spans="1:34" ht="16" x14ac:dyDescent="0.2">
      <c r="A98" s="57" t="s">
        <v>186</v>
      </c>
      <c r="B98" s="58" t="s">
        <v>7</v>
      </c>
      <c r="C98" s="58" t="s">
        <v>64</v>
      </c>
      <c r="D98" s="60"/>
      <c r="E98" s="60">
        <v>28</v>
      </c>
      <c r="F98" s="60"/>
      <c r="G98" s="61">
        <v>15</v>
      </c>
      <c r="H98" s="64"/>
      <c r="I98" s="64"/>
      <c r="J98" s="61">
        <v>31</v>
      </c>
      <c r="K98" s="63"/>
      <c r="L98" s="64">
        <v>29</v>
      </c>
      <c r="M98" s="65">
        <v>34</v>
      </c>
      <c r="N98" s="235"/>
      <c r="O98" s="235">
        <v>28</v>
      </c>
      <c r="P98" s="64">
        <v>24</v>
      </c>
      <c r="Q98" s="64">
        <v>32</v>
      </c>
      <c r="R98" s="64"/>
      <c r="S98" s="64">
        <v>38</v>
      </c>
      <c r="T98" s="64"/>
      <c r="U98" s="64"/>
      <c r="V98" s="251"/>
      <c r="W98" s="64"/>
      <c r="X98" s="60">
        <v>39</v>
      </c>
      <c r="Y98" s="60">
        <v>41</v>
      </c>
      <c r="Z98" s="60"/>
      <c r="AA98" s="238">
        <v>32</v>
      </c>
      <c r="AB98" s="67">
        <f t="shared" si="7"/>
        <v>11</v>
      </c>
      <c r="AC98" s="68">
        <f t="shared" si="8"/>
        <v>30.818181818181817</v>
      </c>
      <c r="AD98" s="68">
        <f t="array" ref="AD98">IF(AB98=0,0,IF(AB98&gt;9,AVERAGE(LARGE(D98:Z98,{1,2,3,4,5,6,7,8,9,10})),0))</f>
        <v>32.4</v>
      </c>
      <c r="AE98" s="68">
        <f t="array" ref="AE98">IF(AB98=0,0,IF(AB98&gt;9,SUM(LARGE(D98:Z98,{1,2,3,4,5,6,7,8,9,10})),0))</f>
        <v>324</v>
      </c>
      <c r="AF98">
        <f t="shared" si="9"/>
        <v>241936</v>
      </c>
      <c r="AH98" t="str">
        <f t="shared" si="10"/>
        <v>Losito, Vito</v>
      </c>
    </row>
    <row r="99" spans="1:34" ht="16" x14ac:dyDescent="0.2">
      <c r="A99" s="57" t="s">
        <v>283</v>
      </c>
      <c r="B99" s="58" t="s">
        <v>4</v>
      </c>
      <c r="C99" s="58" t="s">
        <v>54</v>
      </c>
      <c r="D99" s="60">
        <v>32</v>
      </c>
      <c r="E99" s="60">
        <v>38</v>
      </c>
      <c r="F99" s="60">
        <v>31</v>
      </c>
      <c r="G99" s="61">
        <v>34</v>
      </c>
      <c r="H99" s="64">
        <v>33</v>
      </c>
      <c r="I99" s="64"/>
      <c r="J99" s="61"/>
      <c r="K99" s="63"/>
      <c r="L99" s="64"/>
      <c r="M99" s="65">
        <v>30</v>
      </c>
      <c r="N99" s="235">
        <v>32</v>
      </c>
      <c r="O99" s="235">
        <v>25</v>
      </c>
      <c r="P99" s="64"/>
      <c r="Q99" s="64"/>
      <c r="R99" s="64">
        <v>26</v>
      </c>
      <c r="S99" s="64">
        <v>31</v>
      </c>
      <c r="T99" s="64">
        <v>36</v>
      </c>
      <c r="U99" s="64">
        <v>34</v>
      </c>
      <c r="V99" s="251"/>
      <c r="W99" s="64">
        <v>33</v>
      </c>
      <c r="X99" s="60">
        <v>38</v>
      </c>
      <c r="Y99" s="60">
        <v>43</v>
      </c>
      <c r="Z99" s="60">
        <v>28</v>
      </c>
      <c r="AA99" s="238">
        <v>32</v>
      </c>
      <c r="AB99" s="67">
        <f t="shared" si="7"/>
        <v>16</v>
      </c>
      <c r="AC99" s="68">
        <f t="shared" si="8"/>
        <v>32.75</v>
      </c>
      <c r="AD99" s="68">
        <f t="array" ref="AD99">IF(AB99=0,0,IF(AB99&gt;9,AVERAGE(LARGE(D99:Z99,{1,2,3,4,5,6,7,8,9,10})),0))</f>
        <v>35.299999999999997</v>
      </c>
      <c r="AE99" s="68">
        <f t="array" ref="AE99">IF(AB99=0,0,IF(AB99&gt;9,SUM(LARGE(D99:Z99,{1,2,3,4,5,6,7,8,9,10})),0))</f>
        <v>353</v>
      </c>
      <c r="AF99">
        <f t="shared" si="9"/>
        <v>241937</v>
      </c>
      <c r="AH99" t="str">
        <f t="shared" si="10"/>
        <v xml:space="preserve">West, Jody </v>
      </c>
    </row>
    <row r="100" spans="1:34" ht="16" x14ac:dyDescent="0.2">
      <c r="A100" s="82" t="s">
        <v>65</v>
      </c>
      <c r="B100" s="83" t="s">
        <v>4</v>
      </c>
      <c r="C100" s="83" t="s">
        <v>64</v>
      </c>
      <c r="D100" s="60">
        <v>29</v>
      </c>
      <c r="E100" s="60"/>
      <c r="F100" s="60"/>
      <c r="G100" s="61"/>
      <c r="H100" s="64">
        <v>39</v>
      </c>
      <c r="I100" s="64">
        <v>35</v>
      </c>
      <c r="J100" s="61">
        <v>29</v>
      </c>
      <c r="K100" s="63"/>
      <c r="L100" s="64"/>
      <c r="M100" s="65"/>
      <c r="N100" s="235"/>
      <c r="O100" s="235"/>
      <c r="P100" s="64">
        <v>24</v>
      </c>
      <c r="Q100" s="64"/>
      <c r="R100" s="64"/>
      <c r="S100" s="64">
        <v>33</v>
      </c>
      <c r="T100" s="64"/>
      <c r="U100" s="64">
        <v>37</v>
      </c>
      <c r="V100" s="251"/>
      <c r="W100" s="64"/>
      <c r="X100" s="60"/>
      <c r="Y100" s="60"/>
      <c r="Z100" s="60"/>
      <c r="AA100" s="238">
        <v>32</v>
      </c>
      <c r="AB100" s="67">
        <f t="shared" si="7"/>
        <v>7</v>
      </c>
      <c r="AC100" s="68">
        <f t="shared" si="8"/>
        <v>32.285714285714285</v>
      </c>
      <c r="AD100" s="68">
        <f t="array" ref="AD100">IF(AB100=0,0,IF(AB100&gt;9,AVERAGE(LARGE(D100:Z100,{1,2,3,4,5,6,7,8,9,10})),0))</f>
        <v>0</v>
      </c>
      <c r="AE100" s="68">
        <f t="array" ref="AE100">IF(AB100=0,0,IF(AB100&gt;9,SUM(LARGE(D100:Z100,{1,2,3,4,5,6,7,8,9,10})),0))</f>
        <v>0</v>
      </c>
      <c r="AF100">
        <f t="shared" si="9"/>
        <v>241938</v>
      </c>
      <c r="AH100" t="str">
        <f t="shared" si="10"/>
        <v>Barnes, Bill</v>
      </c>
    </row>
    <row r="101" spans="1:34" ht="16" x14ac:dyDescent="0.2">
      <c r="A101" s="57" t="s">
        <v>270</v>
      </c>
      <c r="B101" s="58" t="s">
        <v>12</v>
      </c>
      <c r="C101" s="58" t="s">
        <v>59</v>
      </c>
      <c r="D101" s="60"/>
      <c r="E101" s="60"/>
      <c r="F101" s="60">
        <v>31</v>
      </c>
      <c r="G101" s="61"/>
      <c r="H101" s="64">
        <v>36</v>
      </c>
      <c r="I101" s="64">
        <v>40</v>
      </c>
      <c r="J101" s="61">
        <v>37</v>
      </c>
      <c r="K101" s="63"/>
      <c r="L101" s="64">
        <v>38</v>
      </c>
      <c r="M101" s="65"/>
      <c r="N101" s="235">
        <v>32</v>
      </c>
      <c r="O101" s="235"/>
      <c r="P101" s="64"/>
      <c r="Q101" s="64"/>
      <c r="R101" s="64"/>
      <c r="S101" s="64">
        <v>42</v>
      </c>
      <c r="T101" s="64">
        <v>36</v>
      </c>
      <c r="U101" s="64">
        <v>34</v>
      </c>
      <c r="V101" s="251">
        <v>35</v>
      </c>
      <c r="W101" s="64"/>
      <c r="X101" s="60"/>
      <c r="Y101" s="60"/>
      <c r="Z101" s="60"/>
      <c r="AA101" s="238">
        <v>32</v>
      </c>
      <c r="AB101" s="67">
        <f t="shared" si="7"/>
        <v>10</v>
      </c>
      <c r="AC101" s="68">
        <f t="shared" si="8"/>
        <v>36.1</v>
      </c>
      <c r="AD101" s="68">
        <f t="array" ref="AD101">IF(AB101=0,0,IF(AB101&gt;9,AVERAGE(LARGE(D101:Z101,{1,2,3,4,5,6,7,8,9,10})),0))</f>
        <v>36.1</v>
      </c>
      <c r="AE101" s="68">
        <f t="array" ref="AE101">IF(AB101=0,0,IF(AB101&gt;9,SUM(LARGE(D101:Z101,{1,2,3,4,5,6,7,8,9,10})),0))</f>
        <v>361</v>
      </c>
      <c r="AF101">
        <f t="shared" si="9"/>
        <v>241939</v>
      </c>
      <c r="AG101" t="s">
        <v>377</v>
      </c>
      <c r="AH101" t="str">
        <f t="shared" si="10"/>
        <v>Streber, Emily</v>
      </c>
    </row>
    <row r="102" spans="1:34" ht="16" x14ac:dyDescent="0.2">
      <c r="A102" s="57" t="s">
        <v>214</v>
      </c>
      <c r="B102" s="58" t="s">
        <v>9</v>
      </c>
      <c r="C102" s="58" t="s">
        <v>58</v>
      </c>
      <c r="D102" s="60">
        <v>32</v>
      </c>
      <c r="E102" s="60"/>
      <c r="F102" s="60"/>
      <c r="G102" s="61">
        <v>34</v>
      </c>
      <c r="H102" s="64">
        <v>41</v>
      </c>
      <c r="I102" s="64">
        <v>32</v>
      </c>
      <c r="J102" s="61">
        <v>41</v>
      </c>
      <c r="K102" s="63"/>
      <c r="L102" s="64">
        <v>36</v>
      </c>
      <c r="M102" s="65">
        <v>38</v>
      </c>
      <c r="N102" s="235">
        <v>32</v>
      </c>
      <c r="O102" s="235">
        <v>34</v>
      </c>
      <c r="P102" s="64">
        <v>36</v>
      </c>
      <c r="Q102" s="64">
        <v>38</v>
      </c>
      <c r="R102" s="64">
        <v>34</v>
      </c>
      <c r="S102" s="64">
        <v>41</v>
      </c>
      <c r="T102" s="64">
        <v>36</v>
      </c>
      <c r="U102" s="64"/>
      <c r="V102" s="251"/>
      <c r="W102" s="64"/>
      <c r="X102" s="60"/>
      <c r="Y102" s="60"/>
      <c r="Z102" s="60"/>
      <c r="AA102" s="238">
        <v>32</v>
      </c>
      <c r="AB102" s="67">
        <f t="shared" ref="AB102:AB128" si="11">COUNT(D102:Z102)</f>
        <v>14</v>
      </c>
      <c r="AC102" s="68">
        <f t="shared" ref="AC102:AC133" si="12">IF(AB102=0,0,AVERAGE(D102:Z102))</f>
        <v>36.071428571428569</v>
      </c>
      <c r="AD102" s="68">
        <f t="array" ref="AD102">IF(AB102=0,0,IF(AB102&gt;9,AVERAGE(LARGE(D102:Z102,{1,2,3,4,5,6,7,8,9,10})),0))</f>
        <v>37.5</v>
      </c>
      <c r="AE102" s="68">
        <f t="array" ref="AE102">IF(AB102=0,0,IF(AB102&gt;9,SUM(LARGE(D102:Z102,{1,2,3,4,5,6,7,8,9,10})),0))</f>
        <v>375</v>
      </c>
      <c r="AF102">
        <f t="shared" si="9"/>
        <v>241940</v>
      </c>
      <c r="AH102" t="str">
        <f t="shared" si="10"/>
        <v>Mosher, Bruck</v>
      </c>
    </row>
    <row r="103" spans="1:34" ht="16" x14ac:dyDescent="0.2">
      <c r="A103" s="57" t="s">
        <v>127</v>
      </c>
      <c r="B103" s="58" t="s">
        <v>6</v>
      </c>
      <c r="C103" s="58" t="s">
        <v>55</v>
      </c>
      <c r="D103" s="60"/>
      <c r="E103" s="60">
        <v>33</v>
      </c>
      <c r="F103" s="60">
        <v>37</v>
      </c>
      <c r="G103" s="61">
        <v>39</v>
      </c>
      <c r="H103" s="64">
        <v>43</v>
      </c>
      <c r="I103" s="64"/>
      <c r="J103" s="61"/>
      <c r="K103" s="63"/>
      <c r="L103" s="64"/>
      <c r="M103" s="65">
        <v>38</v>
      </c>
      <c r="N103" s="235"/>
      <c r="O103" s="235"/>
      <c r="P103" s="64">
        <v>36</v>
      </c>
      <c r="Q103" s="64"/>
      <c r="R103" s="64">
        <v>24</v>
      </c>
      <c r="S103" s="64">
        <v>38</v>
      </c>
      <c r="T103" s="64">
        <v>38</v>
      </c>
      <c r="U103" s="64"/>
      <c r="V103" s="251"/>
      <c r="W103" s="64">
        <v>38</v>
      </c>
      <c r="X103" s="60">
        <v>36</v>
      </c>
      <c r="Y103" s="60"/>
      <c r="Z103" s="60"/>
      <c r="AA103" s="238">
        <v>32</v>
      </c>
      <c r="AB103" s="67">
        <f t="shared" si="11"/>
        <v>11</v>
      </c>
      <c r="AC103" s="68">
        <f t="shared" si="12"/>
        <v>36.363636363636367</v>
      </c>
      <c r="AD103" s="68">
        <f t="array" ref="AD103">IF(AB103=0,0,IF(AB103&gt;9,AVERAGE(LARGE(D103:Z103,{1,2,3,4,5,6,7,8,9,10})),0))</f>
        <v>37.6</v>
      </c>
      <c r="AE103" s="68">
        <f t="array" ref="AE103">IF(AB103=0,0,IF(AB103&gt;9,SUM(LARGE(D103:Z103,{1,2,3,4,5,6,7,8,9,10})),0))</f>
        <v>376</v>
      </c>
      <c r="AF103">
        <f t="shared" ref="AF103:AF128" si="13">AF102+1</f>
        <v>241941</v>
      </c>
      <c r="AH103" t="str">
        <f t="shared" si="10"/>
        <v>Dwyer, Jack</v>
      </c>
    </row>
    <row r="104" spans="1:34" ht="16" x14ac:dyDescent="0.2">
      <c r="A104" s="57" t="s">
        <v>293</v>
      </c>
      <c r="B104" s="58" t="s">
        <v>6</v>
      </c>
      <c r="C104" s="58" t="s">
        <v>54</v>
      </c>
      <c r="D104" s="60">
        <v>31</v>
      </c>
      <c r="E104" s="60">
        <v>31</v>
      </c>
      <c r="F104" s="60">
        <v>37</v>
      </c>
      <c r="G104" s="61">
        <v>36</v>
      </c>
      <c r="H104" s="64">
        <v>37</v>
      </c>
      <c r="I104" s="64">
        <v>30</v>
      </c>
      <c r="J104" s="61">
        <v>28</v>
      </c>
      <c r="K104" s="63">
        <v>30</v>
      </c>
      <c r="L104" s="64">
        <v>23</v>
      </c>
      <c r="M104" s="65">
        <v>37</v>
      </c>
      <c r="N104" s="235">
        <v>27</v>
      </c>
      <c r="O104" s="235">
        <v>36</v>
      </c>
      <c r="P104" s="64">
        <v>28</v>
      </c>
      <c r="Q104" s="64">
        <v>32</v>
      </c>
      <c r="R104" s="64">
        <v>29</v>
      </c>
      <c r="S104" s="64">
        <v>40</v>
      </c>
      <c r="T104" s="64">
        <v>34</v>
      </c>
      <c r="U104" s="64">
        <v>29</v>
      </c>
      <c r="V104" s="251">
        <v>33</v>
      </c>
      <c r="W104" s="64">
        <v>30</v>
      </c>
      <c r="X104" s="60">
        <v>33</v>
      </c>
      <c r="Y104" s="60">
        <v>26</v>
      </c>
      <c r="Z104" s="60"/>
      <c r="AA104" s="238">
        <v>32</v>
      </c>
      <c r="AB104" s="67">
        <f t="shared" si="11"/>
        <v>22</v>
      </c>
      <c r="AC104" s="68">
        <f t="shared" si="12"/>
        <v>31.681818181818183</v>
      </c>
      <c r="AD104" s="68">
        <f t="array" ref="AD104">IF(AB104=0,0,IF(AB104&gt;9,AVERAGE(LARGE(D104:Z104,{1,2,3,4,5,6,7,8,9,10})),0))</f>
        <v>35.5</v>
      </c>
      <c r="AE104" s="68">
        <f t="array" ref="AE104">IF(AB104=0,0,IF(AB104&gt;9,SUM(LARGE(D104:Z104,{1,2,3,4,5,6,7,8,9,10})),0))</f>
        <v>355</v>
      </c>
      <c r="AF104">
        <f t="shared" si="13"/>
        <v>241942</v>
      </c>
      <c r="AH104" t="str">
        <f t="shared" si="10"/>
        <v>Ziemkiewick, Greg</v>
      </c>
    </row>
    <row r="105" spans="1:34" ht="16" x14ac:dyDescent="0.2">
      <c r="A105" s="57" t="s">
        <v>183</v>
      </c>
      <c r="B105" s="58" t="s">
        <v>7</v>
      </c>
      <c r="C105" s="58" t="s">
        <v>92</v>
      </c>
      <c r="D105" s="60"/>
      <c r="E105" s="60">
        <v>40</v>
      </c>
      <c r="F105" s="60">
        <v>30</v>
      </c>
      <c r="G105" s="61">
        <v>32</v>
      </c>
      <c r="H105" s="64">
        <v>33</v>
      </c>
      <c r="I105" s="64">
        <v>28</v>
      </c>
      <c r="J105" s="61">
        <v>30</v>
      </c>
      <c r="K105" s="63"/>
      <c r="L105" s="64"/>
      <c r="M105" s="65"/>
      <c r="N105" s="235"/>
      <c r="O105" s="235"/>
      <c r="P105" s="64"/>
      <c r="Q105" s="64"/>
      <c r="R105" s="64"/>
      <c r="S105" s="64">
        <v>34</v>
      </c>
      <c r="T105" s="64">
        <v>34</v>
      </c>
      <c r="U105" s="64"/>
      <c r="V105" s="251"/>
      <c r="W105" s="64"/>
      <c r="X105" s="60">
        <v>43</v>
      </c>
      <c r="Y105" s="60">
        <v>32</v>
      </c>
      <c r="Z105" s="60"/>
      <c r="AA105" s="80">
        <v>31</v>
      </c>
      <c r="AB105" s="67">
        <f t="shared" si="11"/>
        <v>10</v>
      </c>
      <c r="AC105" s="68">
        <f t="shared" si="12"/>
        <v>33.6</v>
      </c>
      <c r="AD105" s="68">
        <f t="array" ref="AD105">IF(AB105=0,0,IF(AB105&gt;9,AVERAGE(LARGE(D105:Z105,{1,2,3,4,5,6,7,8,9,10})),0))</f>
        <v>33.6</v>
      </c>
      <c r="AE105" s="68">
        <f t="array" ref="AE105">IF(AB105=0,0,IF(AB105&gt;9,SUM(LARGE(D105:Z105,{1,2,3,4,5,6,7,8,9,10})),0))</f>
        <v>336</v>
      </c>
      <c r="AF105">
        <f t="shared" si="13"/>
        <v>241943</v>
      </c>
      <c r="AH105" t="str">
        <f t="shared" si="10"/>
        <v>Lewandowski, Alan</v>
      </c>
    </row>
    <row r="106" spans="1:34" ht="16" x14ac:dyDescent="0.2">
      <c r="A106" s="82" t="s">
        <v>110</v>
      </c>
      <c r="B106" s="83" t="s">
        <v>5</v>
      </c>
      <c r="C106" s="83" t="s">
        <v>58</v>
      </c>
      <c r="D106" s="60"/>
      <c r="E106" s="60"/>
      <c r="F106" s="60">
        <v>39</v>
      </c>
      <c r="G106" s="61">
        <v>37</v>
      </c>
      <c r="H106" s="64"/>
      <c r="I106" s="64">
        <v>35</v>
      </c>
      <c r="J106" s="61"/>
      <c r="K106" s="63">
        <v>32</v>
      </c>
      <c r="L106" s="64">
        <v>29</v>
      </c>
      <c r="M106" s="65"/>
      <c r="N106" s="235"/>
      <c r="O106" s="235"/>
      <c r="P106" s="64"/>
      <c r="Q106" s="64"/>
      <c r="R106" s="64">
        <v>25</v>
      </c>
      <c r="S106" s="64">
        <v>27</v>
      </c>
      <c r="T106" s="64">
        <v>32</v>
      </c>
      <c r="U106" s="64">
        <v>36</v>
      </c>
      <c r="V106" s="251">
        <v>32</v>
      </c>
      <c r="W106" s="64"/>
      <c r="X106" s="60"/>
      <c r="Y106" s="60"/>
      <c r="Z106" s="60"/>
      <c r="AA106" s="238">
        <v>30</v>
      </c>
      <c r="AB106" s="67">
        <f t="shared" si="11"/>
        <v>10</v>
      </c>
      <c r="AC106" s="68">
        <f t="shared" si="12"/>
        <v>32.4</v>
      </c>
      <c r="AD106" s="68">
        <f t="array" ref="AD106">IF(AB106=0,0,IF(AB106&gt;9,AVERAGE(LARGE(D106:Z106,{1,2,3,4,5,6,7,8,9,10})),0))</f>
        <v>32.4</v>
      </c>
      <c r="AE106" s="68">
        <f t="array" ref="AE106">IF(AB106=0,0,IF(AB106&gt;9,SUM(LARGE(D106:Z106,{1,2,3,4,5,6,7,8,9,10})),0))</f>
        <v>324</v>
      </c>
      <c r="AF106">
        <f t="shared" si="13"/>
        <v>241944</v>
      </c>
      <c r="AH106" t="str">
        <f t="shared" si="10"/>
        <v>Cuthbert, Jim</v>
      </c>
    </row>
    <row r="107" spans="1:34" ht="16" x14ac:dyDescent="0.2">
      <c r="A107" s="57" t="s">
        <v>263</v>
      </c>
      <c r="B107" s="58" t="s">
        <v>11</v>
      </c>
      <c r="C107" s="58" t="s">
        <v>64</v>
      </c>
      <c r="D107" s="60"/>
      <c r="E107" s="60"/>
      <c r="F107" s="60"/>
      <c r="G107" s="61"/>
      <c r="H107" s="64"/>
      <c r="I107" s="64"/>
      <c r="J107" s="61"/>
      <c r="K107" s="63"/>
      <c r="L107" s="64"/>
      <c r="M107" s="65"/>
      <c r="N107" s="235"/>
      <c r="O107" s="235"/>
      <c r="P107" s="64">
        <v>16</v>
      </c>
      <c r="Q107" s="64">
        <v>24</v>
      </c>
      <c r="R107" s="64">
        <v>20</v>
      </c>
      <c r="S107" s="64"/>
      <c r="T107" s="64"/>
      <c r="U107" s="64"/>
      <c r="V107" s="251">
        <v>22</v>
      </c>
      <c r="W107" s="64">
        <v>24</v>
      </c>
      <c r="X107" s="60"/>
      <c r="Y107" s="60"/>
      <c r="Z107" s="60"/>
      <c r="AA107" s="238">
        <v>30</v>
      </c>
      <c r="AB107" s="67">
        <f t="shared" si="11"/>
        <v>5</v>
      </c>
      <c r="AC107" s="68">
        <f t="shared" si="12"/>
        <v>21.2</v>
      </c>
      <c r="AD107" s="68">
        <f t="array" ref="AD107">IF(AB107=0,0,IF(AB107&gt;9,AVERAGE(LARGE(D107:Z107,{1,2,3,4,5,6,7,8,9,10})),0))</f>
        <v>0</v>
      </c>
      <c r="AE107" s="68">
        <f t="array" ref="AE107">IF(AB107=0,0,IF(AB107&gt;9,SUM(LARGE(D107:Z107,{1,2,3,4,5,6,7,8,9,10})),0))</f>
        <v>0</v>
      </c>
      <c r="AF107">
        <f t="shared" si="13"/>
        <v>241945</v>
      </c>
      <c r="AH107" t="str">
        <f t="shared" si="10"/>
        <v>Spencer, Jason</v>
      </c>
    </row>
    <row r="108" spans="1:34" ht="16" x14ac:dyDescent="0.2">
      <c r="A108" s="57" t="s">
        <v>105</v>
      </c>
      <c r="B108" s="58" t="s">
        <v>4</v>
      </c>
      <c r="C108" s="58" t="s">
        <v>54</v>
      </c>
      <c r="D108" s="60">
        <v>19</v>
      </c>
      <c r="E108" s="60"/>
      <c r="F108" s="60"/>
      <c r="G108" s="61"/>
      <c r="H108" s="64"/>
      <c r="I108" s="64">
        <v>28</v>
      </c>
      <c r="J108" s="61">
        <v>13</v>
      </c>
      <c r="K108" s="63"/>
      <c r="L108" s="64"/>
      <c r="M108" s="65">
        <v>26</v>
      </c>
      <c r="N108" s="235"/>
      <c r="O108" s="235">
        <v>23</v>
      </c>
      <c r="P108" s="64">
        <v>20</v>
      </c>
      <c r="Q108" s="64"/>
      <c r="R108" s="64">
        <v>28</v>
      </c>
      <c r="S108" s="64"/>
      <c r="T108" s="64">
        <v>30</v>
      </c>
      <c r="U108" s="64">
        <v>25</v>
      </c>
      <c r="V108" s="251"/>
      <c r="W108" s="64">
        <v>18</v>
      </c>
      <c r="X108" s="60"/>
      <c r="Y108" s="60"/>
      <c r="Z108" s="60"/>
      <c r="AA108" s="238">
        <v>30</v>
      </c>
      <c r="AB108" s="67">
        <f t="shared" si="11"/>
        <v>10</v>
      </c>
      <c r="AC108" s="68">
        <f t="shared" si="12"/>
        <v>23</v>
      </c>
      <c r="AD108" s="68">
        <f t="array" ref="AD108">IF(AB108=0,0,IF(AB108&gt;9,AVERAGE(LARGE(D108:Z108,{1,2,3,4,5,6,7,8,9,10})),0))</f>
        <v>23</v>
      </c>
      <c r="AE108" s="68">
        <f t="array" ref="AE108">IF(AB108=0,0,IF(AB108&gt;9,SUM(LARGE(D108:Z108,{1,2,3,4,5,6,7,8,9,10})),0))</f>
        <v>230</v>
      </c>
      <c r="AF108">
        <f t="shared" si="13"/>
        <v>241946</v>
      </c>
      <c r="AH108" t="str">
        <f t="shared" si="10"/>
        <v>Cornish, Daniel</v>
      </c>
    </row>
    <row r="109" spans="1:34" ht="16" x14ac:dyDescent="0.2">
      <c r="A109" s="99" t="s">
        <v>282</v>
      </c>
      <c r="B109" s="58" t="s">
        <v>12</v>
      </c>
      <c r="C109" s="58" t="s">
        <v>54</v>
      </c>
      <c r="D109" s="60"/>
      <c r="E109" s="60"/>
      <c r="F109" s="60">
        <v>37</v>
      </c>
      <c r="G109" s="61">
        <v>29</v>
      </c>
      <c r="H109" s="64"/>
      <c r="I109" s="64">
        <v>40</v>
      </c>
      <c r="J109" s="61">
        <v>35</v>
      </c>
      <c r="K109" s="63">
        <v>34</v>
      </c>
      <c r="L109" s="64">
        <v>33</v>
      </c>
      <c r="M109" s="65">
        <v>31</v>
      </c>
      <c r="N109" s="235">
        <v>22</v>
      </c>
      <c r="O109" s="235">
        <v>28</v>
      </c>
      <c r="P109" s="64">
        <v>22</v>
      </c>
      <c r="Q109" s="64">
        <v>38</v>
      </c>
      <c r="R109" s="64">
        <v>38</v>
      </c>
      <c r="S109" s="64">
        <v>36</v>
      </c>
      <c r="T109" s="64">
        <v>34</v>
      </c>
      <c r="U109" s="64">
        <v>33</v>
      </c>
      <c r="V109" s="251">
        <v>31</v>
      </c>
      <c r="W109" s="64">
        <v>38</v>
      </c>
      <c r="X109" s="60">
        <v>37</v>
      </c>
      <c r="Y109" s="60">
        <v>26</v>
      </c>
      <c r="Z109" s="60">
        <v>28</v>
      </c>
      <c r="AA109" s="238">
        <v>30</v>
      </c>
      <c r="AB109" s="67">
        <f t="shared" si="11"/>
        <v>20</v>
      </c>
      <c r="AC109" s="68">
        <f t="shared" si="12"/>
        <v>32.5</v>
      </c>
      <c r="AD109" s="68">
        <f t="array" ref="AD109">IF(AB109=0,0,IF(AB109&gt;9,AVERAGE(LARGE(D109:Z109,{1,2,3,4,5,6,7,8,9,10})),0))</f>
        <v>36.700000000000003</v>
      </c>
      <c r="AE109" s="68">
        <f t="array" ref="AE109">IF(AB109=0,0,IF(AB109&gt;9,SUM(LARGE(D109:Z109,{1,2,3,4,5,6,7,8,9,10})),0))</f>
        <v>367</v>
      </c>
      <c r="AF109">
        <f t="shared" si="13"/>
        <v>241947</v>
      </c>
      <c r="AH109" t="str">
        <f t="shared" si="10"/>
        <v>Weber, Tom</v>
      </c>
    </row>
    <row r="110" spans="1:34" ht="16" x14ac:dyDescent="0.2">
      <c r="A110" s="57" t="s">
        <v>214</v>
      </c>
      <c r="B110" s="58" t="s">
        <v>9</v>
      </c>
      <c r="C110" s="58" t="s">
        <v>54</v>
      </c>
      <c r="D110" s="60">
        <v>37</v>
      </c>
      <c r="E110" s="60">
        <v>43</v>
      </c>
      <c r="F110" s="60"/>
      <c r="G110" s="61">
        <v>35</v>
      </c>
      <c r="H110" s="64">
        <v>42</v>
      </c>
      <c r="I110" s="64">
        <v>40</v>
      </c>
      <c r="J110" s="61">
        <v>37</v>
      </c>
      <c r="K110" s="63"/>
      <c r="L110" s="64">
        <v>30</v>
      </c>
      <c r="M110" s="65">
        <v>41</v>
      </c>
      <c r="N110" s="235">
        <v>39</v>
      </c>
      <c r="O110" s="235">
        <v>41</v>
      </c>
      <c r="P110" s="64">
        <v>35</v>
      </c>
      <c r="Q110" s="64">
        <v>41</v>
      </c>
      <c r="R110" s="64">
        <v>43</v>
      </c>
      <c r="S110" s="64">
        <v>40</v>
      </c>
      <c r="T110" s="64">
        <v>38</v>
      </c>
      <c r="U110" s="64"/>
      <c r="V110" s="251"/>
      <c r="W110" s="64"/>
      <c r="X110" s="60"/>
      <c r="Y110" s="60"/>
      <c r="Z110" s="60"/>
      <c r="AA110" s="238">
        <v>30</v>
      </c>
      <c r="AB110" s="67">
        <f t="shared" si="11"/>
        <v>15</v>
      </c>
      <c r="AC110" s="68">
        <f t="shared" si="12"/>
        <v>38.799999999999997</v>
      </c>
      <c r="AD110" s="68">
        <f t="array" ref="AD110">IF(AB110=0,0,IF(AB110&gt;9,AVERAGE(LARGE(D110:Z110,{1,2,3,4,5,6,7,8,9,10})),0))</f>
        <v>40.799999999999997</v>
      </c>
      <c r="AE110" s="68">
        <f t="array" ref="AE110">IF(AB110=0,0,IF(AB110&gt;9,SUM(LARGE(D110:Z110,{1,2,3,4,5,6,7,8,9,10})),0))</f>
        <v>408</v>
      </c>
      <c r="AF110">
        <f t="shared" si="13"/>
        <v>241948</v>
      </c>
      <c r="AH110" t="str">
        <f t="shared" si="10"/>
        <v>Mosher, Bruck</v>
      </c>
    </row>
    <row r="111" spans="1:34" ht="16" x14ac:dyDescent="0.2">
      <c r="A111" s="57" t="s">
        <v>99</v>
      </c>
      <c r="B111" s="58" t="s">
        <v>6</v>
      </c>
      <c r="C111" s="58" t="s">
        <v>54</v>
      </c>
      <c r="D111" s="86">
        <v>47</v>
      </c>
      <c r="E111" s="86">
        <v>44</v>
      </c>
      <c r="F111" s="86">
        <v>39</v>
      </c>
      <c r="G111" s="61">
        <v>38</v>
      </c>
      <c r="H111" s="64"/>
      <c r="I111" s="64">
        <v>39</v>
      </c>
      <c r="J111" s="61"/>
      <c r="K111" s="63"/>
      <c r="L111" s="64">
        <v>35</v>
      </c>
      <c r="M111" s="65">
        <v>38</v>
      </c>
      <c r="N111" s="235">
        <v>34</v>
      </c>
      <c r="O111" s="235"/>
      <c r="P111" s="64">
        <v>33</v>
      </c>
      <c r="Q111" s="64"/>
      <c r="R111" s="64">
        <v>36</v>
      </c>
      <c r="S111" s="64">
        <v>43</v>
      </c>
      <c r="T111" s="64"/>
      <c r="U111" s="64"/>
      <c r="V111" s="251"/>
      <c r="W111" s="64">
        <v>34</v>
      </c>
      <c r="X111" s="86">
        <v>38</v>
      </c>
      <c r="Y111" s="86">
        <v>32</v>
      </c>
      <c r="Z111" s="86">
        <v>34</v>
      </c>
      <c r="AA111" s="238">
        <v>30</v>
      </c>
      <c r="AB111" s="67">
        <f t="shared" si="11"/>
        <v>15</v>
      </c>
      <c r="AC111" s="68">
        <f t="shared" si="12"/>
        <v>37.6</v>
      </c>
      <c r="AD111" s="68">
        <f t="array" ref="AD111">IF(AB111=0,0,IF(AB111&gt;9,AVERAGE(LARGE(D111:Z111,{1,2,3,4,5,6,7,8,9,10})),0))</f>
        <v>39.700000000000003</v>
      </c>
      <c r="AE111" s="68">
        <f t="array" ref="AE111">IF(AB111=0,0,IF(AB111&gt;9,SUM(LARGE(D111:Z111,{1,2,3,4,5,6,7,8,9,10})),0))</f>
        <v>397</v>
      </c>
      <c r="AF111">
        <f t="shared" si="13"/>
        <v>241949</v>
      </c>
      <c r="AH111" t="str">
        <f t="shared" si="10"/>
        <v>Cherre, Mike</v>
      </c>
    </row>
    <row r="112" spans="1:34" ht="16" x14ac:dyDescent="0.2">
      <c r="A112" s="57" t="s">
        <v>81</v>
      </c>
      <c r="B112" s="58" t="s">
        <v>3</v>
      </c>
      <c r="C112" s="58" t="s">
        <v>66</v>
      </c>
      <c r="D112" s="60">
        <v>41</v>
      </c>
      <c r="E112" s="60">
        <v>41</v>
      </c>
      <c r="F112" s="60">
        <v>41</v>
      </c>
      <c r="G112" s="61">
        <v>35</v>
      </c>
      <c r="H112" s="64">
        <v>41</v>
      </c>
      <c r="I112" s="64">
        <v>36</v>
      </c>
      <c r="J112" s="61">
        <v>29</v>
      </c>
      <c r="K112" s="63">
        <v>34</v>
      </c>
      <c r="L112" s="64">
        <v>34</v>
      </c>
      <c r="M112" s="65">
        <v>39</v>
      </c>
      <c r="N112" s="235">
        <v>34</v>
      </c>
      <c r="O112" s="235">
        <v>33</v>
      </c>
      <c r="P112" s="64">
        <v>30</v>
      </c>
      <c r="Q112" s="64"/>
      <c r="R112" s="64">
        <v>29</v>
      </c>
      <c r="S112" s="64"/>
      <c r="T112" s="64">
        <v>25</v>
      </c>
      <c r="U112" s="64">
        <v>33</v>
      </c>
      <c r="V112" s="251">
        <v>36</v>
      </c>
      <c r="W112" s="64"/>
      <c r="X112" s="60">
        <v>36</v>
      </c>
      <c r="Y112" s="60">
        <v>35</v>
      </c>
      <c r="Z112" s="60">
        <v>33</v>
      </c>
      <c r="AA112" s="238">
        <v>29</v>
      </c>
      <c r="AB112" s="67">
        <f t="shared" si="11"/>
        <v>20</v>
      </c>
      <c r="AC112" s="68">
        <f t="shared" si="12"/>
        <v>34.75</v>
      </c>
      <c r="AD112" s="68">
        <f t="array" ref="AD112">IF(AB112=0,0,IF(AB112&gt;9,AVERAGE(LARGE(D112:Z112,{1,2,3,4,5,6,7,8,9,10})),0))</f>
        <v>38.1</v>
      </c>
      <c r="AE112" s="68">
        <f t="array" ref="AE112">IF(AB112=0,0,IF(AB112&gt;9,SUM(LARGE(D112:Z112,{1,2,3,4,5,6,7,8,9,10})),0))</f>
        <v>381</v>
      </c>
      <c r="AF112">
        <f t="shared" si="13"/>
        <v>241950</v>
      </c>
      <c r="AH112" t="str">
        <f t="shared" si="10"/>
        <v>Brundage, Connor</v>
      </c>
    </row>
    <row r="113" spans="1:34" ht="16" x14ac:dyDescent="0.2">
      <c r="A113" s="57" t="s">
        <v>219</v>
      </c>
      <c r="B113" s="58" t="s">
        <v>6</v>
      </c>
      <c r="C113" s="58" t="s">
        <v>54</v>
      </c>
      <c r="D113" s="60">
        <v>33</v>
      </c>
      <c r="E113" s="60"/>
      <c r="F113" s="60">
        <v>28</v>
      </c>
      <c r="G113" s="61">
        <v>17</v>
      </c>
      <c r="H113" s="64"/>
      <c r="I113" s="64">
        <v>29</v>
      </c>
      <c r="J113" s="61"/>
      <c r="K113" s="63"/>
      <c r="L113" s="64">
        <v>26</v>
      </c>
      <c r="M113" s="65">
        <v>32</v>
      </c>
      <c r="N113" s="235">
        <v>16</v>
      </c>
      <c r="O113" s="235"/>
      <c r="P113" s="64"/>
      <c r="Q113" s="64"/>
      <c r="R113" s="64"/>
      <c r="S113" s="64"/>
      <c r="T113" s="64">
        <v>27</v>
      </c>
      <c r="U113" s="64">
        <v>31</v>
      </c>
      <c r="V113" s="251">
        <v>32</v>
      </c>
      <c r="W113" s="64"/>
      <c r="X113" s="60">
        <v>21</v>
      </c>
      <c r="Y113" s="60">
        <v>28</v>
      </c>
      <c r="Z113" s="60">
        <v>28</v>
      </c>
      <c r="AA113" s="238">
        <v>29</v>
      </c>
      <c r="AB113" s="67">
        <f t="shared" si="11"/>
        <v>13</v>
      </c>
      <c r="AC113" s="68">
        <f t="shared" si="12"/>
        <v>26.76923076923077</v>
      </c>
      <c r="AD113" s="68">
        <f t="array" ref="AD113">IF(AB113=0,0,IF(AB113&gt;9,AVERAGE(LARGE(D113:Z113,{1,2,3,4,5,6,7,8,9,10})),0))</f>
        <v>29.4</v>
      </c>
      <c r="AE113" s="68">
        <f t="array" ref="AE113">IF(AB113=0,0,IF(AB113&gt;9,SUM(LARGE(D113:Z113,{1,2,3,4,5,6,7,8,9,10})),0))</f>
        <v>294</v>
      </c>
      <c r="AF113">
        <f t="shared" si="13"/>
        <v>241951</v>
      </c>
      <c r="AH113" t="str">
        <f t="shared" si="10"/>
        <v>Nickles, Tom</v>
      </c>
    </row>
    <row r="114" spans="1:34" ht="16" x14ac:dyDescent="0.2">
      <c r="A114" s="57" t="s">
        <v>259</v>
      </c>
      <c r="B114" s="58" t="s">
        <v>3</v>
      </c>
      <c r="C114" s="58" t="s">
        <v>54</v>
      </c>
      <c r="D114" s="86">
        <v>36</v>
      </c>
      <c r="E114" s="86"/>
      <c r="F114" s="86">
        <v>35</v>
      </c>
      <c r="G114" s="61">
        <v>28</v>
      </c>
      <c r="H114" s="64"/>
      <c r="I114" s="64">
        <v>32</v>
      </c>
      <c r="J114" s="61"/>
      <c r="K114" s="63">
        <v>29</v>
      </c>
      <c r="L114" s="64">
        <v>28</v>
      </c>
      <c r="M114" s="61"/>
      <c r="N114" s="235">
        <v>28</v>
      </c>
      <c r="O114" s="235"/>
      <c r="P114" s="64"/>
      <c r="Q114" s="64">
        <v>31</v>
      </c>
      <c r="R114" s="64">
        <v>37</v>
      </c>
      <c r="S114" s="64"/>
      <c r="T114" s="64"/>
      <c r="U114" s="64">
        <v>36</v>
      </c>
      <c r="V114" s="251">
        <v>31</v>
      </c>
      <c r="W114" s="64"/>
      <c r="X114" s="101">
        <v>26</v>
      </c>
      <c r="Y114" s="86">
        <v>36</v>
      </c>
      <c r="Z114" s="86">
        <v>30</v>
      </c>
      <c r="AA114" s="238">
        <v>28</v>
      </c>
      <c r="AB114" s="67">
        <f t="shared" si="11"/>
        <v>14</v>
      </c>
      <c r="AC114" s="68">
        <f t="shared" si="12"/>
        <v>31.642857142857142</v>
      </c>
      <c r="AD114" s="68">
        <f t="array" ref="AD114">IF(AB114=0,0,IF(AB114&gt;9,AVERAGE(LARGE(D114:Z114,{1,2,3,4,5,6,7,8,9,10})),0))</f>
        <v>33.299999999999997</v>
      </c>
      <c r="AE114" s="68">
        <f t="array" ref="AE114">IF(AB114=0,0,IF(AB114&gt;9,SUM(LARGE(D114:Z114,{1,2,3,4,5,6,7,8,9,10})),0))</f>
        <v>333</v>
      </c>
      <c r="AF114">
        <f t="shared" si="13"/>
        <v>241952</v>
      </c>
      <c r="AH114" t="str">
        <f t="shared" si="10"/>
        <v>Smith, Tyler</v>
      </c>
    </row>
    <row r="115" spans="1:34" ht="16" x14ac:dyDescent="0.2">
      <c r="A115" s="57" t="s">
        <v>203</v>
      </c>
      <c r="B115" s="58" t="s">
        <v>3</v>
      </c>
      <c r="C115" s="58" t="s">
        <v>54</v>
      </c>
      <c r="D115" s="75">
        <v>37</v>
      </c>
      <c r="E115" s="75">
        <v>31</v>
      </c>
      <c r="F115" s="75"/>
      <c r="G115" s="76">
        <v>33</v>
      </c>
      <c r="H115" s="77">
        <v>35</v>
      </c>
      <c r="I115" s="77">
        <v>26</v>
      </c>
      <c r="J115" s="76">
        <v>30</v>
      </c>
      <c r="K115" s="63"/>
      <c r="L115" s="77">
        <v>29</v>
      </c>
      <c r="M115" s="78">
        <v>35</v>
      </c>
      <c r="N115" s="236">
        <v>31</v>
      </c>
      <c r="O115" s="236">
        <v>27</v>
      </c>
      <c r="P115" s="77">
        <v>25</v>
      </c>
      <c r="Q115" s="77">
        <v>28</v>
      </c>
      <c r="R115" s="77">
        <v>32</v>
      </c>
      <c r="S115" s="77"/>
      <c r="T115" s="77">
        <v>34</v>
      </c>
      <c r="U115" s="77">
        <v>35</v>
      </c>
      <c r="V115" s="252">
        <v>30</v>
      </c>
      <c r="W115" s="77">
        <v>34</v>
      </c>
      <c r="X115" s="79">
        <v>40</v>
      </c>
      <c r="Y115" s="75">
        <v>34</v>
      </c>
      <c r="Z115" s="75"/>
      <c r="AA115" s="80">
        <v>27</v>
      </c>
      <c r="AB115" s="67">
        <f t="shared" si="11"/>
        <v>19</v>
      </c>
      <c r="AC115" s="68">
        <f t="shared" si="12"/>
        <v>31.894736842105264</v>
      </c>
      <c r="AD115" s="68">
        <f t="array" ref="AD115">IF(AB115=0,0,IF(AB115&gt;9,AVERAGE(LARGE(D115:Z115,{1,2,3,4,5,6,7,8,9,10})),0))</f>
        <v>34.9</v>
      </c>
      <c r="AE115" s="68">
        <f t="array" ref="AE115">IF(AB115=0,0,IF(AB115&gt;9,SUM(LARGE(D115:Z115,{1,2,3,4,5,6,7,8,9,10})),0))</f>
        <v>349</v>
      </c>
      <c r="AF115">
        <f t="shared" si="13"/>
        <v>241953</v>
      </c>
      <c r="AH115" t="str">
        <f t="shared" si="10"/>
        <v>McGlynn, Guy</v>
      </c>
    </row>
    <row r="116" spans="1:34" ht="16" x14ac:dyDescent="0.2">
      <c r="A116" s="57" t="s">
        <v>217</v>
      </c>
      <c r="B116" s="58" t="s">
        <v>7</v>
      </c>
      <c r="C116" s="58" t="s">
        <v>64</v>
      </c>
      <c r="D116" s="60">
        <v>24</v>
      </c>
      <c r="E116" s="60">
        <v>32</v>
      </c>
      <c r="F116" s="60">
        <v>35</v>
      </c>
      <c r="G116" s="61">
        <v>36</v>
      </c>
      <c r="H116" s="64">
        <v>37</v>
      </c>
      <c r="I116" s="64">
        <v>30</v>
      </c>
      <c r="J116" s="61">
        <v>35</v>
      </c>
      <c r="K116" s="63">
        <v>31</v>
      </c>
      <c r="L116" s="64"/>
      <c r="M116" s="65"/>
      <c r="N116" s="235">
        <v>25</v>
      </c>
      <c r="O116" s="235">
        <v>21</v>
      </c>
      <c r="P116" s="64">
        <v>26</v>
      </c>
      <c r="Q116" s="64">
        <v>32</v>
      </c>
      <c r="R116" s="64">
        <v>24</v>
      </c>
      <c r="S116" s="64">
        <v>38</v>
      </c>
      <c r="T116" s="64">
        <v>38</v>
      </c>
      <c r="U116" s="64"/>
      <c r="V116" s="251"/>
      <c r="W116" s="64"/>
      <c r="X116" s="60"/>
      <c r="Y116" s="60"/>
      <c r="Z116" s="60"/>
      <c r="AA116" s="238">
        <v>27</v>
      </c>
      <c r="AB116" s="67">
        <f t="shared" si="11"/>
        <v>15</v>
      </c>
      <c r="AC116" s="68">
        <f t="shared" si="12"/>
        <v>30.933333333333334</v>
      </c>
      <c r="AD116" s="68">
        <f t="array" ref="AD116">IF(AB116=0,0,IF(AB116&gt;9,AVERAGE(LARGE(D116:Z116,{1,2,3,4,5,6,7,8,9,10})),0))</f>
        <v>34.4</v>
      </c>
      <c r="AE116" s="68">
        <f t="array" ref="AE116">IF(AB116=0,0,IF(AB116&gt;9,SUM(LARGE(D116:Z116,{1,2,3,4,5,6,7,8,9,10})),0))</f>
        <v>344</v>
      </c>
      <c r="AF116">
        <f t="shared" si="13"/>
        <v>241954</v>
      </c>
      <c r="AH116" t="str">
        <f t="shared" si="10"/>
        <v>Naegele, Dan</v>
      </c>
    </row>
    <row r="117" spans="1:34" ht="16" x14ac:dyDescent="0.2">
      <c r="A117" s="57" t="s">
        <v>57</v>
      </c>
      <c r="B117" s="58" t="s">
        <v>11</v>
      </c>
      <c r="C117" s="58" t="s">
        <v>58</v>
      </c>
      <c r="D117" s="60">
        <v>35</v>
      </c>
      <c r="E117" s="60"/>
      <c r="F117" s="60">
        <v>28</v>
      </c>
      <c r="G117" s="61"/>
      <c r="H117" s="64"/>
      <c r="I117" s="64">
        <v>21</v>
      </c>
      <c r="J117" s="61">
        <v>18</v>
      </c>
      <c r="K117" s="63"/>
      <c r="L117" s="64"/>
      <c r="M117" s="65"/>
      <c r="N117" s="235">
        <v>31</v>
      </c>
      <c r="O117" s="235"/>
      <c r="P117" s="64">
        <v>19</v>
      </c>
      <c r="Q117" s="64">
        <v>30</v>
      </c>
      <c r="R117" s="64">
        <v>20</v>
      </c>
      <c r="S117" s="64"/>
      <c r="T117" s="64">
        <v>33</v>
      </c>
      <c r="U117" s="64"/>
      <c r="V117" s="251">
        <v>31</v>
      </c>
      <c r="W117" s="64">
        <v>21</v>
      </c>
      <c r="X117" s="60">
        <v>35</v>
      </c>
      <c r="Y117" s="60">
        <v>26</v>
      </c>
      <c r="Z117" s="60"/>
      <c r="AA117" s="238">
        <v>27</v>
      </c>
      <c r="AB117" s="67">
        <f t="shared" si="11"/>
        <v>13</v>
      </c>
      <c r="AC117" s="68">
        <f t="shared" si="12"/>
        <v>26.76923076923077</v>
      </c>
      <c r="AD117" s="68">
        <f t="array" ref="AD117">IF(AB117=0,0,IF(AB117&gt;9,AVERAGE(LARGE(D117:Z117,{1,2,3,4,5,6,7,8,9,10})),0))</f>
        <v>29.1</v>
      </c>
      <c r="AE117" s="68">
        <f t="array" ref="AE117">IF(AB117=0,0,IF(AB117&gt;9,SUM(LARGE(D117:Z117,{1,2,3,4,5,6,7,8,9,10})),0))</f>
        <v>291</v>
      </c>
      <c r="AF117">
        <f t="shared" si="13"/>
        <v>241955</v>
      </c>
      <c r="AH117" t="str">
        <f t="shared" si="10"/>
        <v>Almeter, Craig</v>
      </c>
    </row>
    <row r="118" spans="1:34" ht="16" x14ac:dyDescent="0.2">
      <c r="A118" s="57" t="s">
        <v>274</v>
      </c>
      <c r="B118" s="58" t="s">
        <v>6</v>
      </c>
      <c r="C118" s="58" t="s">
        <v>59</v>
      </c>
      <c r="D118" s="60">
        <v>28</v>
      </c>
      <c r="E118" s="60">
        <v>27</v>
      </c>
      <c r="F118" s="60">
        <v>20</v>
      </c>
      <c r="G118" s="61">
        <v>22</v>
      </c>
      <c r="H118" s="64">
        <v>27</v>
      </c>
      <c r="I118" s="64">
        <v>17</v>
      </c>
      <c r="J118" s="61">
        <v>21</v>
      </c>
      <c r="K118" s="63"/>
      <c r="L118" s="64">
        <v>22</v>
      </c>
      <c r="M118" s="65">
        <v>18</v>
      </c>
      <c r="N118" s="235"/>
      <c r="O118" s="235"/>
      <c r="P118" s="64">
        <v>16</v>
      </c>
      <c r="Q118" s="64"/>
      <c r="R118" s="64">
        <v>15</v>
      </c>
      <c r="S118" s="64">
        <v>27</v>
      </c>
      <c r="T118" s="64">
        <v>28</v>
      </c>
      <c r="U118" s="64">
        <v>23</v>
      </c>
      <c r="V118" s="251">
        <v>17</v>
      </c>
      <c r="W118" s="64">
        <v>22</v>
      </c>
      <c r="X118" s="60">
        <v>23</v>
      </c>
      <c r="Y118" s="60">
        <v>20</v>
      </c>
      <c r="Z118" s="60"/>
      <c r="AA118" s="238">
        <v>26</v>
      </c>
      <c r="AB118" s="67">
        <f t="shared" si="11"/>
        <v>18</v>
      </c>
      <c r="AC118" s="68">
        <f t="shared" si="12"/>
        <v>21.833333333333332</v>
      </c>
      <c r="AD118" s="68">
        <f t="array" ref="AD118">IF(AB118=0,0,IF(AB118&gt;9,AVERAGE(LARGE(D118:Z118,{1,2,3,4,5,6,7,8,9,10})),0))</f>
        <v>24.9</v>
      </c>
      <c r="AE118" s="68">
        <f t="array" ref="AE118">IF(AB118=0,0,IF(AB118&gt;9,SUM(LARGE(D118:Z118,{1,2,3,4,5,6,7,8,9,10})),0))</f>
        <v>249</v>
      </c>
      <c r="AF118">
        <f t="shared" si="13"/>
        <v>241956</v>
      </c>
      <c r="AH118" t="str">
        <f t="shared" si="10"/>
        <v>Sweet, Ro</v>
      </c>
    </row>
    <row r="119" spans="1:34" ht="16" x14ac:dyDescent="0.2">
      <c r="A119" s="57" t="s">
        <v>208</v>
      </c>
      <c r="B119" s="58" t="s">
        <v>5</v>
      </c>
      <c r="C119" s="58" t="s">
        <v>92</v>
      </c>
      <c r="D119" s="60">
        <v>36</v>
      </c>
      <c r="E119" s="60">
        <v>34</v>
      </c>
      <c r="F119" s="60"/>
      <c r="G119" s="61"/>
      <c r="H119" s="64"/>
      <c r="I119" s="64"/>
      <c r="J119" s="61"/>
      <c r="K119" s="63">
        <v>31</v>
      </c>
      <c r="L119" s="64">
        <v>34</v>
      </c>
      <c r="M119" s="65">
        <v>27</v>
      </c>
      <c r="N119" s="235"/>
      <c r="O119" s="235"/>
      <c r="P119" s="64">
        <v>27</v>
      </c>
      <c r="Q119" s="64"/>
      <c r="R119" s="64">
        <v>33</v>
      </c>
      <c r="S119" s="64"/>
      <c r="T119" s="64"/>
      <c r="U119" s="64"/>
      <c r="V119" s="251">
        <v>35</v>
      </c>
      <c r="W119" s="64"/>
      <c r="X119" s="60">
        <v>30</v>
      </c>
      <c r="Y119" s="60">
        <v>37</v>
      </c>
      <c r="Z119" s="60"/>
      <c r="AA119" s="238">
        <v>25</v>
      </c>
      <c r="AB119" s="67">
        <f t="shared" si="11"/>
        <v>10</v>
      </c>
      <c r="AC119" s="68">
        <f t="shared" si="12"/>
        <v>32.4</v>
      </c>
      <c r="AD119" s="68">
        <f t="array" ref="AD119">IF(AB119=0,0,IF(AB119&gt;9,AVERAGE(LARGE(D119:Z119,{1,2,3,4,5,6,7,8,9,10})),0))</f>
        <v>32.4</v>
      </c>
      <c r="AE119" s="68">
        <f t="array" ref="AE119">IF(AB119=0,0,IF(AB119&gt;9,SUM(LARGE(D119:Z119,{1,2,3,4,5,6,7,8,9,10})),0))</f>
        <v>324</v>
      </c>
      <c r="AF119">
        <f t="shared" si="13"/>
        <v>241957</v>
      </c>
      <c r="AH119" t="str">
        <f t="shared" si="10"/>
        <v>Michalek, David</v>
      </c>
    </row>
    <row r="120" spans="1:34" ht="16" x14ac:dyDescent="0.2">
      <c r="A120" s="57" t="s">
        <v>173</v>
      </c>
      <c r="B120" s="58" t="s">
        <v>8</v>
      </c>
      <c r="C120" s="58" t="s">
        <v>64</v>
      </c>
      <c r="D120" s="60">
        <v>33</v>
      </c>
      <c r="E120" s="60">
        <v>37</v>
      </c>
      <c r="F120" s="60"/>
      <c r="G120" s="61">
        <v>27</v>
      </c>
      <c r="H120" s="64">
        <v>34</v>
      </c>
      <c r="I120" s="64"/>
      <c r="J120" s="61"/>
      <c r="K120" s="63"/>
      <c r="L120" s="64">
        <v>35</v>
      </c>
      <c r="M120" s="65"/>
      <c r="N120" s="235">
        <v>28</v>
      </c>
      <c r="O120" s="235">
        <v>38</v>
      </c>
      <c r="P120" s="64">
        <v>31</v>
      </c>
      <c r="Q120" s="64">
        <v>24</v>
      </c>
      <c r="R120" s="64">
        <v>28</v>
      </c>
      <c r="S120" s="64">
        <v>31</v>
      </c>
      <c r="T120" s="64"/>
      <c r="U120" s="64"/>
      <c r="V120" s="251">
        <v>28</v>
      </c>
      <c r="W120" s="64"/>
      <c r="X120" s="60"/>
      <c r="Y120" s="60"/>
      <c r="Z120" s="60"/>
      <c r="AA120" s="238">
        <v>25</v>
      </c>
      <c r="AB120" s="67">
        <f t="shared" si="11"/>
        <v>12</v>
      </c>
      <c r="AC120" s="68">
        <f t="shared" si="12"/>
        <v>31.166666666666668</v>
      </c>
      <c r="AD120" s="68">
        <f t="array" ref="AD120">IF(AB120=0,0,IF(AB120&gt;9,AVERAGE(LARGE(D120:Z120,{1,2,3,4,5,6,7,8,9,10})),0))</f>
        <v>32.299999999999997</v>
      </c>
      <c r="AE120" s="68">
        <f t="array" ref="AE120">IF(AB120=0,0,IF(AB120&gt;9,SUM(LARGE(D120:Z120,{1,2,3,4,5,6,7,8,9,10})),0))</f>
        <v>323</v>
      </c>
      <c r="AF120">
        <f t="shared" si="13"/>
        <v>241958</v>
      </c>
      <c r="AH120" t="str">
        <f t="shared" si="10"/>
        <v>Keller, David</v>
      </c>
    </row>
    <row r="121" spans="1:34" ht="16" x14ac:dyDescent="0.2">
      <c r="A121" s="57" t="s">
        <v>63</v>
      </c>
      <c r="B121" s="58" t="s">
        <v>7</v>
      </c>
      <c r="C121" s="58" t="s">
        <v>58</v>
      </c>
      <c r="D121" s="60">
        <v>31</v>
      </c>
      <c r="E121" s="60"/>
      <c r="F121" s="60"/>
      <c r="G121" s="61"/>
      <c r="H121" s="64">
        <v>35</v>
      </c>
      <c r="I121" s="64">
        <v>22</v>
      </c>
      <c r="J121" s="61"/>
      <c r="K121" s="63"/>
      <c r="L121" s="64"/>
      <c r="M121" s="65">
        <v>31</v>
      </c>
      <c r="N121" s="235"/>
      <c r="O121" s="235">
        <v>34</v>
      </c>
      <c r="P121" s="64">
        <v>33</v>
      </c>
      <c r="Q121" s="64">
        <v>29</v>
      </c>
      <c r="R121" s="64">
        <v>25</v>
      </c>
      <c r="S121" s="64">
        <v>36</v>
      </c>
      <c r="T121" s="64">
        <v>22</v>
      </c>
      <c r="U121" s="64">
        <v>31</v>
      </c>
      <c r="V121" s="251"/>
      <c r="W121" s="64"/>
      <c r="X121" s="60"/>
      <c r="Y121" s="60"/>
      <c r="Z121" s="60"/>
      <c r="AA121" s="238">
        <v>25</v>
      </c>
      <c r="AB121" s="67">
        <f t="shared" si="11"/>
        <v>11</v>
      </c>
      <c r="AC121" s="68">
        <f t="shared" si="12"/>
        <v>29.90909090909091</v>
      </c>
      <c r="AD121" s="68">
        <f t="array" ref="AD121">IF(AB121=0,0,IF(AB121&gt;9,AVERAGE(LARGE(D121:Z121,{1,2,3,4,5,6,7,8,9,10})),0))</f>
        <v>30.7</v>
      </c>
      <c r="AE121" s="68">
        <f t="array" ref="AE121">IF(AB121=0,0,IF(AB121&gt;9,SUM(LARGE(D121:Z121,{1,2,3,4,5,6,7,8,9,10})),0))</f>
        <v>307</v>
      </c>
      <c r="AF121">
        <f t="shared" si="13"/>
        <v>241959</v>
      </c>
      <c r="AH121" t="str">
        <f t="shared" si="10"/>
        <v>Barbaglia, Paul</v>
      </c>
    </row>
    <row r="122" spans="1:34" ht="16" x14ac:dyDescent="0.2">
      <c r="A122" s="57" t="s">
        <v>217</v>
      </c>
      <c r="B122" s="58" t="s">
        <v>7</v>
      </c>
      <c r="C122" s="93" t="s">
        <v>92</v>
      </c>
      <c r="D122" s="60"/>
      <c r="E122" s="60"/>
      <c r="F122" s="60"/>
      <c r="G122" s="61">
        <v>23</v>
      </c>
      <c r="H122" s="64">
        <v>27</v>
      </c>
      <c r="I122" s="64">
        <v>32</v>
      </c>
      <c r="J122" s="61">
        <v>30</v>
      </c>
      <c r="K122" s="63">
        <v>21</v>
      </c>
      <c r="L122" s="64"/>
      <c r="M122" s="65"/>
      <c r="N122" s="235"/>
      <c r="O122" s="235">
        <v>19</v>
      </c>
      <c r="P122" s="64">
        <v>16</v>
      </c>
      <c r="Q122" s="64">
        <v>22</v>
      </c>
      <c r="R122" s="64">
        <v>23</v>
      </c>
      <c r="S122" s="64">
        <v>27</v>
      </c>
      <c r="T122" s="64">
        <v>34</v>
      </c>
      <c r="U122" s="64"/>
      <c r="V122" s="251"/>
      <c r="W122" s="64"/>
      <c r="X122" s="60"/>
      <c r="Y122" s="60"/>
      <c r="Z122" s="60"/>
      <c r="AA122" s="238">
        <v>24</v>
      </c>
      <c r="AB122" s="67">
        <f t="shared" si="11"/>
        <v>11</v>
      </c>
      <c r="AC122" s="68">
        <f t="shared" si="12"/>
        <v>24.90909090909091</v>
      </c>
      <c r="AD122" s="68">
        <f t="array" ref="AD122">IF(AB122=0,0,IF(AB122&gt;9,AVERAGE(LARGE(D122:Z122,{1,2,3,4,5,6,7,8,9,10})),0))</f>
        <v>25.8</v>
      </c>
      <c r="AE122" s="68">
        <f t="array" ref="AE122">IF(AB122=0,0,IF(AB122&gt;9,SUM(LARGE(D122:Z122,{1,2,3,4,5,6,7,8,9,10})),0))</f>
        <v>258</v>
      </c>
      <c r="AF122">
        <f t="shared" si="13"/>
        <v>241960</v>
      </c>
      <c r="AH122" t="str">
        <f t="shared" si="10"/>
        <v>Naegele, Dan</v>
      </c>
    </row>
    <row r="123" spans="1:34" ht="16" x14ac:dyDescent="0.2">
      <c r="A123" s="70" t="s">
        <v>128</v>
      </c>
      <c r="B123" s="86" t="s">
        <v>6</v>
      </c>
      <c r="C123" s="86" t="s">
        <v>58</v>
      </c>
      <c r="D123" s="60">
        <v>43</v>
      </c>
      <c r="E123" s="60">
        <v>35</v>
      </c>
      <c r="F123" s="60">
        <v>31</v>
      </c>
      <c r="G123" s="61"/>
      <c r="H123" s="64"/>
      <c r="I123" s="64"/>
      <c r="J123" s="61"/>
      <c r="K123" s="63"/>
      <c r="L123" s="64"/>
      <c r="M123" s="65">
        <v>30</v>
      </c>
      <c r="N123" s="235">
        <v>25</v>
      </c>
      <c r="O123" s="235">
        <v>27</v>
      </c>
      <c r="P123" s="64"/>
      <c r="Q123" s="64">
        <v>25</v>
      </c>
      <c r="R123" s="64"/>
      <c r="S123" s="64">
        <v>27</v>
      </c>
      <c r="T123" s="64">
        <v>32</v>
      </c>
      <c r="U123" s="64">
        <v>28</v>
      </c>
      <c r="V123" s="251">
        <v>36</v>
      </c>
      <c r="W123" s="64"/>
      <c r="X123" s="60">
        <v>28</v>
      </c>
      <c r="Y123" s="60">
        <v>24</v>
      </c>
      <c r="Z123" s="60"/>
      <c r="AA123" s="238">
        <v>24</v>
      </c>
      <c r="AB123" s="67">
        <f t="shared" si="11"/>
        <v>13</v>
      </c>
      <c r="AC123" s="68">
        <f t="shared" si="12"/>
        <v>30.076923076923077</v>
      </c>
      <c r="AD123" s="68">
        <f t="array" ref="AD123">IF(AB123=0,0,IF(AB123&gt;9,AVERAGE(LARGE(D123:Z123,{1,2,3,4,5,6,7,8,9,10})),0))</f>
        <v>31.7</v>
      </c>
      <c r="AE123" s="68">
        <f t="array" ref="AE123">IF(AB123=0,0,IF(AB123&gt;9,SUM(LARGE(D123:Z123,{1,2,3,4,5,6,7,8,9,10})),0))</f>
        <v>317</v>
      </c>
      <c r="AF123">
        <f t="shared" si="13"/>
        <v>241961</v>
      </c>
      <c r="AH123" t="str">
        <f t="shared" si="10"/>
        <v>Dwyer, Peter</v>
      </c>
    </row>
    <row r="124" spans="1:34" ht="16" x14ac:dyDescent="0.2">
      <c r="A124" s="57" t="s">
        <v>125</v>
      </c>
      <c r="B124" s="58" t="s">
        <v>3</v>
      </c>
      <c r="C124" s="58" t="s">
        <v>54</v>
      </c>
      <c r="D124" s="60">
        <v>19</v>
      </c>
      <c r="E124" s="60">
        <v>24</v>
      </c>
      <c r="F124" s="60"/>
      <c r="G124" s="61"/>
      <c r="H124" s="64"/>
      <c r="I124" s="64">
        <v>19</v>
      </c>
      <c r="J124" s="61">
        <v>22</v>
      </c>
      <c r="K124" s="63"/>
      <c r="L124" s="64"/>
      <c r="M124" s="65">
        <v>21</v>
      </c>
      <c r="N124" s="235">
        <v>11</v>
      </c>
      <c r="O124" s="235">
        <v>11</v>
      </c>
      <c r="P124" s="64">
        <v>9</v>
      </c>
      <c r="Q124" s="64">
        <v>9</v>
      </c>
      <c r="R124" s="64">
        <v>14</v>
      </c>
      <c r="S124" s="64"/>
      <c r="T124" s="64">
        <v>17</v>
      </c>
      <c r="U124" s="64">
        <v>25</v>
      </c>
      <c r="V124" s="251"/>
      <c r="W124" s="64">
        <v>15</v>
      </c>
      <c r="X124" s="60">
        <v>16</v>
      </c>
      <c r="Y124" s="60">
        <v>28</v>
      </c>
      <c r="Z124" s="60"/>
      <c r="AA124" s="238">
        <v>22</v>
      </c>
      <c r="AB124" s="67">
        <f t="shared" si="11"/>
        <v>15</v>
      </c>
      <c r="AC124" s="68">
        <f t="shared" si="12"/>
        <v>17.333333333333332</v>
      </c>
      <c r="AD124" s="68">
        <f t="array" ref="AD124">IF(AB124=0,0,IF(AB124&gt;9,AVERAGE(LARGE(D124:Z124,{1,2,3,4,5,6,7,8,9,10})),0))</f>
        <v>20.6</v>
      </c>
      <c r="AE124" s="68">
        <f t="array" ref="AE124">IF(AB124=0,0,IF(AB124&gt;9,SUM(LARGE(D124:Z124,{1,2,3,4,5,6,7,8,9,10})),0))</f>
        <v>206</v>
      </c>
      <c r="AF124">
        <f t="shared" si="13"/>
        <v>241962</v>
      </c>
      <c r="AH124" t="str">
        <f t="shared" si="10"/>
        <v>Dunbar, Don</v>
      </c>
    </row>
    <row r="125" spans="1:34" ht="16" x14ac:dyDescent="0.2">
      <c r="A125" s="57" t="s">
        <v>232</v>
      </c>
      <c r="B125" s="58" t="s">
        <v>6</v>
      </c>
      <c r="C125" s="58" t="s">
        <v>54</v>
      </c>
      <c r="D125" s="60">
        <v>29</v>
      </c>
      <c r="E125" s="60"/>
      <c r="F125" s="60">
        <v>30</v>
      </c>
      <c r="G125" s="61">
        <v>28</v>
      </c>
      <c r="H125" s="64"/>
      <c r="I125" s="64">
        <v>27</v>
      </c>
      <c r="J125" s="61"/>
      <c r="K125" s="63"/>
      <c r="L125" s="64"/>
      <c r="M125" s="65"/>
      <c r="N125" s="235">
        <v>25</v>
      </c>
      <c r="O125" s="235">
        <v>27</v>
      </c>
      <c r="P125" s="64"/>
      <c r="Q125" s="64">
        <v>23</v>
      </c>
      <c r="R125" s="64"/>
      <c r="S125" s="64">
        <v>33</v>
      </c>
      <c r="T125" s="64">
        <v>28</v>
      </c>
      <c r="U125" s="64">
        <v>30</v>
      </c>
      <c r="V125" s="251"/>
      <c r="W125" s="64"/>
      <c r="X125" s="60">
        <v>18</v>
      </c>
      <c r="Y125" s="60">
        <v>28</v>
      </c>
      <c r="Z125" s="60">
        <v>35</v>
      </c>
      <c r="AA125" s="238">
        <v>22</v>
      </c>
      <c r="AB125" s="67">
        <f t="shared" si="11"/>
        <v>13</v>
      </c>
      <c r="AC125" s="68">
        <f t="shared" si="12"/>
        <v>27.76923076923077</v>
      </c>
      <c r="AD125" s="68">
        <f t="array" ref="AD125">IF(AB125=0,0,IF(AB125&gt;9,AVERAGE(LARGE(D125:Z125,{1,2,3,4,5,6,7,8,9,10})),0))</f>
        <v>29.5</v>
      </c>
      <c r="AE125" s="68">
        <f t="array" ref="AE125">IF(AB125=0,0,IF(AB125&gt;9,SUM(LARGE(D125:Z125,{1,2,3,4,5,6,7,8,9,10})),0))</f>
        <v>295</v>
      </c>
      <c r="AF125">
        <f t="shared" si="13"/>
        <v>241963</v>
      </c>
      <c r="AH125" t="str">
        <f t="shared" si="10"/>
        <v>Pierson, Rich</v>
      </c>
    </row>
    <row r="126" spans="1:34" ht="16" x14ac:dyDescent="0.2">
      <c r="A126" s="57" t="s">
        <v>218</v>
      </c>
      <c r="B126" s="58" t="s">
        <v>6</v>
      </c>
      <c r="C126" s="58" t="s">
        <v>59</v>
      </c>
      <c r="D126" s="60">
        <v>27</v>
      </c>
      <c r="E126" s="60"/>
      <c r="F126" s="60">
        <v>28</v>
      </c>
      <c r="G126" s="61">
        <v>22</v>
      </c>
      <c r="H126" s="64"/>
      <c r="I126" s="64">
        <v>27</v>
      </c>
      <c r="J126" s="61"/>
      <c r="K126" s="63"/>
      <c r="L126" s="64">
        <v>16</v>
      </c>
      <c r="M126" s="65">
        <v>24</v>
      </c>
      <c r="N126" s="235">
        <v>24</v>
      </c>
      <c r="O126" s="235"/>
      <c r="P126" s="64"/>
      <c r="Q126" s="64"/>
      <c r="R126" s="64"/>
      <c r="S126" s="64"/>
      <c r="T126" s="64">
        <v>24</v>
      </c>
      <c r="U126" s="64">
        <v>28</v>
      </c>
      <c r="V126" s="251">
        <v>27</v>
      </c>
      <c r="W126" s="64"/>
      <c r="X126" s="60">
        <v>21</v>
      </c>
      <c r="Y126" s="60">
        <v>22</v>
      </c>
      <c r="Z126" s="60">
        <v>25</v>
      </c>
      <c r="AA126" s="238">
        <v>21</v>
      </c>
      <c r="AB126" s="67">
        <f t="shared" si="11"/>
        <v>13</v>
      </c>
      <c r="AC126" s="68">
        <f t="shared" si="12"/>
        <v>24.23076923076923</v>
      </c>
      <c r="AD126" s="68">
        <f t="array" ref="AD126">IF(AB126=0,0,IF(AB126&gt;9,AVERAGE(LARGE(D126:Z126,{1,2,3,4,5,6,7,8,9,10})),0))</f>
        <v>25.6</v>
      </c>
      <c r="AE126" s="68">
        <f t="array" ref="AE126">IF(AB126=0,0,IF(AB126&gt;9,SUM(LARGE(D126:Z126,{1,2,3,4,5,6,7,8,9,10})),0))</f>
        <v>256</v>
      </c>
      <c r="AF126">
        <f t="shared" si="13"/>
        <v>241964</v>
      </c>
      <c r="AH126" t="str">
        <f t="shared" si="10"/>
        <v>Nickles, Stephanie</v>
      </c>
    </row>
    <row r="127" spans="1:34" ht="16" x14ac:dyDescent="0.2">
      <c r="A127" s="57" t="s">
        <v>255</v>
      </c>
      <c r="B127" s="58" t="s">
        <v>3</v>
      </c>
      <c r="C127" s="58" t="s">
        <v>66</v>
      </c>
      <c r="D127" s="86">
        <v>30</v>
      </c>
      <c r="E127" s="86">
        <v>21</v>
      </c>
      <c r="F127" s="86">
        <v>19</v>
      </c>
      <c r="G127" s="61"/>
      <c r="H127" s="64"/>
      <c r="I127" s="64">
        <v>24</v>
      </c>
      <c r="J127" s="61">
        <v>28</v>
      </c>
      <c r="K127" s="63"/>
      <c r="L127" s="64">
        <v>27</v>
      </c>
      <c r="M127" s="65"/>
      <c r="N127" s="235"/>
      <c r="O127" s="235">
        <v>21</v>
      </c>
      <c r="P127" s="64">
        <v>11</v>
      </c>
      <c r="Q127" s="64"/>
      <c r="R127" s="64">
        <v>16</v>
      </c>
      <c r="S127" s="64"/>
      <c r="T127" s="64"/>
      <c r="U127" s="64"/>
      <c r="V127" s="251">
        <v>23</v>
      </c>
      <c r="W127" s="64"/>
      <c r="X127" s="101">
        <v>18</v>
      </c>
      <c r="Y127" s="86">
        <v>30</v>
      </c>
      <c r="Z127" s="86"/>
      <c r="AA127" s="238">
        <v>16</v>
      </c>
      <c r="AB127" s="67">
        <f t="shared" si="11"/>
        <v>12</v>
      </c>
      <c r="AC127" s="68">
        <f t="shared" si="12"/>
        <v>22.333333333333332</v>
      </c>
      <c r="AD127" s="68">
        <f t="array" ref="AD127">IF(AB127=0,0,IF(AB127&gt;9,AVERAGE(LARGE(D127:Z127,{1,2,3,4,5,6,7,8,9,10})),0))</f>
        <v>24.1</v>
      </c>
      <c r="AE127" s="68">
        <f t="array" ref="AE127">IF(AB127=0,0,IF(AB127&gt;9,SUM(LARGE(D127:Z127,{1,2,3,4,5,6,7,8,9,10})),0))</f>
        <v>241</v>
      </c>
      <c r="AF127">
        <f t="shared" si="13"/>
        <v>241965</v>
      </c>
      <c r="AH127" t="str">
        <f t="shared" si="10"/>
        <v>Simonds, Tyler</v>
      </c>
    </row>
    <row r="128" spans="1:34" ht="16" x14ac:dyDescent="0.2">
      <c r="A128" s="57" t="s">
        <v>204</v>
      </c>
      <c r="B128" s="58" t="s">
        <v>12</v>
      </c>
      <c r="C128" s="58" t="s">
        <v>54</v>
      </c>
      <c r="D128" s="60">
        <v>33</v>
      </c>
      <c r="E128" s="60">
        <v>40</v>
      </c>
      <c r="F128" s="60">
        <v>41</v>
      </c>
      <c r="G128" s="61">
        <v>34</v>
      </c>
      <c r="H128" s="64"/>
      <c r="I128" s="64">
        <v>40</v>
      </c>
      <c r="J128" s="61">
        <v>35</v>
      </c>
      <c r="K128" s="63">
        <v>34</v>
      </c>
      <c r="L128" s="64">
        <v>29</v>
      </c>
      <c r="M128" s="65">
        <v>36</v>
      </c>
      <c r="N128" s="235">
        <v>30</v>
      </c>
      <c r="O128" s="235">
        <v>29</v>
      </c>
      <c r="P128" s="64">
        <v>31</v>
      </c>
      <c r="Q128" s="64">
        <v>38</v>
      </c>
      <c r="R128" s="64">
        <v>29</v>
      </c>
      <c r="S128" s="64">
        <v>33</v>
      </c>
      <c r="T128" s="64">
        <v>41</v>
      </c>
      <c r="U128" s="64">
        <v>27</v>
      </c>
      <c r="V128" s="251">
        <v>28</v>
      </c>
      <c r="W128" s="64">
        <v>39</v>
      </c>
      <c r="X128" s="60">
        <v>39</v>
      </c>
      <c r="Y128" s="60">
        <v>33</v>
      </c>
      <c r="Z128" s="60"/>
      <c r="AA128" s="238">
        <v>0</v>
      </c>
      <c r="AB128" s="67">
        <f t="shared" si="11"/>
        <v>21</v>
      </c>
      <c r="AC128" s="68">
        <f t="shared" si="12"/>
        <v>34.238095238095241</v>
      </c>
      <c r="AD128" s="68">
        <f t="array" ref="AD128">IF(AB128=0,0,IF(AB128&gt;9,AVERAGE(LARGE(D128:Z128,{1,2,3,4,5,6,7,8,9,10})),0))</f>
        <v>38.299999999999997</v>
      </c>
      <c r="AE128" s="68">
        <f t="array" ref="AE128">IF(AB128=0,0,IF(AB128&gt;9,SUM(LARGE(D128:Z128,{1,2,3,4,5,6,7,8,9,10})),0))</f>
        <v>383</v>
      </c>
      <c r="AF128">
        <f t="shared" si="13"/>
        <v>241966</v>
      </c>
      <c r="AH128" t="str">
        <f t="shared" si="10"/>
        <v>Meisch, Ron</v>
      </c>
    </row>
    <row r="129" spans="1:31" ht="16" x14ac:dyDescent="0.2">
      <c r="A129" s="82"/>
      <c r="B129" s="83"/>
      <c r="C129" s="83"/>
      <c r="D129" s="60"/>
      <c r="E129" s="60"/>
      <c r="F129" s="60"/>
      <c r="G129" s="61"/>
      <c r="H129" s="64"/>
      <c r="I129" s="64"/>
      <c r="J129" s="61"/>
      <c r="K129" s="63"/>
      <c r="L129" s="64"/>
      <c r="M129" s="65"/>
      <c r="N129" s="235"/>
      <c r="O129" s="235"/>
      <c r="P129" s="64"/>
      <c r="Q129" s="64"/>
      <c r="R129" s="64"/>
      <c r="S129" s="64"/>
      <c r="T129" s="64"/>
      <c r="U129" s="64"/>
      <c r="V129" s="251"/>
      <c r="W129" s="64"/>
      <c r="X129" s="60"/>
      <c r="Y129" s="60"/>
      <c r="Z129" s="60"/>
      <c r="AA129" s="238"/>
      <c r="AB129" s="67"/>
      <c r="AC129" s="68"/>
      <c r="AD129" s="68"/>
      <c r="AE129" s="68"/>
    </row>
    <row r="130" spans="1:31" ht="16" x14ac:dyDescent="0.2">
      <c r="A130" s="82"/>
      <c r="B130" s="83"/>
      <c r="C130" s="83"/>
      <c r="D130" s="60"/>
      <c r="E130" s="60"/>
      <c r="F130" s="60"/>
      <c r="G130" s="61"/>
      <c r="H130" s="64"/>
      <c r="I130" s="64"/>
      <c r="J130" s="61"/>
      <c r="K130" s="63"/>
      <c r="L130" s="64"/>
      <c r="M130" s="65"/>
      <c r="N130" s="235"/>
      <c r="O130" s="235"/>
      <c r="P130" s="64"/>
      <c r="Q130" s="64"/>
      <c r="R130" s="64"/>
      <c r="S130" s="64"/>
      <c r="T130" s="64"/>
      <c r="U130" s="64"/>
      <c r="V130" s="251"/>
      <c r="W130" s="64"/>
      <c r="X130" s="60"/>
      <c r="Y130" s="60"/>
      <c r="Z130" s="60"/>
      <c r="AA130" s="238"/>
      <c r="AB130" s="67"/>
      <c r="AC130" s="68"/>
      <c r="AD130" s="68"/>
      <c r="AE130" s="68"/>
    </row>
    <row r="131" spans="1:31" ht="16" x14ac:dyDescent="0.2">
      <c r="A131" s="57"/>
      <c r="B131" s="83"/>
      <c r="C131" s="83"/>
      <c r="D131" s="60"/>
      <c r="E131" s="60"/>
      <c r="F131" s="60"/>
      <c r="G131" s="61"/>
      <c r="H131" s="64"/>
      <c r="I131" s="64"/>
      <c r="J131" s="61"/>
      <c r="K131" s="63"/>
      <c r="L131" s="64"/>
      <c r="M131" s="65"/>
      <c r="N131" s="235"/>
      <c r="O131" s="235"/>
      <c r="P131" s="64"/>
      <c r="Q131" s="64"/>
      <c r="R131" s="64"/>
      <c r="S131" s="64"/>
      <c r="T131" s="64"/>
      <c r="U131" s="64"/>
      <c r="V131" s="251"/>
      <c r="W131" s="64"/>
      <c r="X131" s="60"/>
      <c r="Y131" s="60"/>
      <c r="Z131" s="60"/>
      <c r="AA131" s="238"/>
      <c r="AB131" s="67"/>
      <c r="AC131" s="68"/>
      <c r="AD131" s="68"/>
      <c r="AE131" s="68"/>
    </row>
    <row r="132" spans="1:31" ht="16" x14ac:dyDescent="0.2">
      <c r="A132" s="57"/>
      <c r="B132" s="58"/>
      <c r="C132" s="58"/>
      <c r="D132" s="60"/>
      <c r="E132" s="60"/>
      <c r="F132" s="60"/>
      <c r="G132" s="61"/>
      <c r="H132" s="64"/>
      <c r="I132" s="64"/>
      <c r="J132" s="61"/>
      <c r="K132" s="63"/>
      <c r="L132" s="64"/>
      <c r="M132" s="65"/>
      <c r="N132" s="235"/>
      <c r="O132" s="235"/>
      <c r="P132" s="64"/>
      <c r="Q132" s="64"/>
      <c r="R132" s="64"/>
      <c r="S132" s="64"/>
      <c r="T132" s="64"/>
      <c r="U132" s="64"/>
      <c r="V132" s="251"/>
      <c r="W132" s="64"/>
      <c r="X132" s="60"/>
      <c r="Y132" s="60"/>
      <c r="Z132" s="60"/>
      <c r="AA132" s="238"/>
      <c r="AB132" s="67"/>
      <c r="AC132" s="68"/>
      <c r="AD132" s="68"/>
      <c r="AE132" s="68"/>
    </row>
    <row r="133" spans="1:31" ht="16" x14ac:dyDescent="0.2">
      <c r="A133" s="57"/>
      <c r="B133" s="58"/>
      <c r="C133" s="58"/>
      <c r="D133" s="60"/>
      <c r="E133" s="60"/>
      <c r="F133" s="60"/>
      <c r="G133" s="61"/>
      <c r="H133" s="64"/>
      <c r="I133" s="64"/>
      <c r="J133" s="61"/>
      <c r="K133" s="63"/>
      <c r="L133" s="64"/>
      <c r="M133" s="65"/>
      <c r="N133" s="235"/>
      <c r="O133" s="235"/>
      <c r="P133" s="64"/>
      <c r="Q133" s="64"/>
      <c r="R133" s="64"/>
      <c r="S133" s="64"/>
      <c r="T133" s="64"/>
      <c r="U133" s="64"/>
      <c r="V133" s="251"/>
      <c r="W133" s="64"/>
      <c r="X133" s="60"/>
      <c r="Y133" s="60"/>
      <c r="Z133" s="60"/>
      <c r="AA133" s="238"/>
      <c r="AB133" s="67"/>
      <c r="AC133" s="68"/>
      <c r="AD133" s="68"/>
      <c r="AE133" s="68"/>
    </row>
    <row r="134" spans="1:31" ht="16" x14ac:dyDescent="0.2">
      <c r="A134" s="57"/>
      <c r="B134" s="58"/>
      <c r="C134" s="58"/>
      <c r="D134" s="60"/>
      <c r="E134" s="60"/>
      <c r="F134" s="60"/>
      <c r="G134" s="61"/>
      <c r="H134" s="64"/>
      <c r="I134" s="64"/>
      <c r="J134" s="61"/>
      <c r="K134" s="63"/>
      <c r="L134" s="64"/>
      <c r="M134" s="65"/>
      <c r="N134" s="235"/>
      <c r="O134" s="235"/>
      <c r="P134" s="64"/>
      <c r="Q134" s="64"/>
      <c r="R134" s="64"/>
      <c r="S134" s="64"/>
      <c r="T134" s="64"/>
      <c r="U134" s="64"/>
      <c r="V134" s="251"/>
      <c r="W134" s="64"/>
      <c r="X134" s="60"/>
      <c r="Y134" s="60"/>
      <c r="Z134" s="60"/>
      <c r="AA134" s="238"/>
      <c r="AB134" s="67"/>
      <c r="AC134" s="68"/>
      <c r="AD134" s="68"/>
      <c r="AE134" s="68"/>
    </row>
    <row r="135" spans="1:31" ht="16" x14ac:dyDescent="0.2">
      <c r="A135" s="57"/>
      <c r="B135" s="58"/>
      <c r="C135" s="58"/>
      <c r="D135" s="60"/>
      <c r="E135" s="60"/>
      <c r="F135" s="60"/>
      <c r="G135" s="61"/>
      <c r="H135" s="64"/>
      <c r="I135" s="64"/>
      <c r="J135" s="61"/>
      <c r="K135" s="63"/>
      <c r="L135" s="64"/>
      <c r="M135" s="65"/>
      <c r="N135" s="235"/>
      <c r="O135" s="235"/>
      <c r="P135" s="64"/>
      <c r="Q135" s="64"/>
      <c r="R135" s="64"/>
      <c r="S135" s="64"/>
      <c r="T135" s="64"/>
      <c r="U135" s="64"/>
      <c r="V135" s="251"/>
      <c r="W135" s="64"/>
      <c r="X135" s="60"/>
      <c r="Y135" s="60"/>
      <c r="Z135" s="60"/>
      <c r="AA135" s="238"/>
      <c r="AB135" s="67"/>
      <c r="AC135" s="68"/>
      <c r="AD135" s="68"/>
      <c r="AE135" s="68"/>
    </row>
    <row r="136" spans="1:31" ht="16" x14ac:dyDescent="0.2">
      <c r="A136" s="57"/>
      <c r="B136" s="58"/>
      <c r="C136" s="58"/>
      <c r="D136" s="60"/>
      <c r="E136" s="60"/>
      <c r="F136" s="60"/>
      <c r="G136" s="61"/>
      <c r="H136" s="64"/>
      <c r="I136" s="64"/>
      <c r="J136" s="61"/>
      <c r="K136" s="63"/>
      <c r="L136" s="64"/>
      <c r="M136" s="65"/>
      <c r="N136" s="235"/>
      <c r="O136" s="235"/>
      <c r="P136" s="64"/>
      <c r="Q136" s="64"/>
      <c r="R136" s="64"/>
      <c r="S136" s="64"/>
      <c r="T136" s="64"/>
      <c r="U136" s="64"/>
      <c r="V136" s="251"/>
      <c r="W136" s="64"/>
      <c r="X136" s="60"/>
      <c r="Y136" s="60"/>
      <c r="Z136" s="60"/>
      <c r="AA136" s="80"/>
      <c r="AB136" s="67"/>
      <c r="AC136" s="68"/>
      <c r="AD136" s="68"/>
      <c r="AE136" s="68"/>
    </row>
    <row r="137" spans="1:31" ht="16" x14ac:dyDescent="0.2">
      <c r="A137" s="57"/>
      <c r="B137" s="58"/>
      <c r="C137" s="58"/>
      <c r="D137" s="86"/>
      <c r="E137" s="86"/>
      <c r="F137" s="86"/>
      <c r="G137" s="61"/>
      <c r="H137" s="64"/>
      <c r="I137" s="64"/>
      <c r="J137" s="61"/>
      <c r="K137" s="63"/>
      <c r="L137" s="64"/>
      <c r="M137" s="61"/>
      <c r="N137" s="235"/>
      <c r="O137" s="235"/>
      <c r="P137" s="64"/>
      <c r="Q137" s="64"/>
      <c r="R137" s="64"/>
      <c r="S137" s="92"/>
      <c r="T137" s="64"/>
      <c r="U137" s="64"/>
      <c r="V137" s="251"/>
      <c r="W137" s="64"/>
      <c r="X137" s="101"/>
      <c r="Y137" s="86"/>
      <c r="Z137" s="86"/>
      <c r="AA137" s="238"/>
      <c r="AB137" s="67"/>
      <c r="AC137" s="68"/>
      <c r="AD137" s="68"/>
      <c r="AE137" s="68"/>
    </row>
    <row r="138" spans="1:31" ht="16" x14ac:dyDescent="0.2">
      <c r="A138" s="57"/>
      <c r="B138" s="58"/>
      <c r="C138" s="58"/>
      <c r="D138" s="86"/>
      <c r="E138" s="86"/>
      <c r="F138" s="86"/>
      <c r="G138" s="61"/>
      <c r="H138" s="64"/>
      <c r="I138" s="64"/>
      <c r="J138" s="61"/>
      <c r="K138" s="63"/>
      <c r="L138" s="64"/>
      <c r="M138" s="65"/>
      <c r="N138" s="235"/>
      <c r="O138" s="235"/>
      <c r="P138" s="64"/>
      <c r="Q138" s="64"/>
      <c r="R138" s="64"/>
      <c r="S138" s="64"/>
      <c r="T138" s="64"/>
      <c r="U138" s="64"/>
      <c r="V138" s="251"/>
      <c r="W138" s="64"/>
      <c r="X138" s="86"/>
      <c r="Y138" s="86"/>
      <c r="Z138" s="86"/>
      <c r="AA138" s="238"/>
      <c r="AB138" s="67"/>
      <c r="AC138" s="68"/>
      <c r="AD138" s="68"/>
      <c r="AE138" s="68"/>
    </row>
    <row r="139" spans="1:31" ht="16" x14ac:dyDescent="0.2">
      <c r="A139" s="57"/>
      <c r="B139" s="58"/>
      <c r="C139" s="58"/>
      <c r="D139" s="60"/>
      <c r="E139" s="60"/>
      <c r="F139" s="60"/>
      <c r="G139" s="61"/>
      <c r="H139" s="64"/>
      <c r="I139" s="64"/>
      <c r="J139" s="61"/>
      <c r="K139" s="63"/>
      <c r="L139" s="64"/>
      <c r="M139" s="65"/>
      <c r="N139" s="235"/>
      <c r="O139" s="235"/>
      <c r="P139" s="64"/>
      <c r="Q139" s="64"/>
      <c r="R139" s="64"/>
      <c r="S139" s="64"/>
      <c r="T139" s="64"/>
      <c r="U139" s="64"/>
      <c r="V139" s="251"/>
      <c r="W139" s="64"/>
      <c r="X139" s="60"/>
      <c r="Y139" s="60"/>
      <c r="Z139" s="60"/>
      <c r="AA139" s="238"/>
      <c r="AB139" s="67"/>
      <c r="AC139" s="68"/>
      <c r="AD139" s="68"/>
      <c r="AE139" s="68"/>
    </row>
    <row r="140" spans="1:31" ht="16" x14ac:dyDescent="0.2">
      <c r="A140" s="57"/>
      <c r="B140" s="58"/>
      <c r="C140" s="58"/>
      <c r="D140" s="60"/>
      <c r="E140" s="60"/>
      <c r="F140" s="60"/>
      <c r="G140" s="61"/>
      <c r="H140" s="64"/>
      <c r="I140" s="64"/>
      <c r="J140" s="61"/>
      <c r="K140" s="63"/>
      <c r="L140" s="64"/>
      <c r="M140" s="65"/>
      <c r="N140" s="235"/>
      <c r="O140" s="235"/>
      <c r="P140" s="64"/>
      <c r="Q140" s="64"/>
      <c r="R140" s="64"/>
      <c r="S140" s="64"/>
      <c r="T140" s="64"/>
      <c r="U140" s="64"/>
      <c r="V140" s="251"/>
      <c r="W140" s="64"/>
      <c r="X140" s="60"/>
      <c r="Y140" s="60"/>
      <c r="Z140" s="60"/>
      <c r="AA140" s="238"/>
      <c r="AB140" s="67"/>
      <c r="AC140" s="68"/>
      <c r="AD140" s="68"/>
      <c r="AE140" s="68"/>
    </row>
    <row r="141" spans="1:31" ht="16" x14ac:dyDescent="0.2">
      <c r="A141" s="85"/>
      <c r="B141" s="75"/>
      <c r="C141" s="74"/>
      <c r="D141" s="60"/>
      <c r="E141" s="60"/>
      <c r="F141" s="60"/>
      <c r="G141" s="61"/>
      <c r="H141" s="64"/>
      <c r="I141" s="64"/>
      <c r="J141" s="61"/>
      <c r="K141" s="63"/>
      <c r="L141" s="64"/>
      <c r="M141" s="65"/>
      <c r="N141" s="235"/>
      <c r="O141" s="235"/>
      <c r="P141" s="64"/>
      <c r="Q141" s="64"/>
      <c r="R141" s="64"/>
      <c r="S141" s="64"/>
      <c r="T141" s="64"/>
      <c r="U141" s="64"/>
      <c r="V141" s="251"/>
      <c r="W141" s="64"/>
      <c r="X141" s="60"/>
      <c r="Y141" s="60"/>
      <c r="Z141" s="60"/>
      <c r="AA141" s="238"/>
      <c r="AB141" s="67"/>
      <c r="AC141" s="68"/>
      <c r="AD141" s="68"/>
      <c r="AE141" s="68"/>
    </row>
    <row r="142" spans="1:31" ht="16" x14ac:dyDescent="0.2">
      <c r="A142" s="57"/>
      <c r="B142" s="58"/>
      <c r="C142" s="58"/>
      <c r="D142" s="60"/>
      <c r="E142" s="60"/>
      <c r="F142" s="60"/>
      <c r="G142" s="61"/>
      <c r="H142" s="64"/>
      <c r="I142" s="64"/>
      <c r="J142" s="61"/>
      <c r="K142" s="63"/>
      <c r="L142" s="64"/>
      <c r="M142" s="65"/>
      <c r="N142" s="235"/>
      <c r="O142" s="235"/>
      <c r="P142" s="64"/>
      <c r="Q142" s="64"/>
      <c r="R142" s="64"/>
      <c r="S142" s="64"/>
      <c r="T142" s="64"/>
      <c r="U142" s="64"/>
      <c r="V142" s="251"/>
      <c r="W142" s="64"/>
      <c r="X142" s="60"/>
      <c r="Y142" s="60"/>
      <c r="Z142" s="60"/>
      <c r="AA142" s="238"/>
      <c r="AB142" s="67"/>
      <c r="AC142" s="68"/>
      <c r="AD142" s="68"/>
      <c r="AE142" s="68"/>
    </row>
    <row r="143" spans="1:31" ht="16" x14ac:dyDescent="0.2">
      <c r="A143" s="57"/>
      <c r="B143" s="58"/>
      <c r="C143" s="58"/>
      <c r="D143" s="60"/>
      <c r="E143" s="60"/>
      <c r="F143" s="60"/>
      <c r="G143" s="61"/>
      <c r="H143" s="64"/>
      <c r="I143" s="64"/>
      <c r="J143" s="61"/>
      <c r="K143" s="63"/>
      <c r="L143" s="64"/>
      <c r="M143" s="65"/>
      <c r="N143" s="235"/>
      <c r="O143" s="235"/>
      <c r="P143" s="64"/>
      <c r="Q143" s="64"/>
      <c r="R143" s="64"/>
      <c r="S143" s="64"/>
      <c r="T143" s="64"/>
      <c r="U143" s="64"/>
      <c r="V143" s="251"/>
      <c r="W143" s="64"/>
      <c r="X143" s="60"/>
      <c r="Y143" s="60"/>
      <c r="Z143" s="60"/>
      <c r="AA143" s="238"/>
      <c r="AB143" s="67"/>
      <c r="AC143" s="68"/>
      <c r="AD143" s="68"/>
      <c r="AE143" s="68"/>
    </row>
    <row r="144" spans="1:31" ht="16" x14ac:dyDescent="0.2">
      <c r="A144" s="57"/>
      <c r="B144" s="58"/>
      <c r="C144" s="58"/>
      <c r="D144" s="60"/>
      <c r="E144" s="60"/>
      <c r="F144" s="60"/>
      <c r="G144" s="61"/>
      <c r="H144" s="64"/>
      <c r="I144" s="64"/>
      <c r="J144" s="61"/>
      <c r="K144" s="63"/>
      <c r="L144" s="64"/>
      <c r="M144" s="65"/>
      <c r="N144" s="235"/>
      <c r="O144" s="235"/>
      <c r="P144" s="64"/>
      <c r="Q144" s="64"/>
      <c r="R144" s="64"/>
      <c r="S144" s="64"/>
      <c r="T144" s="64"/>
      <c r="U144" s="64"/>
      <c r="V144" s="251"/>
      <c r="W144" s="64"/>
      <c r="X144" s="60"/>
      <c r="Y144" s="60"/>
      <c r="Z144" s="60"/>
      <c r="AA144" s="238"/>
      <c r="AB144" s="67"/>
      <c r="AC144" s="68"/>
      <c r="AD144" s="68"/>
      <c r="AE144" s="68"/>
    </row>
    <row r="145" spans="1:31" ht="16" x14ac:dyDescent="0.2">
      <c r="A145" s="57"/>
      <c r="B145" s="58"/>
      <c r="C145" s="58"/>
      <c r="D145" s="60"/>
      <c r="E145" s="60"/>
      <c r="F145" s="60"/>
      <c r="G145" s="61"/>
      <c r="H145" s="64"/>
      <c r="I145" s="64"/>
      <c r="J145" s="61"/>
      <c r="K145" s="63"/>
      <c r="L145" s="64"/>
      <c r="M145" s="65"/>
      <c r="N145" s="235"/>
      <c r="O145" s="235"/>
      <c r="P145" s="64"/>
      <c r="Q145" s="64"/>
      <c r="R145" s="64"/>
      <c r="S145" s="64"/>
      <c r="T145" s="64"/>
      <c r="U145" s="64"/>
      <c r="V145" s="251"/>
      <c r="W145" s="64"/>
      <c r="X145" s="60"/>
      <c r="Y145" s="60"/>
      <c r="Z145" s="60"/>
      <c r="AA145" s="238"/>
      <c r="AB145" s="67"/>
      <c r="AC145" s="68"/>
      <c r="AD145" s="68"/>
      <c r="AE145" s="68"/>
    </row>
    <row r="146" spans="1:31" ht="16" x14ac:dyDescent="0.2">
      <c r="A146" s="57"/>
      <c r="B146" s="58"/>
      <c r="C146" s="58"/>
      <c r="D146" s="60"/>
      <c r="E146" s="60"/>
      <c r="F146" s="60"/>
      <c r="G146" s="61"/>
      <c r="H146" s="64"/>
      <c r="I146" s="64"/>
      <c r="J146" s="61"/>
      <c r="K146" s="63"/>
      <c r="L146" s="64"/>
      <c r="M146" s="65"/>
      <c r="N146" s="235"/>
      <c r="O146" s="235"/>
      <c r="P146" s="64"/>
      <c r="Q146" s="64"/>
      <c r="R146" s="64"/>
      <c r="S146" s="64"/>
      <c r="T146" s="89"/>
      <c r="U146" s="64"/>
      <c r="V146" s="251"/>
      <c r="W146" s="64"/>
      <c r="X146" s="60"/>
      <c r="Y146" s="60"/>
      <c r="Z146" s="60"/>
      <c r="AA146" s="80"/>
      <c r="AB146" s="67"/>
      <c r="AC146" s="68"/>
      <c r="AD146" s="68"/>
      <c r="AE146" s="68"/>
    </row>
    <row r="147" spans="1:31" ht="16" x14ac:dyDescent="0.2">
      <c r="A147" s="57"/>
      <c r="B147" s="58"/>
      <c r="C147" s="93"/>
      <c r="D147" s="60"/>
      <c r="E147" s="60"/>
      <c r="F147" s="60"/>
      <c r="G147" s="61"/>
      <c r="H147" s="64"/>
      <c r="I147" s="64"/>
      <c r="J147" s="61"/>
      <c r="K147" s="63"/>
      <c r="L147" s="64"/>
      <c r="M147" s="65"/>
      <c r="N147" s="235"/>
      <c r="O147" s="235"/>
      <c r="P147" s="64"/>
      <c r="Q147" s="64"/>
      <c r="R147" s="64"/>
      <c r="S147" s="64"/>
      <c r="T147" s="64"/>
      <c r="U147" s="64"/>
      <c r="V147" s="251"/>
      <c r="W147" s="64"/>
      <c r="X147" s="60"/>
      <c r="Y147" s="60"/>
      <c r="Z147" s="60"/>
      <c r="AA147" s="238"/>
      <c r="AB147" s="67"/>
      <c r="AC147" s="68"/>
      <c r="AD147" s="68"/>
      <c r="AE147" s="68"/>
    </row>
    <row r="148" spans="1:31" ht="16" x14ac:dyDescent="0.2">
      <c r="A148" s="57"/>
      <c r="B148" s="58"/>
      <c r="C148" s="58"/>
      <c r="D148" s="60"/>
      <c r="E148" s="60"/>
      <c r="F148" s="60"/>
      <c r="G148" s="61"/>
      <c r="H148" s="64"/>
      <c r="I148" s="64"/>
      <c r="J148" s="61"/>
      <c r="K148" s="63"/>
      <c r="L148" s="64"/>
      <c r="M148" s="65"/>
      <c r="N148" s="235"/>
      <c r="O148" s="235"/>
      <c r="P148" s="64"/>
      <c r="Q148" s="64"/>
      <c r="R148" s="64"/>
      <c r="S148" s="64"/>
      <c r="T148" s="64"/>
      <c r="U148" s="64"/>
      <c r="V148" s="251"/>
      <c r="W148" s="64"/>
      <c r="X148" s="60"/>
      <c r="Y148" s="60"/>
      <c r="Z148" s="60"/>
      <c r="AA148" s="238"/>
      <c r="AB148" s="67"/>
      <c r="AC148" s="68"/>
      <c r="AD148" s="68"/>
      <c r="AE148" s="68"/>
    </row>
    <row r="149" spans="1:31" ht="16" x14ac:dyDescent="0.2">
      <c r="A149" s="57"/>
      <c r="B149" s="58"/>
      <c r="C149" s="58"/>
      <c r="D149" s="60"/>
      <c r="E149" s="60"/>
      <c r="F149" s="60"/>
      <c r="G149" s="61"/>
      <c r="H149" s="64"/>
      <c r="I149" s="64"/>
      <c r="J149" s="61"/>
      <c r="K149" s="63"/>
      <c r="L149" s="64"/>
      <c r="M149" s="65"/>
      <c r="N149" s="235"/>
      <c r="O149" s="235"/>
      <c r="P149" s="64"/>
      <c r="Q149" s="64"/>
      <c r="R149" s="64"/>
      <c r="S149" s="64"/>
      <c r="T149" s="64"/>
      <c r="U149" s="64"/>
      <c r="V149" s="251"/>
      <c r="W149" s="64"/>
      <c r="X149" s="60"/>
      <c r="Y149" s="60"/>
      <c r="Z149" s="60"/>
      <c r="AA149" s="238"/>
      <c r="AB149" s="67"/>
      <c r="AC149" s="68"/>
      <c r="AD149" s="68"/>
      <c r="AE149" s="68"/>
    </row>
    <row r="150" spans="1:31" ht="16" x14ac:dyDescent="0.2">
      <c r="A150" s="57"/>
      <c r="B150" s="58"/>
      <c r="C150" s="58"/>
      <c r="D150" s="60"/>
      <c r="E150" s="60"/>
      <c r="F150" s="60"/>
      <c r="G150" s="61"/>
      <c r="H150" s="64"/>
      <c r="I150" s="64"/>
      <c r="J150" s="61"/>
      <c r="K150" s="63"/>
      <c r="L150" s="64"/>
      <c r="M150" s="65"/>
      <c r="N150" s="235"/>
      <c r="O150" s="235"/>
      <c r="P150" s="64"/>
      <c r="Q150" s="64"/>
      <c r="R150" s="64"/>
      <c r="S150" s="64"/>
      <c r="T150" s="64"/>
      <c r="U150" s="64"/>
      <c r="V150" s="251"/>
      <c r="W150" s="64"/>
      <c r="X150" s="60"/>
      <c r="Y150" s="60"/>
      <c r="Z150" s="60"/>
      <c r="AA150" s="238"/>
      <c r="AB150" s="67"/>
      <c r="AC150" s="68"/>
      <c r="AD150" s="68"/>
      <c r="AE150" s="68"/>
    </row>
    <row r="151" spans="1:31" ht="16" x14ac:dyDescent="0.2">
      <c r="A151" s="57"/>
      <c r="B151" s="58"/>
      <c r="C151" s="58"/>
      <c r="D151" s="60"/>
      <c r="E151" s="60"/>
      <c r="F151" s="60"/>
      <c r="G151" s="61"/>
      <c r="H151" s="64"/>
      <c r="I151" s="64"/>
      <c r="J151" s="61"/>
      <c r="K151" s="63"/>
      <c r="L151" s="64"/>
      <c r="M151" s="65"/>
      <c r="N151" s="235"/>
      <c r="O151" s="235"/>
      <c r="P151" s="64"/>
      <c r="Q151" s="64"/>
      <c r="R151" s="64"/>
      <c r="S151" s="64"/>
      <c r="T151" s="64"/>
      <c r="U151" s="64"/>
      <c r="V151" s="251"/>
      <c r="W151" s="64"/>
      <c r="X151" s="60"/>
      <c r="Y151" s="60"/>
      <c r="Z151" s="60"/>
      <c r="AA151" s="238"/>
      <c r="AB151" s="67"/>
      <c r="AC151" s="68"/>
      <c r="AD151" s="68"/>
      <c r="AE151" s="68"/>
    </row>
    <row r="152" spans="1:31" ht="16" x14ac:dyDescent="0.2">
      <c r="A152" s="57"/>
      <c r="B152" s="58"/>
      <c r="C152" s="58"/>
      <c r="D152" s="60"/>
      <c r="E152" s="60"/>
      <c r="F152" s="60"/>
      <c r="G152" s="61"/>
      <c r="H152" s="64"/>
      <c r="I152" s="64"/>
      <c r="J152" s="61"/>
      <c r="K152" s="63"/>
      <c r="L152" s="64"/>
      <c r="M152" s="65"/>
      <c r="N152" s="235"/>
      <c r="O152" s="235"/>
      <c r="P152" s="64"/>
      <c r="Q152" s="64"/>
      <c r="R152" s="64"/>
      <c r="S152" s="64"/>
      <c r="T152" s="64"/>
      <c r="U152" s="64"/>
      <c r="V152" s="251"/>
      <c r="W152" s="64"/>
      <c r="X152" s="60"/>
      <c r="Y152" s="60"/>
      <c r="Z152" s="60"/>
      <c r="AA152" s="75"/>
      <c r="AB152" s="67"/>
      <c r="AC152" s="68"/>
      <c r="AD152" s="68"/>
      <c r="AE152" s="68"/>
    </row>
    <row r="153" spans="1:31" ht="16" x14ac:dyDescent="0.2">
      <c r="A153" s="57"/>
      <c r="B153" s="58"/>
      <c r="C153" s="58"/>
      <c r="D153" s="60"/>
      <c r="E153" s="60"/>
      <c r="F153" s="60"/>
      <c r="G153" s="61"/>
      <c r="H153" s="64"/>
      <c r="I153" s="64"/>
      <c r="J153" s="61"/>
      <c r="K153" s="63"/>
      <c r="L153" s="64"/>
      <c r="M153" s="65"/>
      <c r="N153" s="235"/>
      <c r="O153" s="235"/>
      <c r="P153" s="64"/>
      <c r="Q153" s="64"/>
      <c r="R153" s="64"/>
      <c r="S153" s="64"/>
      <c r="T153" s="89"/>
      <c r="U153" s="64"/>
      <c r="V153" s="251"/>
      <c r="W153" s="64"/>
      <c r="X153" s="60"/>
      <c r="Y153" s="60"/>
      <c r="Z153" s="60"/>
      <c r="AA153" s="75"/>
      <c r="AB153" s="67"/>
      <c r="AC153" s="68"/>
      <c r="AD153" s="68"/>
      <c r="AE153" s="68"/>
    </row>
    <row r="154" spans="1:31" ht="16" x14ac:dyDescent="0.2">
      <c r="A154" s="57"/>
      <c r="B154" s="58"/>
      <c r="C154" s="58"/>
      <c r="D154" s="60"/>
      <c r="E154" s="60"/>
      <c r="F154" s="60"/>
      <c r="G154" s="61"/>
      <c r="H154" s="64"/>
      <c r="I154" s="64"/>
      <c r="J154" s="61"/>
      <c r="K154" s="63"/>
      <c r="L154" s="64"/>
      <c r="M154" s="65"/>
      <c r="N154" s="235"/>
      <c r="O154" s="235"/>
      <c r="P154" s="64"/>
      <c r="Q154" s="64"/>
      <c r="R154" s="64"/>
      <c r="S154" s="64"/>
      <c r="T154" s="64"/>
      <c r="U154" s="64"/>
      <c r="V154" s="251"/>
      <c r="W154" s="64"/>
      <c r="X154" s="60"/>
      <c r="Y154" s="60"/>
      <c r="Z154" s="60"/>
      <c r="AA154" s="75"/>
      <c r="AB154" s="67"/>
      <c r="AC154" s="68"/>
      <c r="AD154" s="68"/>
      <c r="AE154" s="68"/>
    </row>
    <row r="155" spans="1:31" ht="16" x14ac:dyDescent="0.2">
      <c r="A155" s="57"/>
      <c r="B155" s="58"/>
      <c r="C155" s="58"/>
      <c r="D155" s="60"/>
      <c r="E155" s="60"/>
      <c r="F155" s="60"/>
      <c r="G155" s="61"/>
      <c r="H155" s="64"/>
      <c r="I155" s="64"/>
      <c r="J155" s="61"/>
      <c r="K155" s="63"/>
      <c r="L155" s="64"/>
      <c r="M155" s="65"/>
      <c r="N155" s="235"/>
      <c r="O155" s="235"/>
      <c r="P155" s="64"/>
      <c r="Q155" s="64"/>
      <c r="R155" s="64"/>
      <c r="S155" s="64"/>
      <c r="T155" s="64"/>
      <c r="U155" s="64"/>
      <c r="V155" s="251"/>
      <c r="W155" s="64"/>
      <c r="X155" s="60"/>
      <c r="Y155" s="60"/>
      <c r="Z155" s="60"/>
      <c r="AA155" s="75"/>
      <c r="AB155" s="67"/>
      <c r="AC155" s="68"/>
      <c r="AD155" s="68"/>
      <c r="AE155" s="68"/>
    </row>
    <row r="156" spans="1:31" ht="16" x14ac:dyDescent="0.2">
      <c r="A156" s="57"/>
      <c r="B156" s="58"/>
      <c r="C156" s="58"/>
      <c r="D156" s="60"/>
      <c r="E156" s="60"/>
      <c r="F156" s="60"/>
      <c r="G156" s="61"/>
      <c r="H156" s="64"/>
      <c r="I156" s="64"/>
      <c r="J156" s="61"/>
      <c r="K156" s="63"/>
      <c r="L156" s="64"/>
      <c r="M156" s="65"/>
      <c r="N156" s="235"/>
      <c r="O156" s="235"/>
      <c r="P156" s="64"/>
      <c r="Q156" s="64"/>
      <c r="R156" s="64"/>
      <c r="S156" s="64"/>
      <c r="T156" s="64"/>
      <c r="U156" s="64"/>
      <c r="V156" s="251"/>
      <c r="W156" s="64"/>
      <c r="X156" s="60"/>
      <c r="Y156" s="60"/>
      <c r="Z156" s="60"/>
      <c r="AA156" s="75"/>
      <c r="AB156" s="67"/>
      <c r="AC156" s="68"/>
      <c r="AD156" s="68"/>
      <c r="AE156" s="68"/>
    </row>
    <row r="157" spans="1:31" ht="16" x14ac:dyDescent="0.2">
      <c r="A157" s="57"/>
      <c r="B157" s="58"/>
      <c r="C157" s="58"/>
      <c r="D157" s="60"/>
      <c r="E157" s="60"/>
      <c r="F157" s="60"/>
      <c r="G157" s="61"/>
      <c r="H157" s="64"/>
      <c r="I157" s="64"/>
      <c r="J157" s="61"/>
      <c r="K157" s="63"/>
      <c r="L157" s="64"/>
      <c r="M157" s="65"/>
      <c r="N157" s="235"/>
      <c r="O157" s="235"/>
      <c r="P157" s="64"/>
      <c r="Q157" s="64"/>
      <c r="R157" s="64"/>
      <c r="S157" s="64"/>
      <c r="T157" s="64"/>
      <c r="U157" s="64"/>
      <c r="V157" s="251"/>
      <c r="W157" s="64"/>
      <c r="X157" s="60"/>
      <c r="Y157" s="60"/>
      <c r="Z157" s="60"/>
      <c r="AA157" s="75"/>
      <c r="AB157" s="67"/>
      <c r="AC157" s="68"/>
      <c r="AD157" s="68"/>
      <c r="AE157" s="68"/>
    </row>
    <row r="158" spans="1:31" ht="16" x14ac:dyDescent="0.2">
      <c r="A158" s="57"/>
      <c r="B158" s="58"/>
      <c r="C158" s="58"/>
      <c r="D158" s="60"/>
      <c r="E158" s="60"/>
      <c r="F158" s="60"/>
      <c r="G158" s="61"/>
      <c r="H158" s="64"/>
      <c r="I158" s="64"/>
      <c r="J158" s="61"/>
      <c r="K158" s="63"/>
      <c r="L158" s="64"/>
      <c r="M158" s="65"/>
      <c r="N158" s="235"/>
      <c r="O158" s="235"/>
      <c r="P158" s="64"/>
      <c r="Q158" s="64"/>
      <c r="R158" s="64"/>
      <c r="S158" s="64"/>
      <c r="T158" s="64"/>
      <c r="U158" s="64"/>
      <c r="V158" s="251"/>
      <c r="W158" s="64"/>
      <c r="X158" s="60"/>
      <c r="Y158" s="60"/>
      <c r="Z158" s="60"/>
      <c r="AA158" s="80"/>
      <c r="AB158" s="67"/>
      <c r="AC158" s="68"/>
      <c r="AD158" s="68"/>
      <c r="AE158" s="68"/>
    </row>
    <row r="159" spans="1:31" ht="16" x14ac:dyDescent="0.2">
      <c r="A159" s="57"/>
      <c r="B159" s="58"/>
      <c r="C159" s="58"/>
      <c r="D159" s="60"/>
      <c r="E159" s="60"/>
      <c r="F159" s="60"/>
      <c r="G159" s="61"/>
      <c r="H159" s="64"/>
      <c r="I159" s="64"/>
      <c r="J159" s="61"/>
      <c r="K159" s="63"/>
      <c r="L159" s="64"/>
      <c r="M159" s="65"/>
      <c r="N159" s="235"/>
      <c r="O159" s="235"/>
      <c r="P159" s="64"/>
      <c r="Q159" s="64"/>
      <c r="R159" s="64"/>
      <c r="S159" s="64"/>
      <c r="T159" s="64"/>
      <c r="U159" s="64"/>
      <c r="V159" s="251"/>
      <c r="W159" s="64"/>
      <c r="X159" s="60"/>
      <c r="Y159" s="60"/>
      <c r="Z159" s="60"/>
      <c r="AA159" s="75"/>
      <c r="AB159" s="67"/>
      <c r="AC159" s="68"/>
      <c r="AD159" s="68"/>
      <c r="AE159" s="68"/>
    </row>
    <row r="160" spans="1:31" ht="16" x14ac:dyDescent="0.2">
      <c r="A160" s="57"/>
      <c r="B160" s="58"/>
      <c r="C160" s="58"/>
      <c r="D160" s="86"/>
      <c r="E160" s="86"/>
      <c r="F160" s="86"/>
      <c r="G160" s="61"/>
      <c r="H160" s="64"/>
      <c r="I160" s="64"/>
      <c r="J160" s="61"/>
      <c r="K160" s="63"/>
      <c r="L160" s="64"/>
      <c r="M160" s="61"/>
      <c r="N160" s="235"/>
      <c r="O160" s="235"/>
      <c r="P160" s="64"/>
      <c r="Q160" s="64"/>
      <c r="R160" s="64"/>
      <c r="S160" s="92"/>
      <c r="T160" s="64"/>
      <c r="U160" s="64"/>
      <c r="V160" s="251"/>
      <c r="W160" s="64"/>
      <c r="X160" s="101"/>
      <c r="Y160" s="86"/>
      <c r="Z160" s="86"/>
      <c r="AA160" s="75"/>
      <c r="AB160" s="67"/>
      <c r="AC160" s="68"/>
      <c r="AD160" s="68"/>
      <c r="AE160" s="68"/>
    </row>
    <row r="161" spans="1:31" ht="16" x14ac:dyDescent="0.2">
      <c r="A161" s="57"/>
      <c r="B161" s="58"/>
      <c r="C161" s="58"/>
      <c r="D161" s="60"/>
      <c r="E161" s="60"/>
      <c r="F161" s="60"/>
      <c r="G161" s="61"/>
      <c r="H161" s="64"/>
      <c r="I161" s="64"/>
      <c r="J161" s="61"/>
      <c r="K161" s="63"/>
      <c r="L161" s="64"/>
      <c r="M161" s="65"/>
      <c r="N161" s="235"/>
      <c r="O161" s="235"/>
      <c r="P161" s="64"/>
      <c r="Q161" s="64"/>
      <c r="R161" s="64"/>
      <c r="S161" s="64"/>
      <c r="T161" s="89"/>
      <c r="U161" s="64"/>
      <c r="V161" s="251"/>
      <c r="W161" s="64"/>
      <c r="X161" s="60"/>
      <c r="Y161" s="60"/>
      <c r="Z161" s="60"/>
      <c r="AA161" s="75"/>
      <c r="AB161" s="67"/>
      <c r="AC161" s="68"/>
      <c r="AD161" s="68"/>
      <c r="AE161" s="68"/>
    </row>
    <row r="162" spans="1:31" ht="16" x14ac:dyDescent="0.2">
      <c r="A162" s="57"/>
      <c r="B162" s="58"/>
      <c r="C162" s="58"/>
      <c r="D162" s="60"/>
      <c r="E162" s="60"/>
      <c r="F162" s="60"/>
      <c r="G162" s="61"/>
      <c r="H162" s="64"/>
      <c r="I162" s="64"/>
      <c r="J162" s="61"/>
      <c r="K162" s="63"/>
      <c r="L162" s="64"/>
      <c r="M162" s="65"/>
      <c r="N162" s="235"/>
      <c r="O162" s="235"/>
      <c r="P162" s="64"/>
      <c r="Q162" s="64"/>
      <c r="R162" s="64"/>
      <c r="S162" s="64"/>
      <c r="T162" s="64"/>
      <c r="U162" s="64"/>
      <c r="V162" s="251"/>
      <c r="W162" s="64"/>
      <c r="X162" s="60"/>
      <c r="Y162" s="60"/>
      <c r="Z162" s="60"/>
      <c r="AA162" s="75"/>
      <c r="AB162" s="67"/>
      <c r="AC162" s="68"/>
      <c r="AD162" s="68"/>
      <c r="AE162" s="68"/>
    </row>
    <row r="163" spans="1:31" ht="16" x14ac:dyDescent="0.2">
      <c r="A163" s="57"/>
      <c r="B163" s="58"/>
      <c r="C163" s="58"/>
      <c r="D163" s="60"/>
      <c r="E163" s="60"/>
      <c r="F163" s="60"/>
      <c r="G163" s="61"/>
      <c r="H163" s="64"/>
      <c r="I163" s="64"/>
      <c r="J163" s="61"/>
      <c r="K163" s="63"/>
      <c r="L163" s="64"/>
      <c r="M163" s="65"/>
      <c r="N163" s="235"/>
      <c r="O163" s="235"/>
      <c r="P163" s="64"/>
      <c r="Q163" s="64"/>
      <c r="R163" s="64"/>
      <c r="S163" s="64"/>
      <c r="T163" s="64"/>
      <c r="U163" s="64"/>
      <c r="V163" s="251"/>
      <c r="W163" s="64"/>
      <c r="X163" s="60"/>
      <c r="Y163" s="60"/>
      <c r="Z163" s="60"/>
      <c r="AA163" s="75"/>
      <c r="AB163" s="67"/>
      <c r="AC163" s="68"/>
      <c r="AD163" s="68"/>
      <c r="AE163" s="68"/>
    </row>
    <row r="164" spans="1:31" ht="16" x14ac:dyDescent="0.2">
      <c r="A164" s="57"/>
      <c r="B164" s="58"/>
      <c r="C164" s="58"/>
      <c r="D164" s="60"/>
      <c r="E164" s="60"/>
      <c r="F164" s="60"/>
      <c r="G164" s="76"/>
      <c r="H164" s="77"/>
      <c r="I164" s="77"/>
      <c r="J164" s="76"/>
      <c r="K164" s="63"/>
      <c r="L164" s="77"/>
      <c r="M164" s="78"/>
      <c r="N164" s="236"/>
      <c r="O164" s="236"/>
      <c r="P164" s="100"/>
      <c r="Q164" s="77"/>
      <c r="R164" s="77"/>
      <c r="S164" s="77"/>
      <c r="T164" s="77"/>
      <c r="U164" s="77"/>
      <c r="V164" s="252"/>
      <c r="W164" s="77"/>
      <c r="X164" s="60"/>
      <c r="Y164" s="60"/>
      <c r="Z164" s="60"/>
      <c r="AA164" s="80"/>
      <c r="AB164" s="67"/>
      <c r="AC164" s="68"/>
      <c r="AD164" s="68"/>
      <c r="AE164" s="68"/>
    </row>
    <row r="165" spans="1:31" ht="16" x14ac:dyDescent="0.2">
      <c r="A165" s="57"/>
      <c r="B165" s="58"/>
      <c r="C165" s="58"/>
      <c r="D165" s="86"/>
      <c r="E165" s="86"/>
      <c r="F165" s="86"/>
      <c r="G165" s="61"/>
      <c r="H165" s="64"/>
      <c r="I165" s="64"/>
      <c r="J165" s="61"/>
      <c r="K165" s="63"/>
      <c r="L165" s="64"/>
      <c r="M165" s="61"/>
      <c r="N165" s="235"/>
      <c r="O165" s="235"/>
      <c r="P165" s="64"/>
      <c r="Q165" s="64"/>
      <c r="R165" s="64"/>
      <c r="S165" s="92"/>
      <c r="T165" s="64"/>
      <c r="U165" s="64"/>
      <c r="V165" s="251"/>
      <c r="W165" s="64"/>
      <c r="X165" s="101"/>
      <c r="Y165" s="86"/>
      <c r="Z165" s="86"/>
      <c r="AA165" s="75"/>
      <c r="AB165" s="67"/>
      <c r="AC165" s="68"/>
      <c r="AD165" s="68"/>
      <c r="AE165" s="68"/>
    </row>
    <row r="166" spans="1:31" ht="16" x14ac:dyDescent="0.2">
      <c r="A166" s="57"/>
      <c r="B166" s="58"/>
      <c r="C166" s="93"/>
      <c r="D166" s="60"/>
      <c r="E166" s="60"/>
      <c r="F166" s="60"/>
      <c r="G166" s="61"/>
      <c r="H166" s="64"/>
      <c r="I166" s="64"/>
      <c r="J166" s="61"/>
      <c r="K166" s="63"/>
      <c r="L166" s="64"/>
      <c r="M166" s="65"/>
      <c r="N166" s="235"/>
      <c r="O166" s="235"/>
      <c r="P166" s="64"/>
      <c r="Q166" s="64"/>
      <c r="R166" s="64"/>
      <c r="S166" s="64"/>
      <c r="T166" s="64"/>
      <c r="U166" s="64"/>
      <c r="V166" s="251"/>
      <c r="W166" s="64"/>
      <c r="X166" s="60"/>
      <c r="Y166" s="60"/>
      <c r="Z166" s="60"/>
      <c r="AA166" s="75"/>
      <c r="AB166" s="67"/>
      <c r="AC166" s="68"/>
      <c r="AD166" s="68"/>
      <c r="AE166" s="68"/>
    </row>
    <row r="167" spans="1:31" ht="16" x14ac:dyDescent="0.2">
      <c r="A167" s="57"/>
      <c r="B167" s="58"/>
      <c r="C167" s="58"/>
      <c r="D167" s="60"/>
      <c r="E167" s="60"/>
      <c r="F167" s="60"/>
      <c r="G167" s="61"/>
      <c r="H167" s="64"/>
      <c r="I167" s="64"/>
      <c r="J167" s="61"/>
      <c r="K167" s="63"/>
      <c r="L167" s="64"/>
      <c r="M167" s="65"/>
      <c r="N167" s="235"/>
      <c r="O167" s="235"/>
      <c r="P167" s="64"/>
      <c r="Q167" s="64"/>
      <c r="R167" s="64"/>
      <c r="S167" s="64"/>
      <c r="T167" s="64"/>
      <c r="U167" s="64"/>
      <c r="V167" s="251"/>
      <c r="W167" s="64"/>
      <c r="X167" s="60"/>
      <c r="Y167" s="60"/>
      <c r="Z167" s="60"/>
      <c r="AA167" s="80"/>
      <c r="AB167" s="67"/>
      <c r="AC167" s="68"/>
      <c r="AD167" s="68"/>
      <c r="AE167" s="68"/>
    </row>
    <row r="168" spans="1:31" ht="16" x14ac:dyDescent="0.2">
      <c r="A168" s="57"/>
      <c r="B168" s="58"/>
      <c r="C168" s="58"/>
      <c r="D168" s="60"/>
      <c r="E168" s="60"/>
      <c r="F168" s="60"/>
      <c r="G168" s="61"/>
      <c r="H168" s="64"/>
      <c r="I168" s="64"/>
      <c r="J168" s="61"/>
      <c r="K168" s="63"/>
      <c r="L168" s="64"/>
      <c r="M168" s="65"/>
      <c r="N168" s="235"/>
      <c r="O168" s="235"/>
      <c r="P168" s="64"/>
      <c r="Q168" s="64"/>
      <c r="R168" s="64"/>
      <c r="S168" s="64"/>
      <c r="T168" s="64"/>
      <c r="U168" s="64"/>
      <c r="V168" s="251"/>
      <c r="W168" s="64"/>
      <c r="X168" s="60"/>
      <c r="Y168" s="60"/>
      <c r="Z168" s="60"/>
      <c r="AA168" s="75"/>
      <c r="AB168" s="67"/>
      <c r="AC168" s="68"/>
      <c r="AD168" s="68"/>
      <c r="AE168" s="68"/>
    </row>
    <row r="169" spans="1:31" ht="16" x14ac:dyDescent="0.2">
      <c r="A169" s="57"/>
      <c r="B169" s="58"/>
      <c r="C169" s="58"/>
      <c r="D169" s="60"/>
      <c r="E169" s="60"/>
      <c r="F169" s="60"/>
      <c r="G169" s="61"/>
      <c r="H169" s="64"/>
      <c r="I169" s="64"/>
      <c r="J169" s="61"/>
      <c r="K169" s="63"/>
      <c r="L169" s="64"/>
      <c r="M169" s="65"/>
      <c r="N169" s="235"/>
      <c r="O169" s="235"/>
      <c r="P169" s="64"/>
      <c r="Q169" s="64"/>
      <c r="R169" s="64"/>
      <c r="S169" s="64"/>
      <c r="T169" s="64"/>
      <c r="U169" s="64"/>
      <c r="V169" s="251"/>
      <c r="W169" s="64"/>
      <c r="X169" s="60"/>
      <c r="Y169" s="60"/>
      <c r="Z169" s="60"/>
      <c r="AA169" s="75"/>
      <c r="AB169" s="67"/>
      <c r="AC169" s="68"/>
      <c r="AD169" s="68"/>
      <c r="AE169" s="68"/>
    </row>
    <row r="170" spans="1:31" ht="16" x14ac:dyDescent="0.2">
      <c r="A170" s="73"/>
      <c r="B170" s="75"/>
      <c r="C170" s="58"/>
      <c r="D170" s="60"/>
      <c r="E170" s="60"/>
      <c r="F170" s="60"/>
      <c r="G170" s="61"/>
      <c r="H170" s="64"/>
      <c r="I170" s="64"/>
      <c r="J170" s="61"/>
      <c r="K170" s="63"/>
      <c r="L170" s="64"/>
      <c r="M170" s="65"/>
      <c r="N170" s="235"/>
      <c r="O170" s="235"/>
      <c r="P170" s="64"/>
      <c r="Q170" s="64"/>
      <c r="R170" s="64"/>
      <c r="S170" s="64"/>
      <c r="T170" s="64"/>
      <c r="U170" s="64"/>
      <c r="V170" s="251"/>
      <c r="W170" s="64"/>
      <c r="X170" s="60"/>
      <c r="Y170" s="60"/>
      <c r="Z170" s="60"/>
      <c r="AA170" s="75"/>
      <c r="AB170" s="67"/>
      <c r="AC170" s="68"/>
      <c r="AD170" s="68"/>
      <c r="AE170" s="68"/>
    </row>
    <row r="171" spans="1:31" ht="16" x14ac:dyDescent="0.2">
      <c r="A171" s="57"/>
      <c r="B171" s="58"/>
      <c r="C171" s="58"/>
      <c r="D171" s="86"/>
      <c r="E171" s="86"/>
      <c r="F171" s="86"/>
      <c r="G171" s="61"/>
      <c r="H171" s="64"/>
      <c r="I171" s="64"/>
      <c r="J171" s="61"/>
      <c r="K171" s="63"/>
      <c r="L171" s="64"/>
      <c r="M171" s="61"/>
      <c r="N171" s="235"/>
      <c r="O171" s="235"/>
      <c r="P171" s="64"/>
      <c r="Q171" s="64"/>
      <c r="R171" s="64"/>
      <c r="S171" s="92"/>
      <c r="T171" s="64"/>
      <c r="U171" s="64"/>
      <c r="V171" s="251"/>
      <c r="W171" s="64"/>
      <c r="X171" s="101"/>
      <c r="Y171" s="86"/>
      <c r="Z171" s="86"/>
      <c r="AA171" s="75"/>
      <c r="AB171" s="67"/>
      <c r="AC171" s="68"/>
      <c r="AD171" s="68"/>
      <c r="AE171" s="68"/>
    </row>
    <row r="172" spans="1:31" ht="16" x14ac:dyDescent="0.2">
      <c r="A172" s="57"/>
      <c r="B172" s="58"/>
      <c r="C172" s="93"/>
      <c r="D172" s="60"/>
      <c r="E172" s="60"/>
      <c r="F172" s="60"/>
      <c r="G172" s="61"/>
      <c r="H172" s="64"/>
      <c r="I172" s="64"/>
      <c r="J172" s="61"/>
      <c r="K172" s="63"/>
      <c r="L172" s="64"/>
      <c r="M172" s="65"/>
      <c r="N172" s="235"/>
      <c r="O172" s="235"/>
      <c r="P172" s="64"/>
      <c r="Q172" s="64"/>
      <c r="R172" s="64"/>
      <c r="S172" s="64"/>
      <c r="T172" s="64"/>
      <c r="U172" s="64"/>
      <c r="V172" s="251"/>
      <c r="W172" s="64"/>
      <c r="X172" s="60"/>
      <c r="Y172" s="60"/>
      <c r="Z172" s="60"/>
      <c r="AA172" s="75"/>
      <c r="AB172" s="67"/>
      <c r="AC172" s="68"/>
      <c r="AD172" s="68"/>
      <c r="AE172" s="68"/>
    </row>
    <row r="173" spans="1:31" ht="16" x14ac:dyDescent="0.2">
      <c r="A173" s="57"/>
      <c r="B173" s="58"/>
      <c r="C173" s="93"/>
      <c r="D173" s="60"/>
      <c r="E173" s="60"/>
      <c r="F173" s="60"/>
      <c r="G173" s="61"/>
      <c r="H173" s="64"/>
      <c r="I173" s="64"/>
      <c r="J173" s="61"/>
      <c r="K173" s="63"/>
      <c r="L173" s="64"/>
      <c r="M173" s="65"/>
      <c r="N173" s="235"/>
      <c r="O173" s="235"/>
      <c r="P173" s="64"/>
      <c r="Q173" s="64"/>
      <c r="R173" s="64"/>
      <c r="S173" s="64"/>
      <c r="T173" s="64"/>
      <c r="U173" s="64"/>
      <c r="V173" s="251"/>
      <c r="W173" s="64"/>
      <c r="X173" s="60"/>
      <c r="Y173" s="60"/>
      <c r="Z173" s="60"/>
      <c r="AA173" s="75"/>
      <c r="AB173" s="67"/>
      <c r="AC173" s="68"/>
      <c r="AD173" s="68"/>
      <c r="AE173" s="68"/>
    </row>
    <row r="174" spans="1:31" ht="16" x14ac:dyDescent="0.2">
      <c r="A174" s="57"/>
      <c r="B174" s="58"/>
      <c r="C174" s="58"/>
      <c r="D174" s="60"/>
      <c r="E174" s="60"/>
      <c r="F174" s="60"/>
      <c r="G174" s="61"/>
      <c r="H174" s="64"/>
      <c r="I174" s="64"/>
      <c r="J174" s="61"/>
      <c r="K174" s="63"/>
      <c r="L174" s="64"/>
      <c r="M174" s="65"/>
      <c r="N174" s="235"/>
      <c r="O174" s="235"/>
      <c r="P174" s="64"/>
      <c r="Q174" s="64"/>
      <c r="R174" s="64"/>
      <c r="S174" s="64"/>
      <c r="T174" s="64"/>
      <c r="U174" s="64"/>
      <c r="V174" s="251"/>
      <c r="W174" s="64"/>
      <c r="X174" s="60"/>
      <c r="Y174" s="60"/>
      <c r="Z174" s="60"/>
      <c r="AA174" s="75"/>
      <c r="AB174" s="67"/>
      <c r="AC174" s="68"/>
      <c r="AD174" s="68"/>
      <c r="AE174" s="68"/>
    </row>
    <row r="175" spans="1:31" ht="16" x14ac:dyDescent="0.2">
      <c r="A175" s="57"/>
      <c r="B175" s="58"/>
      <c r="C175" s="58"/>
      <c r="D175" s="60"/>
      <c r="E175" s="60"/>
      <c r="F175" s="60"/>
      <c r="G175" s="61"/>
      <c r="H175" s="64"/>
      <c r="I175" s="64"/>
      <c r="J175" s="61"/>
      <c r="K175" s="63"/>
      <c r="L175" s="64"/>
      <c r="M175" s="65"/>
      <c r="N175" s="235"/>
      <c r="O175" s="235"/>
      <c r="P175" s="64"/>
      <c r="Q175" s="64"/>
      <c r="R175" s="64"/>
      <c r="S175" s="64"/>
      <c r="T175" s="64"/>
      <c r="U175" s="64"/>
      <c r="V175" s="251"/>
      <c r="W175" s="64"/>
      <c r="X175" s="60"/>
      <c r="Y175" s="60"/>
      <c r="Z175" s="60"/>
      <c r="AA175" s="75"/>
      <c r="AB175" s="67"/>
      <c r="AC175" s="68"/>
      <c r="AD175" s="68"/>
      <c r="AE175" s="68"/>
    </row>
    <row r="176" spans="1:31" ht="16" x14ac:dyDescent="0.2">
      <c r="A176" s="57"/>
      <c r="B176" s="58"/>
      <c r="C176" s="58"/>
      <c r="D176" s="60"/>
      <c r="E176" s="60"/>
      <c r="F176" s="60"/>
      <c r="G176" s="61"/>
      <c r="H176" s="64"/>
      <c r="I176" s="64"/>
      <c r="J176" s="61"/>
      <c r="K176" s="63"/>
      <c r="L176" s="64"/>
      <c r="M176" s="65"/>
      <c r="N176" s="235"/>
      <c r="O176" s="235"/>
      <c r="P176" s="64"/>
      <c r="Q176" s="64"/>
      <c r="R176" s="64"/>
      <c r="S176" s="64"/>
      <c r="T176" s="89"/>
      <c r="U176" s="64"/>
      <c r="V176" s="251"/>
      <c r="W176" s="64"/>
      <c r="X176" s="60"/>
      <c r="Y176" s="60"/>
      <c r="Z176" s="60"/>
      <c r="AA176" s="75"/>
      <c r="AB176" s="67"/>
      <c r="AC176" s="68"/>
      <c r="AD176" s="68"/>
      <c r="AE176" s="68"/>
    </row>
    <row r="177" spans="1:31" ht="15" customHeight="1" x14ac:dyDescent="0.2">
      <c r="A177" s="57"/>
      <c r="B177" s="58"/>
      <c r="C177" s="58"/>
      <c r="D177" s="60"/>
      <c r="E177" s="60"/>
      <c r="F177" s="60"/>
      <c r="G177" s="61"/>
      <c r="H177" s="64"/>
      <c r="I177" s="64"/>
      <c r="J177" s="61"/>
      <c r="K177" s="63"/>
      <c r="L177" s="64"/>
      <c r="M177" s="65"/>
      <c r="N177" s="235"/>
      <c r="O177" s="235"/>
      <c r="P177" s="64"/>
      <c r="Q177" s="64"/>
      <c r="R177" s="64"/>
      <c r="S177" s="64"/>
      <c r="T177" s="64"/>
      <c r="U177" s="64"/>
      <c r="V177" s="251"/>
      <c r="W177" s="64"/>
      <c r="X177" s="60"/>
      <c r="Y177" s="60"/>
      <c r="Z177" s="60"/>
      <c r="AA177" s="75"/>
      <c r="AB177" s="67"/>
      <c r="AC177" s="68"/>
      <c r="AD177" s="68"/>
      <c r="AE177" s="68"/>
    </row>
    <row r="178" spans="1:31" ht="15" customHeight="1" x14ac:dyDescent="0.2">
      <c r="A178" s="57"/>
      <c r="B178" s="58"/>
      <c r="C178" s="58"/>
      <c r="D178" s="60"/>
      <c r="E178" s="60"/>
      <c r="F178" s="60"/>
      <c r="G178" s="61"/>
      <c r="H178" s="64"/>
      <c r="I178" s="64"/>
      <c r="J178" s="61"/>
      <c r="K178" s="63"/>
      <c r="L178" s="64"/>
      <c r="M178" s="65"/>
      <c r="N178" s="235"/>
      <c r="O178" s="235"/>
      <c r="P178" s="64"/>
      <c r="Q178" s="64"/>
      <c r="R178" s="64"/>
      <c r="S178" s="64"/>
      <c r="T178" s="64"/>
      <c r="U178" s="64"/>
      <c r="V178" s="251"/>
      <c r="W178" s="64"/>
      <c r="X178" s="60"/>
      <c r="Y178" s="60"/>
      <c r="Z178" s="60"/>
      <c r="AA178" s="80"/>
      <c r="AB178" s="67"/>
      <c r="AC178" s="68"/>
      <c r="AD178" s="68"/>
      <c r="AE178" s="68"/>
    </row>
    <row r="179" spans="1:31" ht="16" x14ac:dyDescent="0.2">
      <c r="A179" s="57"/>
      <c r="B179" s="58"/>
      <c r="C179" s="58"/>
      <c r="D179" s="86"/>
      <c r="E179" s="86"/>
      <c r="F179" s="86"/>
      <c r="G179" s="61"/>
      <c r="H179" s="64"/>
      <c r="I179" s="64"/>
      <c r="J179" s="61"/>
      <c r="K179" s="63"/>
      <c r="L179" s="64"/>
      <c r="M179" s="65"/>
      <c r="N179" s="235"/>
      <c r="O179" s="235"/>
      <c r="P179" s="64"/>
      <c r="Q179" s="64"/>
      <c r="R179" s="64"/>
      <c r="S179" s="64"/>
      <c r="T179" s="64"/>
      <c r="U179" s="64"/>
      <c r="V179" s="251"/>
      <c r="W179" s="64"/>
      <c r="X179" s="101"/>
      <c r="Y179" s="86"/>
      <c r="Z179" s="86"/>
      <c r="AA179" s="75"/>
      <c r="AB179" s="67"/>
      <c r="AC179" s="68"/>
      <c r="AD179" s="68"/>
      <c r="AE179" s="68"/>
    </row>
    <row r="180" spans="1:31" ht="16" x14ac:dyDescent="0.2">
      <c r="A180" s="57"/>
      <c r="B180" s="58"/>
      <c r="C180" s="58"/>
      <c r="D180" s="60"/>
      <c r="E180" s="60"/>
      <c r="F180" s="60"/>
      <c r="G180" s="61"/>
      <c r="H180" s="64"/>
      <c r="I180" s="64"/>
      <c r="J180" s="61"/>
      <c r="K180" s="63"/>
      <c r="L180" s="64"/>
      <c r="M180" s="65"/>
      <c r="N180" s="235"/>
      <c r="O180" s="235"/>
      <c r="P180" s="64"/>
      <c r="Q180" s="64"/>
      <c r="R180" s="64"/>
      <c r="S180" s="64"/>
      <c r="T180" s="64"/>
      <c r="U180" s="64"/>
      <c r="V180" s="251"/>
      <c r="W180" s="64"/>
      <c r="X180" s="60"/>
      <c r="Y180" s="60"/>
      <c r="Z180" s="60"/>
      <c r="AA180" s="75"/>
      <c r="AB180" s="67"/>
      <c r="AC180" s="68"/>
      <c r="AD180" s="68"/>
      <c r="AE180" s="68"/>
    </row>
    <row r="181" spans="1:31" ht="16" x14ac:dyDescent="0.2">
      <c r="A181" s="57"/>
      <c r="B181" s="58"/>
      <c r="C181" s="58"/>
      <c r="D181" s="60"/>
      <c r="E181" s="60"/>
      <c r="F181" s="60"/>
      <c r="G181" s="61"/>
      <c r="H181" s="64"/>
      <c r="I181" s="64"/>
      <c r="J181" s="61"/>
      <c r="K181" s="63"/>
      <c r="L181" s="64"/>
      <c r="M181" s="65"/>
      <c r="N181" s="235"/>
      <c r="O181" s="235"/>
      <c r="P181" s="64"/>
      <c r="Q181" s="64"/>
      <c r="R181" s="64"/>
      <c r="S181" s="64"/>
      <c r="T181" s="64"/>
      <c r="U181" s="64"/>
      <c r="V181" s="251"/>
      <c r="W181" s="64"/>
      <c r="X181" s="60"/>
      <c r="Y181" s="60"/>
      <c r="Z181" s="60"/>
      <c r="AA181" s="75"/>
      <c r="AB181" s="67"/>
      <c r="AC181" s="68"/>
      <c r="AD181" s="68"/>
      <c r="AE181" s="68"/>
    </row>
    <row r="182" spans="1:31" ht="16" x14ac:dyDescent="0.2">
      <c r="A182" s="57"/>
      <c r="B182" s="58"/>
      <c r="C182" s="58"/>
      <c r="D182" s="60"/>
      <c r="E182" s="60"/>
      <c r="F182" s="60"/>
      <c r="G182" s="61"/>
      <c r="H182" s="64"/>
      <c r="I182" s="64"/>
      <c r="J182" s="61"/>
      <c r="K182" s="63"/>
      <c r="L182" s="64"/>
      <c r="M182" s="65"/>
      <c r="N182" s="235"/>
      <c r="O182" s="235"/>
      <c r="P182" s="64"/>
      <c r="Q182" s="64"/>
      <c r="R182" s="64"/>
      <c r="S182" s="64"/>
      <c r="T182" s="64"/>
      <c r="U182" s="64"/>
      <c r="V182" s="251"/>
      <c r="W182" s="64"/>
      <c r="X182" s="60"/>
      <c r="Y182" s="60"/>
      <c r="Z182" s="60"/>
      <c r="AA182" s="75"/>
      <c r="AB182" s="67"/>
      <c r="AC182" s="68"/>
      <c r="AD182" s="68"/>
      <c r="AE182" s="68"/>
    </row>
    <row r="183" spans="1:31" ht="16" x14ac:dyDescent="0.2">
      <c r="A183" s="73"/>
      <c r="B183" s="58"/>
      <c r="C183" s="58"/>
      <c r="D183" s="60"/>
      <c r="E183" s="60"/>
      <c r="F183" s="60"/>
      <c r="G183" s="61"/>
      <c r="H183" s="64"/>
      <c r="I183" s="64"/>
      <c r="J183" s="61"/>
      <c r="K183" s="63"/>
      <c r="L183" s="64"/>
      <c r="M183" s="65"/>
      <c r="N183" s="235"/>
      <c r="O183" s="235"/>
      <c r="P183" s="64"/>
      <c r="Q183" s="64"/>
      <c r="R183" s="64"/>
      <c r="S183" s="64"/>
      <c r="T183" s="64"/>
      <c r="U183" s="64"/>
      <c r="V183" s="251"/>
      <c r="W183" s="64"/>
      <c r="X183" s="60"/>
      <c r="Y183" s="60"/>
      <c r="Z183" s="60"/>
      <c r="AA183" s="75"/>
      <c r="AB183" s="67"/>
      <c r="AC183" s="68"/>
      <c r="AD183" s="68"/>
      <c r="AE183" s="68"/>
    </row>
    <row r="184" spans="1:31" ht="16" x14ac:dyDescent="0.2">
      <c r="A184" s="57"/>
      <c r="B184" s="58"/>
      <c r="C184" s="58"/>
      <c r="D184" s="60"/>
      <c r="E184" s="60"/>
      <c r="F184" s="60"/>
      <c r="G184" s="61"/>
      <c r="H184" s="64"/>
      <c r="I184" s="64"/>
      <c r="J184" s="61"/>
      <c r="K184" s="63"/>
      <c r="L184" s="64"/>
      <c r="M184" s="65"/>
      <c r="N184" s="235"/>
      <c r="O184" s="235"/>
      <c r="P184" s="64"/>
      <c r="Q184" s="64"/>
      <c r="R184" s="64"/>
      <c r="S184" s="64"/>
      <c r="T184" s="64"/>
      <c r="U184" s="64"/>
      <c r="V184" s="251"/>
      <c r="W184" s="64"/>
      <c r="X184" s="60"/>
      <c r="Y184" s="60"/>
      <c r="Z184" s="60"/>
      <c r="AA184" s="75"/>
      <c r="AB184" s="67"/>
      <c r="AC184" s="68"/>
      <c r="AD184" s="68"/>
      <c r="AE184" s="68"/>
    </row>
    <row r="185" spans="1:31" ht="16" x14ac:dyDescent="0.2">
      <c r="A185" s="57"/>
      <c r="B185" s="58"/>
      <c r="C185" s="58"/>
      <c r="D185" s="60"/>
      <c r="E185" s="60"/>
      <c r="F185" s="60"/>
      <c r="G185" s="61"/>
      <c r="H185" s="64"/>
      <c r="I185" s="64"/>
      <c r="J185" s="61"/>
      <c r="K185" s="63"/>
      <c r="L185" s="64"/>
      <c r="M185" s="65"/>
      <c r="N185" s="235"/>
      <c r="O185" s="235"/>
      <c r="P185" s="64"/>
      <c r="Q185" s="64"/>
      <c r="R185" s="64"/>
      <c r="S185" s="64"/>
      <c r="T185" s="64"/>
      <c r="U185" s="64"/>
      <c r="V185" s="251"/>
      <c r="W185" s="64"/>
      <c r="X185" s="60"/>
      <c r="Y185" s="60"/>
      <c r="Z185" s="60"/>
      <c r="AA185" s="75"/>
      <c r="AB185" s="67"/>
      <c r="AC185" s="68"/>
      <c r="AD185" s="68"/>
      <c r="AE185" s="68"/>
    </row>
    <row r="186" spans="1:31" ht="16" x14ac:dyDescent="0.2">
      <c r="A186" s="57"/>
      <c r="B186" s="58"/>
      <c r="C186" s="58"/>
      <c r="D186" s="86"/>
      <c r="E186" s="86"/>
      <c r="F186" s="86"/>
      <c r="G186" s="61"/>
      <c r="H186" s="64"/>
      <c r="I186" s="64"/>
      <c r="J186" s="61"/>
      <c r="K186" s="63"/>
      <c r="L186" s="64"/>
      <c r="M186" s="61"/>
      <c r="N186" s="235"/>
      <c r="O186" s="235"/>
      <c r="P186" s="64"/>
      <c r="Q186" s="64"/>
      <c r="R186" s="64"/>
      <c r="S186" s="92"/>
      <c r="T186" s="64"/>
      <c r="U186" s="64"/>
      <c r="V186" s="251"/>
      <c r="W186" s="64"/>
      <c r="X186" s="101"/>
      <c r="Y186" s="86"/>
      <c r="Z186" s="86"/>
      <c r="AA186" s="75"/>
      <c r="AB186" s="67"/>
      <c r="AC186" s="68"/>
      <c r="AD186" s="68"/>
      <c r="AE186" s="68"/>
    </row>
    <row r="187" spans="1:31" ht="16" x14ac:dyDescent="0.2">
      <c r="A187" s="57"/>
      <c r="B187" s="58"/>
      <c r="C187" s="58"/>
      <c r="D187" s="60"/>
      <c r="E187" s="60"/>
      <c r="F187" s="60"/>
      <c r="G187" s="61"/>
      <c r="H187" s="64"/>
      <c r="I187" s="64"/>
      <c r="J187" s="61"/>
      <c r="K187" s="63"/>
      <c r="L187" s="64"/>
      <c r="M187" s="65"/>
      <c r="N187" s="235"/>
      <c r="O187" s="235"/>
      <c r="P187" s="64"/>
      <c r="Q187" s="64"/>
      <c r="R187" s="64"/>
      <c r="S187" s="64"/>
      <c r="T187" s="64"/>
      <c r="U187" s="64"/>
      <c r="V187" s="251"/>
      <c r="W187" s="64"/>
      <c r="X187" s="60"/>
      <c r="Y187" s="60"/>
      <c r="Z187" s="60"/>
      <c r="AA187" s="75"/>
      <c r="AB187" s="67"/>
      <c r="AC187" s="68"/>
      <c r="AD187" s="68"/>
      <c r="AE187" s="68"/>
    </row>
    <row r="188" spans="1:31" ht="16" x14ac:dyDescent="0.2">
      <c r="A188" s="57"/>
      <c r="B188" s="58"/>
      <c r="C188" s="58"/>
      <c r="D188" s="60"/>
      <c r="E188" s="60"/>
      <c r="F188" s="60"/>
      <c r="G188" s="61"/>
      <c r="H188" s="64"/>
      <c r="I188" s="64"/>
      <c r="J188" s="61"/>
      <c r="K188" s="63"/>
      <c r="L188" s="64"/>
      <c r="M188" s="65"/>
      <c r="N188" s="235"/>
      <c r="O188" s="235"/>
      <c r="P188" s="64"/>
      <c r="Q188" s="64"/>
      <c r="R188" s="64"/>
      <c r="S188" s="64"/>
      <c r="T188" s="64"/>
      <c r="U188" s="64"/>
      <c r="V188" s="251"/>
      <c r="W188" s="64"/>
      <c r="X188" s="60"/>
      <c r="Y188" s="60"/>
      <c r="Z188" s="60"/>
      <c r="AA188" s="75"/>
      <c r="AB188" s="67"/>
      <c r="AC188" s="68"/>
      <c r="AD188" s="68"/>
      <c r="AE188" s="68"/>
    </row>
    <row r="189" spans="1:31" ht="16" x14ac:dyDescent="0.2">
      <c r="A189" s="57"/>
      <c r="B189" s="58"/>
      <c r="C189" s="58"/>
      <c r="D189" s="60"/>
      <c r="E189" s="60"/>
      <c r="F189" s="60"/>
      <c r="G189" s="61"/>
      <c r="H189" s="64"/>
      <c r="I189" s="64"/>
      <c r="J189" s="61"/>
      <c r="K189" s="63"/>
      <c r="L189" s="64"/>
      <c r="M189" s="65"/>
      <c r="N189" s="235"/>
      <c r="O189" s="235"/>
      <c r="P189" s="64"/>
      <c r="Q189" s="64"/>
      <c r="R189" s="64"/>
      <c r="S189" s="64"/>
      <c r="T189" s="64"/>
      <c r="U189" s="64"/>
      <c r="V189" s="251"/>
      <c r="W189" s="64"/>
      <c r="X189" s="60"/>
      <c r="Y189" s="60"/>
      <c r="Z189" s="60"/>
      <c r="AA189" s="75"/>
      <c r="AB189" s="67"/>
      <c r="AC189" s="68"/>
      <c r="AD189" s="68"/>
      <c r="AE189" s="68"/>
    </row>
    <row r="190" spans="1:31" ht="16" x14ac:dyDescent="0.2">
      <c r="A190" s="57"/>
      <c r="B190" s="58"/>
      <c r="C190" s="58"/>
      <c r="D190" s="60"/>
      <c r="E190" s="60"/>
      <c r="F190" s="60"/>
      <c r="G190" s="61"/>
      <c r="H190" s="64"/>
      <c r="I190" s="64"/>
      <c r="J190" s="61"/>
      <c r="K190" s="63"/>
      <c r="L190" s="64"/>
      <c r="M190" s="65"/>
      <c r="N190" s="235"/>
      <c r="O190" s="235"/>
      <c r="P190" s="64"/>
      <c r="Q190" s="64"/>
      <c r="R190" s="64"/>
      <c r="S190" s="64"/>
      <c r="T190" s="64"/>
      <c r="U190" s="64"/>
      <c r="V190" s="251"/>
      <c r="W190" s="64"/>
      <c r="X190" s="60"/>
      <c r="Y190" s="60"/>
      <c r="Z190" s="60"/>
      <c r="AA190" s="75"/>
      <c r="AB190" s="67"/>
      <c r="AC190" s="68"/>
      <c r="AD190" s="68"/>
      <c r="AE190" s="68"/>
    </row>
    <row r="191" spans="1:31" ht="16" x14ac:dyDescent="0.2">
      <c r="A191" s="57"/>
      <c r="B191" s="58"/>
      <c r="C191" s="58"/>
      <c r="D191" s="60"/>
      <c r="E191" s="60"/>
      <c r="F191" s="60"/>
      <c r="G191" s="61"/>
      <c r="H191" s="64"/>
      <c r="I191" s="64"/>
      <c r="J191" s="61"/>
      <c r="K191" s="63"/>
      <c r="L191" s="64"/>
      <c r="M191" s="65"/>
      <c r="N191" s="235"/>
      <c r="O191" s="235"/>
      <c r="P191" s="64"/>
      <c r="Q191" s="64"/>
      <c r="R191" s="64"/>
      <c r="S191" s="64"/>
      <c r="T191" s="64"/>
      <c r="U191" s="64"/>
      <c r="V191" s="251"/>
      <c r="W191" s="64"/>
      <c r="X191" s="60"/>
      <c r="Y191" s="60"/>
      <c r="Z191" s="60"/>
      <c r="AA191" s="75"/>
      <c r="AB191" s="67"/>
      <c r="AC191" s="68"/>
      <c r="AD191" s="68"/>
      <c r="AE191" s="68"/>
    </row>
    <row r="192" spans="1:31" ht="16" x14ac:dyDescent="0.2">
      <c r="A192" s="57"/>
      <c r="B192" s="58"/>
      <c r="C192" s="93"/>
      <c r="D192" s="60"/>
      <c r="E192" s="60"/>
      <c r="F192" s="60"/>
      <c r="G192" s="61"/>
      <c r="H192" s="64"/>
      <c r="I192" s="64"/>
      <c r="J192" s="61"/>
      <c r="K192" s="63"/>
      <c r="L192" s="64"/>
      <c r="M192" s="65"/>
      <c r="N192" s="235"/>
      <c r="O192" s="235"/>
      <c r="P192" s="64"/>
      <c r="Q192" s="64"/>
      <c r="R192" s="64"/>
      <c r="S192" s="64"/>
      <c r="T192" s="64"/>
      <c r="U192" s="64"/>
      <c r="V192" s="251"/>
      <c r="W192" s="64"/>
      <c r="X192" s="60"/>
      <c r="Y192" s="60"/>
      <c r="Z192" s="60"/>
      <c r="AA192" s="75"/>
      <c r="AB192" s="67"/>
      <c r="AC192" s="68"/>
      <c r="AD192" s="68"/>
      <c r="AE192" s="68"/>
    </row>
    <row r="193" spans="1:31" ht="16" x14ac:dyDescent="0.2">
      <c r="A193" s="99"/>
      <c r="B193" s="58"/>
      <c r="C193" s="58"/>
      <c r="D193" s="60"/>
      <c r="E193" s="60"/>
      <c r="F193" s="60"/>
      <c r="G193" s="61"/>
      <c r="H193" s="64"/>
      <c r="I193" s="64"/>
      <c r="J193" s="61"/>
      <c r="K193" s="63"/>
      <c r="L193" s="64"/>
      <c r="M193" s="65"/>
      <c r="N193" s="235"/>
      <c r="O193" s="235"/>
      <c r="P193" s="64"/>
      <c r="Q193" s="64"/>
      <c r="R193" s="64"/>
      <c r="S193" s="64"/>
      <c r="T193" s="64"/>
      <c r="U193" s="64"/>
      <c r="V193" s="251"/>
      <c r="W193" s="64"/>
      <c r="X193" s="60"/>
      <c r="Y193" s="60"/>
      <c r="Z193" s="60"/>
      <c r="AA193" s="75"/>
      <c r="AB193" s="67"/>
      <c r="AC193" s="68"/>
      <c r="AD193" s="68"/>
      <c r="AE193" s="68"/>
    </row>
    <row r="194" spans="1:31" ht="16" x14ac:dyDescent="0.2">
      <c r="A194" s="57"/>
      <c r="B194" s="58"/>
      <c r="C194" s="58"/>
      <c r="D194" s="60"/>
      <c r="E194" s="60"/>
      <c r="F194" s="60"/>
      <c r="G194" s="61"/>
      <c r="H194" s="64"/>
      <c r="I194" s="64"/>
      <c r="J194" s="61"/>
      <c r="K194" s="63"/>
      <c r="L194" s="64"/>
      <c r="M194" s="65"/>
      <c r="N194" s="235"/>
      <c r="O194" s="235"/>
      <c r="P194" s="64"/>
      <c r="Q194" s="64"/>
      <c r="R194" s="64"/>
      <c r="S194" s="64"/>
      <c r="T194" s="64"/>
      <c r="U194" s="64"/>
      <c r="V194" s="251"/>
      <c r="W194" s="64"/>
      <c r="X194" s="60"/>
      <c r="Y194" s="60"/>
      <c r="Z194" s="60"/>
      <c r="AA194" s="75"/>
      <c r="AB194" s="67"/>
      <c r="AC194" s="68"/>
      <c r="AD194" s="68"/>
      <c r="AE194" s="68"/>
    </row>
    <row r="195" spans="1:31" ht="16" x14ac:dyDescent="0.2">
      <c r="A195" s="70"/>
      <c r="B195" s="86"/>
      <c r="C195" s="86"/>
      <c r="D195" s="60"/>
      <c r="E195" s="60"/>
      <c r="F195" s="60"/>
      <c r="G195" s="61"/>
      <c r="H195" s="64"/>
      <c r="I195" s="64"/>
      <c r="J195" s="61"/>
      <c r="K195" s="63"/>
      <c r="L195" s="64"/>
      <c r="M195" s="65"/>
      <c r="N195" s="235"/>
      <c r="O195" s="235"/>
      <c r="P195" s="64"/>
      <c r="Q195" s="64"/>
      <c r="R195" s="64"/>
      <c r="S195" s="64"/>
      <c r="T195" s="89"/>
      <c r="U195" s="64"/>
      <c r="V195" s="251"/>
      <c r="W195" s="64"/>
      <c r="X195" s="60"/>
      <c r="Y195" s="60"/>
      <c r="Z195" s="60"/>
      <c r="AA195" s="75"/>
      <c r="AB195" s="67"/>
      <c r="AC195" s="68"/>
      <c r="AD195" s="68"/>
      <c r="AE195" s="68"/>
    </row>
    <row r="196" spans="1:31" ht="16" x14ac:dyDescent="0.2">
      <c r="A196" s="99"/>
      <c r="B196" s="58"/>
      <c r="C196" s="58"/>
      <c r="D196" s="60"/>
      <c r="E196" s="60"/>
      <c r="F196" s="60"/>
      <c r="G196" s="61"/>
      <c r="H196" s="64"/>
      <c r="I196" s="64"/>
      <c r="J196" s="61"/>
      <c r="K196" s="63"/>
      <c r="L196" s="64"/>
      <c r="M196" s="65"/>
      <c r="N196" s="235"/>
      <c r="O196" s="235"/>
      <c r="P196" s="64"/>
      <c r="Q196" s="64"/>
      <c r="R196" s="64"/>
      <c r="S196" s="64"/>
      <c r="T196" s="64"/>
      <c r="U196" s="64"/>
      <c r="V196" s="251"/>
      <c r="W196" s="64"/>
      <c r="X196" s="60"/>
      <c r="Y196" s="60"/>
      <c r="Z196" s="60"/>
      <c r="AA196" s="75"/>
      <c r="AB196" s="67"/>
      <c r="AC196" s="68"/>
      <c r="AD196" s="68"/>
      <c r="AE196" s="68"/>
    </row>
    <row r="197" spans="1:31" ht="16" x14ac:dyDescent="0.2">
      <c r="A197" s="82"/>
      <c r="B197" s="83"/>
      <c r="C197" s="83"/>
      <c r="D197" s="60"/>
      <c r="E197" s="60"/>
      <c r="F197" s="60"/>
      <c r="G197" s="61"/>
      <c r="H197" s="64"/>
      <c r="I197" s="64"/>
      <c r="J197" s="61"/>
      <c r="K197" s="63"/>
      <c r="L197" s="64"/>
      <c r="M197" s="65"/>
      <c r="N197" s="235"/>
      <c r="O197" s="235"/>
      <c r="P197" s="64"/>
      <c r="Q197" s="64"/>
      <c r="R197" s="64"/>
      <c r="S197" s="64"/>
      <c r="T197" s="64"/>
      <c r="U197" s="64"/>
      <c r="V197" s="251"/>
      <c r="W197" s="64"/>
      <c r="X197" s="60"/>
      <c r="Y197" s="60"/>
      <c r="Z197" s="60"/>
      <c r="AA197" s="75"/>
      <c r="AB197" s="67"/>
      <c r="AC197" s="68"/>
      <c r="AD197" s="68"/>
      <c r="AE197" s="68"/>
    </row>
    <row r="198" spans="1:31" ht="16" x14ac:dyDescent="0.2">
      <c r="A198" s="57"/>
      <c r="B198" s="58"/>
      <c r="C198" s="58"/>
      <c r="D198" s="60"/>
      <c r="E198" s="60"/>
      <c r="F198" s="60"/>
      <c r="G198" s="61"/>
      <c r="H198" s="64"/>
      <c r="I198" s="64"/>
      <c r="J198" s="61"/>
      <c r="K198" s="63"/>
      <c r="L198" s="64"/>
      <c r="M198" s="65"/>
      <c r="N198" s="235"/>
      <c r="O198" s="235"/>
      <c r="P198" s="64"/>
      <c r="Q198" s="64"/>
      <c r="R198" s="64"/>
      <c r="S198" s="64"/>
      <c r="T198" s="64"/>
      <c r="U198" s="64"/>
      <c r="V198" s="251"/>
      <c r="W198" s="64"/>
      <c r="X198" s="60"/>
      <c r="Y198" s="60"/>
      <c r="Z198" s="60"/>
      <c r="AA198" s="75"/>
      <c r="AB198" s="67"/>
      <c r="AC198" s="68"/>
      <c r="AD198" s="68"/>
      <c r="AE198" s="68"/>
    </row>
    <row r="199" spans="1:31" ht="16" x14ac:dyDescent="0.2">
      <c r="A199" s="99"/>
      <c r="B199" s="58"/>
      <c r="C199" s="58"/>
      <c r="D199" s="60"/>
      <c r="E199" s="60"/>
      <c r="F199" s="60"/>
      <c r="G199" s="61"/>
      <c r="H199" s="64"/>
      <c r="I199" s="64"/>
      <c r="J199" s="61"/>
      <c r="K199" s="63"/>
      <c r="L199" s="64"/>
      <c r="M199" s="65"/>
      <c r="N199" s="235"/>
      <c r="O199" s="235"/>
      <c r="P199" s="64"/>
      <c r="Q199" s="64"/>
      <c r="R199" s="64"/>
      <c r="S199" s="64"/>
      <c r="T199" s="64"/>
      <c r="U199" s="64"/>
      <c r="V199" s="251"/>
      <c r="W199" s="64"/>
      <c r="X199" s="60"/>
      <c r="Y199" s="60"/>
      <c r="Z199" s="60"/>
      <c r="AA199" s="75"/>
      <c r="AB199" s="67"/>
      <c r="AC199" s="68"/>
      <c r="AD199" s="68"/>
      <c r="AE199" s="68"/>
    </row>
    <row r="200" spans="1:31" ht="16" x14ac:dyDescent="0.2">
      <c r="A200" s="57"/>
      <c r="B200" s="58"/>
      <c r="C200" s="58"/>
      <c r="D200" s="60"/>
      <c r="E200" s="60"/>
      <c r="F200" s="60"/>
      <c r="G200" s="61"/>
      <c r="H200" s="64"/>
      <c r="I200" s="64"/>
      <c r="J200" s="61"/>
      <c r="K200" s="63"/>
      <c r="L200" s="64"/>
      <c r="M200" s="65"/>
      <c r="N200" s="235"/>
      <c r="O200" s="235"/>
      <c r="P200" s="64"/>
      <c r="Q200" s="64"/>
      <c r="R200" s="64"/>
      <c r="S200" s="64"/>
      <c r="T200" s="64"/>
      <c r="U200" s="64"/>
      <c r="V200" s="251"/>
      <c r="W200" s="64"/>
      <c r="X200" s="60"/>
      <c r="Y200" s="60"/>
      <c r="Z200" s="60"/>
      <c r="AA200" s="75"/>
      <c r="AB200" s="67"/>
      <c r="AC200" s="68"/>
      <c r="AD200" s="68"/>
      <c r="AE200" s="68"/>
    </row>
    <row r="201" spans="1:31" ht="16" x14ac:dyDescent="0.2">
      <c r="A201" s="57"/>
      <c r="B201" s="58"/>
      <c r="C201" s="58"/>
      <c r="D201" s="60"/>
      <c r="E201" s="60"/>
      <c r="F201" s="60"/>
      <c r="G201" s="61"/>
      <c r="H201" s="64"/>
      <c r="I201" s="64"/>
      <c r="J201" s="61"/>
      <c r="K201" s="63"/>
      <c r="L201" s="64"/>
      <c r="M201" s="65"/>
      <c r="N201" s="235"/>
      <c r="O201" s="235"/>
      <c r="P201" s="64"/>
      <c r="Q201" s="64"/>
      <c r="R201" s="64"/>
      <c r="S201" s="64"/>
      <c r="T201" s="64"/>
      <c r="U201" s="64"/>
      <c r="V201" s="251"/>
      <c r="W201" s="64"/>
      <c r="X201" s="60"/>
      <c r="Y201" s="60"/>
      <c r="Z201" s="60"/>
      <c r="AA201" s="75"/>
      <c r="AB201" s="67"/>
      <c r="AC201" s="68"/>
      <c r="AD201" s="68"/>
      <c r="AE201" s="68"/>
    </row>
    <row r="202" spans="1:31" ht="16" x14ac:dyDescent="0.2">
      <c r="A202" s="57"/>
      <c r="B202" s="58"/>
      <c r="C202" s="58"/>
      <c r="D202" s="60"/>
      <c r="E202" s="60"/>
      <c r="F202" s="60"/>
      <c r="G202" s="61"/>
      <c r="H202" s="64"/>
      <c r="I202" s="64"/>
      <c r="J202" s="61"/>
      <c r="K202" s="63"/>
      <c r="L202" s="64"/>
      <c r="M202" s="65"/>
      <c r="N202" s="235"/>
      <c r="O202" s="235"/>
      <c r="P202" s="64"/>
      <c r="Q202" s="64"/>
      <c r="R202" s="64"/>
      <c r="S202" s="64"/>
      <c r="T202" s="64"/>
      <c r="U202" s="64"/>
      <c r="V202" s="251"/>
      <c r="W202" s="64"/>
      <c r="X202" s="60"/>
      <c r="Y202" s="60"/>
      <c r="Z202" s="60"/>
      <c r="AA202" s="75"/>
      <c r="AB202" s="67"/>
      <c r="AC202" s="68"/>
      <c r="AD202" s="68"/>
      <c r="AE202" s="68"/>
    </row>
    <row r="203" spans="1:31" ht="16" x14ac:dyDescent="0.2">
      <c r="A203" s="57"/>
      <c r="B203" s="58"/>
      <c r="C203" s="58"/>
      <c r="D203" s="86"/>
      <c r="E203" s="86"/>
      <c r="F203" s="86"/>
      <c r="G203" s="61"/>
      <c r="H203" s="64"/>
      <c r="I203" s="64"/>
      <c r="J203" s="61"/>
      <c r="K203" s="63"/>
      <c r="L203" s="64"/>
      <c r="M203" s="61"/>
      <c r="N203" s="235"/>
      <c r="O203" s="235"/>
      <c r="P203" s="64"/>
      <c r="Q203" s="64"/>
      <c r="R203" s="64"/>
      <c r="S203" s="92"/>
      <c r="T203" s="64"/>
      <c r="U203" s="64"/>
      <c r="V203" s="251"/>
      <c r="W203" s="64"/>
      <c r="X203" s="101"/>
      <c r="Y203" s="86"/>
      <c r="Z203" s="86"/>
      <c r="AA203" s="75"/>
      <c r="AB203" s="67"/>
      <c r="AC203" s="68"/>
      <c r="AD203" s="68"/>
      <c r="AE203" s="68"/>
    </row>
    <row r="204" spans="1:31" ht="16" x14ac:dyDescent="0.2">
      <c r="A204" s="57"/>
      <c r="B204" s="58"/>
      <c r="C204" s="58"/>
      <c r="D204" s="60"/>
      <c r="E204" s="60"/>
      <c r="F204" s="60"/>
      <c r="G204" s="61"/>
      <c r="H204" s="64"/>
      <c r="I204" s="64"/>
      <c r="J204" s="61"/>
      <c r="K204" s="63"/>
      <c r="L204" s="64"/>
      <c r="M204" s="65"/>
      <c r="N204" s="235"/>
      <c r="O204" s="235"/>
      <c r="P204" s="64"/>
      <c r="Q204" s="64"/>
      <c r="R204" s="64"/>
      <c r="S204" s="64"/>
      <c r="T204" s="64"/>
      <c r="U204" s="64"/>
      <c r="V204" s="251"/>
      <c r="W204" s="64"/>
      <c r="X204" s="60"/>
      <c r="Y204" s="60"/>
      <c r="Z204" s="60"/>
      <c r="AA204" s="75"/>
      <c r="AB204" s="67"/>
      <c r="AC204" s="68"/>
      <c r="AD204" s="68"/>
      <c r="AE204" s="68"/>
    </row>
    <row r="205" spans="1:31" ht="16" x14ac:dyDescent="0.2">
      <c r="A205" s="57"/>
      <c r="B205" s="58"/>
      <c r="C205" s="58"/>
      <c r="D205" s="60"/>
      <c r="E205" s="60"/>
      <c r="F205" s="60"/>
      <c r="G205" s="61"/>
      <c r="H205" s="64"/>
      <c r="I205" s="64"/>
      <c r="J205" s="61"/>
      <c r="K205" s="63"/>
      <c r="L205" s="64"/>
      <c r="M205" s="65"/>
      <c r="N205" s="235"/>
      <c r="O205" s="235"/>
      <c r="P205" s="64"/>
      <c r="Q205" s="64"/>
      <c r="R205" s="64"/>
      <c r="S205" s="64"/>
      <c r="T205" s="64"/>
      <c r="U205" s="64"/>
      <c r="V205" s="251"/>
      <c r="W205" s="64"/>
      <c r="X205" s="60"/>
      <c r="Y205" s="60"/>
      <c r="Z205" s="60"/>
      <c r="AA205" s="75"/>
      <c r="AB205" s="67"/>
      <c r="AC205" s="68"/>
      <c r="AD205" s="68"/>
      <c r="AE205" s="68"/>
    </row>
    <row r="206" spans="1:31" ht="16" x14ac:dyDescent="0.2">
      <c r="A206" s="57"/>
      <c r="B206" s="58"/>
      <c r="C206" s="58"/>
      <c r="D206" s="86"/>
      <c r="E206" s="86"/>
      <c r="F206" s="86"/>
      <c r="G206" s="61"/>
      <c r="H206" s="64"/>
      <c r="I206" s="77"/>
      <c r="J206" s="61"/>
      <c r="K206" s="63"/>
      <c r="L206" s="64"/>
      <c r="M206" s="61"/>
      <c r="N206" s="235"/>
      <c r="O206" s="235"/>
      <c r="P206" s="64"/>
      <c r="Q206" s="64"/>
      <c r="R206" s="64"/>
      <c r="S206" s="92"/>
      <c r="T206" s="64"/>
      <c r="U206" s="64"/>
      <c r="V206" s="251"/>
      <c r="W206" s="64"/>
      <c r="X206" s="79"/>
      <c r="Y206" s="86"/>
      <c r="Z206" s="86"/>
      <c r="AA206" s="75"/>
      <c r="AB206" s="67"/>
      <c r="AC206" s="68"/>
      <c r="AD206" s="68"/>
      <c r="AE206" s="68"/>
    </row>
    <row r="207" spans="1:31" ht="16" x14ac:dyDescent="0.2">
      <c r="A207" s="57"/>
      <c r="B207" s="58"/>
      <c r="C207" s="58"/>
      <c r="D207" s="60"/>
      <c r="E207" s="60"/>
      <c r="F207" s="60"/>
      <c r="G207" s="61"/>
      <c r="H207" s="64"/>
      <c r="I207" s="64"/>
      <c r="J207" s="61"/>
      <c r="K207" s="63"/>
      <c r="L207" s="64"/>
      <c r="M207" s="65"/>
      <c r="N207" s="235"/>
      <c r="O207" s="235"/>
      <c r="P207" s="64"/>
      <c r="Q207" s="64"/>
      <c r="R207" s="64"/>
      <c r="S207" s="64"/>
      <c r="T207" s="64"/>
      <c r="U207" s="64"/>
      <c r="V207" s="251"/>
      <c r="W207" s="64"/>
      <c r="X207" s="60"/>
      <c r="Y207" s="60"/>
      <c r="Z207" s="60"/>
      <c r="AA207" s="75"/>
      <c r="AB207" s="67"/>
      <c r="AC207" s="68"/>
      <c r="AD207" s="68"/>
      <c r="AE207" s="68"/>
    </row>
    <row r="208" spans="1:31" ht="16" x14ac:dyDescent="0.2">
      <c r="A208" s="57"/>
      <c r="B208" s="58"/>
      <c r="C208" s="58"/>
      <c r="D208" s="86"/>
      <c r="E208" s="86"/>
      <c r="F208" s="86"/>
      <c r="G208" s="61"/>
      <c r="H208" s="64"/>
      <c r="I208" s="77"/>
      <c r="J208" s="61"/>
      <c r="K208" s="63"/>
      <c r="L208" s="64"/>
      <c r="M208" s="61"/>
      <c r="N208" s="235"/>
      <c r="O208" s="235"/>
      <c r="P208" s="64"/>
      <c r="Q208" s="64"/>
      <c r="R208" s="64"/>
      <c r="S208" s="92"/>
      <c r="T208" s="64"/>
      <c r="U208" s="64"/>
      <c r="V208" s="251"/>
      <c r="W208" s="64"/>
      <c r="X208" s="79"/>
      <c r="Y208" s="86"/>
      <c r="Z208" s="86"/>
      <c r="AA208" s="75"/>
      <c r="AB208" s="67"/>
      <c r="AC208" s="68"/>
      <c r="AD208" s="68"/>
      <c r="AE208" s="68"/>
    </row>
    <row r="209" spans="1:31" ht="16" x14ac:dyDescent="0.2">
      <c r="A209" s="99"/>
      <c r="B209" s="58"/>
      <c r="C209" s="58"/>
      <c r="D209" s="60"/>
      <c r="E209" s="60"/>
      <c r="F209" s="60"/>
      <c r="G209" s="61"/>
      <c r="H209" s="64"/>
      <c r="I209" s="64"/>
      <c r="J209" s="61"/>
      <c r="K209" s="63"/>
      <c r="L209" s="64"/>
      <c r="M209" s="65"/>
      <c r="N209" s="235"/>
      <c r="O209" s="235"/>
      <c r="P209" s="64"/>
      <c r="Q209" s="64"/>
      <c r="R209" s="64"/>
      <c r="S209" s="64"/>
      <c r="T209" s="64"/>
      <c r="U209" s="64"/>
      <c r="V209" s="251"/>
      <c r="W209" s="64"/>
      <c r="X209" s="60"/>
      <c r="Y209" s="60"/>
      <c r="Z209" s="60"/>
      <c r="AA209" s="75"/>
      <c r="AB209" s="67"/>
      <c r="AC209" s="68"/>
      <c r="AD209" s="68"/>
      <c r="AE209" s="68"/>
    </row>
    <row r="210" spans="1:31" ht="16" x14ac:dyDescent="0.2">
      <c r="A210" s="57"/>
      <c r="B210" s="58"/>
      <c r="C210" s="58"/>
      <c r="D210" s="60"/>
      <c r="E210" s="60"/>
      <c r="F210" s="60"/>
      <c r="G210" s="61"/>
      <c r="H210" s="64"/>
      <c r="I210" s="64"/>
      <c r="J210" s="61"/>
      <c r="K210" s="63"/>
      <c r="L210" s="64"/>
      <c r="M210" s="65"/>
      <c r="N210" s="235"/>
      <c r="O210" s="235"/>
      <c r="P210" s="64"/>
      <c r="Q210" s="64"/>
      <c r="R210" s="64"/>
      <c r="S210" s="64"/>
      <c r="T210" s="64"/>
      <c r="U210" s="64"/>
      <c r="V210" s="251"/>
      <c r="W210" s="64"/>
      <c r="X210" s="60"/>
      <c r="Y210" s="60"/>
      <c r="Z210" s="60"/>
      <c r="AA210" s="75"/>
      <c r="AB210" s="67"/>
      <c r="AC210" s="68"/>
      <c r="AD210" s="68"/>
      <c r="AE210" s="68"/>
    </row>
    <row r="211" spans="1:31" ht="16" x14ac:dyDescent="0.2">
      <c r="A211" s="57"/>
      <c r="B211" s="58"/>
      <c r="C211" s="58"/>
      <c r="D211" s="86"/>
      <c r="E211" s="86"/>
      <c r="F211" s="86"/>
      <c r="G211" s="61"/>
      <c r="H211" s="64"/>
      <c r="I211" s="77"/>
      <c r="J211" s="61"/>
      <c r="K211" s="63"/>
      <c r="L211" s="64"/>
      <c r="M211" s="61"/>
      <c r="N211" s="235"/>
      <c r="O211" s="235"/>
      <c r="P211" s="64"/>
      <c r="Q211" s="64"/>
      <c r="R211" s="64"/>
      <c r="S211" s="92"/>
      <c r="T211" s="64"/>
      <c r="U211" s="64"/>
      <c r="V211" s="251"/>
      <c r="W211" s="64"/>
      <c r="X211" s="79"/>
      <c r="Y211" s="86"/>
      <c r="Z211" s="86"/>
      <c r="AA211" s="75"/>
      <c r="AB211" s="67"/>
      <c r="AC211" s="68"/>
      <c r="AD211" s="68"/>
      <c r="AE211" s="68"/>
    </row>
    <row r="212" spans="1:31" ht="16" x14ac:dyDescent="0.2">
      <c r="A212" s="57"/>
      <c r="B212" s="58"/>
      <c r="C212" s="58"/>
      <c r="D212" s="86"/>
      <c r="E212" s="86"/>
      <c r="F212" s="86"/>
      <c r="G212" s="61"/>
      <c r="H212" s="64"/>
      <c r="I212" s="77"/>
      <c r="J212" s="61"/>
      <c r="K212" s="63"/>
      <c r="L212" s="64"/>
      <c r="M212" s="61"/>
      <c r="N212" s="235"/>
      <c r="O212" s="235"/>
      <c r="P212" s="64"/>
      <c r="Q212" s="64"/>
      <c r="R212" s="64"/>
      <c r="S212" s="92"/>
      <c r="T212" s="64"/>
      <c r="U212" s="64"/>
      <c r="V212" s="251"/>
      <c r="W212" s="64"/>
      <c r="X212" s="79"/>
      <c r="Y212" s="86"/>
      <c r="Z212" s="86"/>
      <c r="AA212" s="75"/>
      <c r="AB212" s="67"/>
      <c r="AC212" s="68"/>
      <c r="AD212" s="68"/>
      <c r="AE212" s="68"/>
    </row>
    <row r="213" spans="1:31" ht="16" x14ac:dyDescent="0.2">
      <c r="A213" s="85"/>
      <c r="B213" s="75"/>
      <c r="C213" s="74"/>
      <c r="D213" s="75"/>
      <c r="E213" s="75"/>
      <c r="F213" s="75"/>
      <c r="G213" s="76"/>
      <c r="H213" s="77"/>
      <c r="I213" s="77"/>
      <c r="J213" s="76"/>
      <c r="K213" s="63"/>
      <c r="L213" s="77"/>
      <c r="M213" s="76"/>
      <c r="N213" s="236"/>
      <c r="O213" s="236"/>
      <c r="P213" s="77"/>
      <c r="Q213" s="77"/>
      <c r="R213" s="77"/>
      <c r="S213" s="94"/>
      <c r="T213" s="77"/>
      <c r="U213" s="77"/>
      <c r="V213" s="252"/>
      <c r="W213" s="77"/>
      <c r="X213" s="79"/>
      <c r="Y213" s="75"/>
      <c r="Z213" s="75"/>
      <c r="AA213" s="80"/>
      <c r="AB213" s="67"/>
      <c r="AC213" s="68"/>
      <c r="AD213" s="68"/>
      <c r="AE213" s="68"/>
    </row>
    <row r="214" spans="1:31" ht="16" x14ac:dyDescent="0.2">
      <c r="A214" s="85"/>
      <c r="B214" s="75"/>
      <c r="C214" s="58"/>
      <c r="D214" s="86"/>
      <c r="E214" s="86"/>
      <c r="F214" s="86"/>
      <c r="G214" s="61"/>
      <c r="H214" s="64"/>
      <c r="I214" s="77"/>
      <c r="J214" s="61"/>
      <c r="K214" s="63"/>
      <c r="L214" s="64"/>
      <c r="M214" s="61"/>
      <c r="N214" s="235"/>
      <c r="O214" s="235"/>
      <c r="P214" s="64"/>
      <c r="Q214" s="64"/>
      <c r="R214" s="64"/>
      <c r="S214" s="92"/>
      <c r="T214" s="64"/>
      <c r="U214" s="64"/>
      <c r="V214" s="251"/>
      <c r="W214" s="64"/>
      <c r="X214" s="79"/>
      <c r="Y214" s="58"/>
      <c r="Z214" s="58"/>
      <c r="AA214" s="75"/>
      <c r="AB214" s="67"/>
      <c r="AC214" s="68"/>
      <c r="AD214" s="68"/>
      <c r="AE214" s="68"/>
    </row>
    <row r="215" spans="1:31" ht="16" x14ac:dyDescent="0.2">
      <c r="A215" s="57"/>
      <c r="B215" s="58"/>
      <c r="C215" s="58"/>
      <c r="D215" s="60"/>
      <c r="E215" s="60"/>
      <c r="F215" s="60"/>
      <c r="G215" s="61"/>
      <c r="H215" s="64"/>
      <c r="I215" s="64"/>
      <c r="J215" s="61"/>
      <c r="K215" s="63"/>
      <c r="L215" s="64"/>
      <c r="M215" s="65"/>
      <c r="N215" s="235"/>
      <c r="O215" s="235"/>
      <c r="P215" s="64"/>
      <c r="Q215" s="64"/>
      <c r="R215" s="64"/>
      <c r="S215" s="64"/>
      <c r="T215" s="89"/>
      <c r="U215" s="64"/>
      <c r="V215" s="251"/>
      <c r="W215" s="64"/>
      <c r="X215" s="60"/>
      <c r="Y215" s="60"/>
      <c r="Z215" s="60"/>
      <c r="AA215" s="75"/>
      <c r="AB215" s="67"/>
      <c r="AC215" s="68"/>
      <c r="AD215" s="68"/>
      <c r="AE215" s="68"/>
    </row>
    <row r="216" spans="1:31" ht="16" x14ac:dyDescent="0.2">
      <c r="A216" s="85"/>
      <c r="B216" s="75"/>
      <c r="C216" s="74"/>
      <c r="D216" s="60"/>
      <c r="E216" s="60"/>
      <c r="F216" s="60"/>
      <c r="G216" s="61"/>
      <c r="H216" s="64"/>
      <c r="I216" s="64"/>
      <c r="J216" s="61"/>
      <c r="K216" s="63"/>
      <c r="L216" s="64"/>
      <c r="M216" s="65"/>
      <c r="N216" s="235"/>
      <c r="O216" s="235"/>
      <c r="P216" s="64"/>
      <c r="Q216" s="64"/>
      <c r="R216" s="64"/>
      <c r="S216" s="64"/>
      <c r="T216" s="64"/>
      <c r="U216" s="64"/>
      <c r="V216" s="251"/>
      <c r="W216" s="64"/>
      <c r="X216" s="60"/>
      <c r="Y216" s="60"/>
      <c r="Z216" s="60"/>
      <c r="AA216" s="75"/>
      <c r="AB216" s="67"/>
      <c r="AC216" s="68"/>
      <c r="AD216" s="68"/>
      <c r="AE216" s="68"/>
    </row>
    <row r="217" spans="1:31" ht="16" x14ac:dyDescent="0.2">
      <c r="A217" s="57"/>
      <c r="B217" s="58"/>
      <c r="C217" s="58"/>
      <c r="D217" s="60"/>
      <c r="E217" s="60"/>
      <c r="F217" s="60"/>
      <c r="G217" s="61"/>
      <c r="H217" s="64"/>
      <c r="I217" s="64"/>
      <c r="J217" s="61"/>
      <c r="K217" s="63"/>
      <c r="L217" s="64"/>
      <c r="M217" s="65"/>
      <c r="N217" s="235"/>
      <c r="O217" s="235"/>
      <c r="P217" s="64"/>
      <c r="Q217" s="64"/>
      <c r="R217" s="64"/>
      <c r="S217" s="64"/>
      <c r="T217" s="64"/>
      <c r="U217" s="64"/>
      <c r="V217" s="251"/>
      <c r="W217" s="64"/>
      <c r="X217" s="60"/>
      <c r="Y217" s="60"/>
      <c r="Z217" s="60"/>
      <c r="AA217" s="75"/>
      <c r="AB217" s="67"/>
      <c r="AC217" s="68"/>
      <c r="AD217" s="68"/>
      <c r="AE217" s="68"/>
    </row>
    <row r="218" spans="1:31" ht="16" x14ac:dyDescent="0.2">
      <c r="A218" s="57"/>
      <c r="B218" s="58"/>
      <c r="C218" s="58"/>
      <c r="D218" s="60"/>
      <c r="E218" s="60"/>
      <c r="F218" s="60"/>
      <c r="G218" s="61"/>
      <c r="H218" s="64"/>
      <c r="I218" s="64"/>
      <c r="J218" s="61"/>
      <c r="K218" s="63"/>
      <c r="L218" s="64"/>
      <c r="M218" s="65"/>
      <c r="N218" s="235"/>
      <c r="O218" s="235"/>
      <c r="P218" s="64"/>
      <c r="Q218" s="64"/>
      <c r="R218" s="64"/>
      <c r="S218" s="64"/>
      <c r="T218" s="64"/>
      <c r="U218" s="64"/>
      <c r="V218" s="251"/>
      <c r="W218" s="64"/>
      <c r="X218" s="60"/>
      <c r="Y218" s="60"/>
      <c r="Z218" s="60"/>
      <c r="AA218" s="75"/>
      <c r="AB218" s="67"/>
      <c r="AC218" s="68"/>
      <c r="AD218" s="68"/>
      <c r="AE218" s="68"/>
    </row>
    <row r="219" spans="1:31" ht="16" x14ac:dyDescent="0.2">
      <c r="A219" s="57"/>
      <c r="B219" s="58"/>
      <c r="C219" s="58"/>
      <c r="D219" s="60"/>
      <c r="E219" s="60"/>
      <c r="F219" s="60"/>
      <c r="G219" s="61"/>
      <c r="H219" s="64"/>
      <c r="I219" s="64"/>
      <c r="J219" s="61"/>
      <c r="K219" s="63"/>
      <c r="L219" s="64"/>
      <c r="M219" s="65"/>
      <c r="N219" s="235"/>
      <c r="O219" s="235"/>
      <c r="P219" s="64"/>
      <c r="Q219" s="64"/>
      <c r="R219" s="64"/>
      <c r="S219" s="64"/>
      <c r="T219" s="64"/>
      <c r="U219" s="64"/>
      <c r="V219" s="251"/>
      <c r="W219" s="64"/>
      <c r="X219" s="60"/>
      <c r="Y219" s="60"/>
      <c r="Z219" s="60"/>
      <c r="AA219" s="75"/>
      <c r="AB219" s="67"/>
      <c r="AC219" s="68"/>
      <c r="AD219" s="68"/>
      <c r="AE219" s="68"/>
    </row>
    <row r="220" spans="1:31" ht="16" x14ac:dyDescent="0.2">
      <c r="A220" s="57"/>
      <c r="B220" s="58"/>
      <c r="C220" s="58"/>
      <c r="D220" s="86"/>
      <c r="E220" s="86"/>
      <c r="F220" s="86"/>
      <c r="G220" s="61"/>
      <c r="H220" s="64"/>
      <c r="I220" s="64"/>
      <c r="J220" s="61"/>
      <c r="K220" s="63"/>
      <c r="L220" s="64"/>
      <c r="M220" s="65"/>
      <c r="N220" s="235"/>
      <c r="O220" s="235"/>
      <c r="P220" s="64"/>
      <c r="Q220" s="64"/>
      <c r="R220" s="64"/>
      <c r="S220" s="64"/>
      <c r="T220" s="64"/>
      <c r="U220" s="64"/>
      <c r="V220" s="251"/>
      <c r="W220" s="64"/>
      <c r="X220" s="101"/>
      <c r="Y220" s="86"/>
      <c r="Z220" s="86"/>
      <c r="AA220" s="75"/>
      <c r="AB220" s="67"/>
      <c r="AC220" s="68"/>
      <c r="AD220" s="68"/>
      <c r="AE220" s="68"/>
    </row>
    <row r="221" spans="1:31" ht="16" x14ac:dyDescent="0.2">
      <c r="A221" s="57"/>
      <c r="B221" s="58"/>
      <c r="C221" s="58"/>
      <c r="D221" s="60"/>
      <c r="E221" s="60"/>
      <c r="F221" s="60"/>
      <c r="G221" s="61"/>
      <c r="H221" s="64"/>
      <c r="I221" s="64"/>
      <c r="J221" s="61"/>
      <c r="K221" s="63"/>
      <c r="L221" s="64"/>
      <c r="M221" s="65"/>
      <c r="N221" s="235"/>
      <c r="O221" s="235"/>
      <c r="P221" s="64"/>
      <c r="Q221" s="64"/>
      <c r="R221" s="64"/>
      <c r="S221" s="64"/>
      <c r="T221" s="64"/>
      <c r="U221" s="64"/>
      <c r="V221" s="251"/>
      <c r="W221" s="64"/>
      <c r="X221" s="60"/>
      <c r="Y221" s="60"/>
      <c r="Z221" s="60"/>
      <c r="AA221" s="75"/>
      <c r="AB221" s="67"/>
      <c r="AC221" s="68"/>
      <c r="AD221" s="68"/>
      <c r="AE221" s="68"/>
    </row>
    <row r="222" spans="1:31" ht="16" x14ac:dyDescent="0.2">
      <c r="A222" s="99"/>
      <c r="B222" s="58"/>
      <c r="C222" s="58"/>
      <c r="D222" s="86"/>
      <c r="E222" s="86"/>
      <c r="F222" s="86"/>
      <c r="G222" s="61"/>
      <c r="H222" s="64"/>
      <c r="I222" s="64"/>
      <c r="J222" s="61"/>
      <c r="K222" s="63"/>
      <c r="L222" s="64"/>
      <c r="M222" s="65"/>
      <c r="N222" s="235"/>
      <c r="O222" s="235"/>
      <c r="P222" s="64"/>
      <c r="Q222" s="64"/>
      <c r="R222" s="64"/>
      <c r="S222" s="64"/>
      <c r="T222" s="64"/>
      <c r="U222" s="64"/>
      <c r="V222" s="251"/>
      <c r="W222" s="64"/>
      <c r="X222" s="101"/>
      <c r="Y222" s="86"/>
      <c r="Z222" s="86"/>
      <c r="AA222" s="75"/>
      <c r="AB222" s="67"/>
      <c r="AC222" s="68"/>
      <c r="AD222" s="68"/>
      <c r="AE222" s="68"/>
    </row>
    <row r="223" spans="1:31" ht="16" x14ac:dyDescent="0.2">
      <c r="A223" s="85"/>
      <c r="B223" s="75"/>
      <c r="C223" s="58"/>
      <c r="D223" s="75"/>
      <c r="E223" s="75"/>
      <c r="F223" s="75"/>
      <c r="G223" s="76"/>
      <c r="H223" s="77"/>
      <c r="I223" s="77"/>
      <c r="J223" s="76"/>
      <c r="K223" s="63"/>
      <c r="L223" s="77"/>
      <c r="M223" s="78"/>
      <c r="N223" s="236"/>
      <c r="O223" s="236"/>
      <c r="P223" s="77"/>
      <c r="Q223" s="77"/>
      <c r="R223" s="77"/>
      <c r="S223" s="77"/>
      <c r="T223" s="77"/>
      <c r="U223" s="77"/>
      <c r="V223" s="252"/>
      <c r="W223" s="77"/>
      <c r="X223" s="79"/>
      <c r="Y223" s="75"/>
      <c r="Z223" s="75"/>
      <c r="AA223" s="80"/>
      <c r="AB223" s="67"/>
      <c r="AC223" s="68"/>
      <c r="AD223" s="68"/>
      <c r="AE223" s="68"/>
    </row>
    <row r="224" spans="1:31" ht="16" x14ac:dyDescent="0.2">
      <c r="A224" s="57"/>
      <c r="B224" s="58"/>
      <c r="C224" s="58"/>
      <c r="D224" s="60"/>
      <c r="E224" s="60"/>
      <c r="F224" s="60"/>
      <c r="G224" s="61"/>
      <c r="H224" s="64"/>
      <c r="I224" s="64"/>
      <c r="J224" s="61"/>
      <c r="K224" s="63"/>
      <c r="L224" s="64"/>
      <c r="M224" s="65"/>
      <c r="N224" s="235"/>
      <c r="O224" s="235"/>
      <c r="P224" s="64"/>
      <c r="Q224" s="64"/>
      <c r="R224" s="64"/>
      <c r="S224" s="64"/>
      <c r="T224" s="64"/>
      <c r="U224" s="64"/>
      <c r="V224" s="251"/>
      <c r="W224" s="64"/>
      <c r="X224" s="60"/>
      <c r="Y224" s="60"/>
      <c r="Z224" s="60"/>
      <c r="AA224" s="75"/>
      <c r="AB224" s="67"/>
      <c r="AC224" s="68"/>
      <c r="AD224" s="68"/>
      <c r="AE224" s="68"/>
    </row>
    <row r="225" spans="1:31" ht="16" x14ac:dyDescent="0.2">
      <c r="A225" s="82"/>
      <c r="B225" s="83"/>
      <c r="C225" s="83"/>
      <c r="D225" s="60"/>
      <c r="E225" s="60"/>
      <c r="F225" s="60"/>
      <c r="G225" s="61"/>
      <c r="H225" s="64"/>
      <c r="I225" s="64"/>
      <c r="J225" s="61"/>
      <c r="K225" s="63"/>
      <c r="L225" s="64"/>
      <c r="M225" s="65"/>
      <c r="N225" s="235"/>
      <c r="O225" s="235"/>
      <c r="P225" s="64"/>
      <c r="Q225" s="64"/>
      <c r="R225" s="64"/>
      <c r="S225" s="64"/>
      <c r="T225" s="89"/>
      <c r="U225" s="64"/>
      <c r="V225" s="251"/>
      <c r="W225" s="64"/>
      <c r="X225" s="60"/>
      <c r="Y225" s="60"/>
      <c r="Z225" s="60"/>
      <c r="AA225" s="75"/>
      <c r="AB225" s="67"/>
      <c r="AC225" s="68"/>
      <c r="AD225" s="68"/>
      <c r="AE225" s="68"/>
    </row>
    <row r="226" spans="1:31" ht="16" x14ac:dyDescent="0.2">
      <c r="A226" s="82"/>
      <c r="B226" s="83"/>
      <c r="C226" s="83"/>
      <c r="D226" s="60"/>
      <c r="E226" s="60"/>
      <c r="F226" s="60"/>
      <c r="G226" s="61"/>
      <c r="H226" s="64"/>
      <c r="I226" s="64"/>
      <c r="J226" s="61"/>
      <c r="K226" s="63"/>
      <c r="L226" s="64"/>
      <c r="M226" s="65"/>
      <c r="N226" s="235"/>
      <c r="O226" s="235"/>
      <c r="P226" s="64"/>
      <c r="Q226" s="64"/>
      <c r="R226" s="64"/>
      <c r="S226" s="64"/>
      <c r="T226" s="64"/>
      <c r="U226" s="64"/>
      <c r="V226" s="251"/>
      <c r="W226" s="64"/>
      <c r="X226" s="60"/>
      <c r="Y226" s="60"/>
      <c r="Z226" s="60"/>
      <c r="AA226" s="75"/>
      <c r="AB226" s="67"/>
      <c r="AC226" s="68"/>
      <c r="AD226" s="68"/>
      <c r="AE226" s="68"/>
    </row>
    <row r="227" spans="1:31" ht="16" x14ac:dyDescent="0.2">
      <c r="A227" s="57"/>
      <c r="B227" s="58"/>
      <c r="C227" s="58"/>
      <c r="D227" s="60"/>
      <c r="E227" s="60"/>
      <c r="F227" s="60"/>
      <c r="G227" s="61"/>
      <c r="H227" s="64"/>
      <c r="I227" s="64"/>
      <c r="J227" s="61"/>
      <c r="K227" s="63"/>
      <c r="L227" s="64"/>
      <c r="M227" s="65"/>
      <c r="N227" s="235"/>
      <c r="O227" s="235"/>
      <c r="P227" s="64"/>
      <c r="Q227" s="64"/>
      <c r="R227" s="64"/>
      <c r="S227" s="64"/>
      <c r="T227" s="64"/>
      <c r="U227" s="64"/>
      <c r="V227" s="251"/>
      <c r="W227" s="64"/>
      <c r="X227" s="60"/>
      <c r="Y227" s="60"/>
      <c r="Z227" s="60"/>
      <c r="AA227" s="75"/>
      <c r="AB227" s="67"/>
      <c r="AC227" s="68"/>
      <c r="AD227" s="68"/>
      <c r="AE227" s="68"/>
    </row>
    <row r="228" spans="1:31" ht="16" x14ac:dyDescent="0.2">
      <c r="A228" s="57"/>
      <c r="B228" s="58"/>
      <c r="C228" s="58"/>
      <c r="D228" s="60"/>
      <c r="E228" s="60"/>
      <c r="F228" s="60"/>
      <c r="G228" s="61"/>
      <c r="H228" s="64"/>
      <c r="I228" s="64"/>
      <c r="J228" s="61"/>
      <c r="K228" s="63"/>
      <c r="L228" s="64"/>
      <c r="M228" s="65"/>
      <c r="N228" s="235"/>
      <c r="O228" s="235"/>
      <c r="P228" s="64"/>
      <c r="Q228" s="64"/>
      <c r="R228" s="64"/>
      <c r="S228" s="64"/>
      <c r="T228" s="64"/>
      <c r="U228" s="64"/>
      <c r="V228" s="251"/>
      <c r="W228" s="64"/>
      <c r="X228" s="60"/>
      <c r="Y228" s="60"/>
      <c r="Z228" s="60"/>
      <c r="AA228" s="75"/>
      <c r="AB228" s="67"/>
      <c r="AC228" s="68"/>
      <c r="AD228" s="68"/>
      <c r="AE228" s="68"/>
    </row>
    <row r="229" spans="1:31" ht="16" x14ac:dyDescent="0.2">
      <c r="A229" s="57"/>
      <c r="B229" s="58"/>
      <c r="C229" s="58"/>
      <c r="D229" s="86"/>
      <c r="E229" s="86"/>
      <c r="F229" s="86"/>
      <c r="G229" s="61"/>
      <c r="H229" s="64"/>
      <c r="I229" s="64"/>
      <c r="J229" s="61"/>
      <c r="K229" s="63"/>
      <c r="L229" s="64"/>
      <c r="M229" s="61"/>
      <c r="N229" s="235"/>
      <c r="O229" s="235"/>
      <c r="P229" s="64"/>
      <c r="Q229" s="64"/>
      <c r="R229" s="64"/>
      <c r="S229" s="92"/>
      <c r="T229" s="64"/>
      <c r="U229" s="64"/>
      <c r="V229" s="251"/>
      <c r="W229" s="64"/>
      <c r="X229" s="101"/>
      <c r="Y229" s="86"/>
      <c r="Z229" s="86"/>
      <c r="AA229" s="75"/>
      <c r="AB229" s="67"/>
      <c r="AC229" s="68"/>
      <c r="AD229" s="68"/>
      <c r="AE229" s="68"/>
    </row>
    <row r="230" spans="1:31" ht="16" x14ac:dyDescent="0.2">
      <c r="A230" s="57"/>
      <c r="B230" s="58"/>
      <c r="C230" s="58"/>
      <c r="D230" s="86"/>
      <c r="E230" s="86"/>
      <c r="F230" s="86"/>
      <c r="G230" s="61"/>
      <c r="H230" s="64"/>
      <c r="I230" s="64"/>
      <c r="J230" s="61"/>
      <c r="K230" s="63"/>
      <c r="L230" s="64"/>
      <c r="M230" s="61"/>
      <c r="N230" s="235"/>
      <c r="O230" s="235"/>
      <c r="P230" s="64"/>
      <c r="Q230" s="64"/>
      <c r="R230" s="64"/>
      <c r="S230" s="92"/>
      <c r="T230" s="64"/>
      <c r="U230" s="64"/>
      <c r="V230" s="251"/>
      <c r="W230" s="64"/>
      <c r="X230" s="101"/>
      <c r="Y230" s="86"/>
      <c r="Z230" s="86"/>
      <c r="AA230" s="75"/>
      <c r="AB230" s="67"/>
      <c r="AC230" s="68"/>
      <c r="AD230" s="68"/>
      <c r="AE230" s="68"/>
    </row>
    <row r="231" spans="1:31" ht="16" x14ac:dyDescent="0.2">
      <c r="A231" s="57"/>
      <c r="B231" s="58"/>
      <c r="C231" s="58"/>
      <c r="D231" s="86"/>
      <c r="E231" s="86"/>
      <c r="F231" s="86"/>
      <c r="G231" s="61"/>
      <c r="H231" s="64"/>
      <c r="I231" s="64"/>
      <c r="J231" s="61"/>
      <c r="K231" s="63"/>
      <c r="L231" s="64"/>
      <c r="M231" s="61"/>
      <c r="N231" s="235"/>
      <c r="O231" s="235"/>
      <c r="P231" s="64"/>
      <c r="Q231" s="64"/>
      <c r="R231" s="64"/>
      <c r="S231" s="92"/>
      <c r="T231" s="64"/>
      <c r="U231" s="64"/>
      <c r="V231" s="251"/>
      <c r="W231" s="64"/>
      <c r="X231" s="101"/>
      <c r="Y231" s="86"/>
      <c r="Z231" s="86"/>
      <c r="AA231" s="75"/>
      <c r="AB231" s="67"/>
      <c r="AC231" s="68"/>
      <c r="AD231" s="68"/>
      <c r="AE231" s="68"/>
    </row>
    <row r="232" spans="1:31" ht="16" x14ac:dyDescent="0.2">
      <c r="A232" s="57"/>
      <c r="B232" s="58"/>
      <c r="C232" s="58"/>
      <c r="D232" s="86"/>
      <c r="E232" s="86"/>
      <c r="F232" s="86"/>
      <c r="G232" s="61"/>
      <c r="H232" s="64"/>
      <c r="I232" s="64"/>
      <c r="J232" s="61"/>
      <c r="K232" s="63"/>
      <c r="L232" s="64"/>
      <c r="M232" s="61"/>
      <c r="N232" s="235"/>
      <c r="O232" s="235"/>
      <c r="P232" s="64"/>
      <c r="Q232" s="64"/>
      <c r="R232" s="64"/>
      <c r="S232" s="92"/>
      <c r="T232" s="64"/>
      <c r="U232" s="64"/>
      <c r="V232" s="251"/>
      <c r="W232" s="64"/>
      <c r="X232" s="101"/>
      <c r="Y232" s="86"/>
      <c r="Z232" s="86"/>
      <c r="AA232" s="75"/>
      <c r="AB232" s="67"/>
      <c r="AC232" s="68"/>
      <c r="AD232" s="68"/>
      <c r="AE232" s="68"/>
    </row>
    <row r="233" spans="1:31" ht="16" x14ac:dyDescent="0.2">
      <c r="A233" s="57"/>
      <c r="B233" s="58"/>
      <c r="C233" s="58"/>
      <c r="D233" s="86"/>
      <c r="E233" s="86"/>
      <c r="F233" s="86"/>
      <c r="G233" s="61"/>
      <c r="H233" s="64"/>
      <c r="I233" s="64"/>
      <c r="J233" s="61"/>
      <c r="K233" s="63"/>
      <c r="L233" s="64"/>
      <c r="M233" s="61"/>
      <c r="N233" s="235"/>
      <c r="O233" s="235"/>
      <c r="P233" s="64"/>
      <c r="Q233" s="64"/>
      <c r="R233" s="64"/>
      <c r="S233" s="92"/>
      <c r="T233" s="64"/>
      <c r="U233" s="64"/>
      <c r="V233" s="251"/>
      <c r="W233" s="64"/>
      <c r="X233" s="101"/>
      <c r="Y233" s="86"/>
      <c r="Z233" s="86"/>
      <c r="AA233" s="75"/>
      <c r="AB233" s="67"/>
      <c r="AC233" s="68"/>
      <c r="AD233" s="68"/>
      <c r="AE233" s="68"/>
    </row>
    <row r="234" spans="1:31" ht="16" x14ac:dyDescent="0.2">
      <c r="A234" s="73"/>
      <c r="B234" s="75"/>
      <c r="C234" s="74"/>
      <c r="D234" s="75"/>
      <c r="E234" s="75"/>
      <c r="F234" s="75"/>
      <c r="G234" s="76"/>
      <c r="H234" s="77"/>
      <c r="I234" s="77"/>
      <c r="J234" s="76"/>
      <c r="K234" s="63"/>
      <c r="L234" s="77"/>
      <c r="M234" s="78"/>
      <c r="N234" s="236"/>
      <c r="O234" s="236"/>
      <c r="P234" s="77"/>
      <c r="Q234" s="77"/>
      <c r="R234" s="77"/>
      <c r="S234" s="77"/>
      <c r="T234" s="77"/>
      <c r="U234" s="77"/>
      <c r="V234" s="252"/>
      <c r="W234" s="77"/>
      <c r="X234" s="79"/>
      <c r="Y234" s="75"/>
      <c r="Z234" s="75"/>
      <c r="AA234" s="80"/>
      <c r="AB234" s="67"/>
      <c r="AC234" s="68"/>
      <c r="AD234" s="68"/>
      <c r="AE234" s="68"/>
    </row>
    <row r="235" spans="1:31" ht="16" x14ac:dyDescent="0.2">
      <c r="A235" s="57"/>
      <c r="B235" s="58"/>
      <c r="C235" s="58"/>
      <c r="D235" s="60"/>
      <c r="E235" s="60"/>
      <c r="F235" s="60"/>
      <c r="G235" s="61"/>
      <c r="H235" s="64"/>
      <c r="I235" s="64"/>
      <c r="J235" s="61"/>
      <c r="K235" s="63"/>
      <c r="L235" s="64"/>
      <c r="M235" s="65"/>
      <c r="N235" s="235"/>
      <c r="O235" s="235"/>
      <c r="P235" s="64"/>
      <c r="Q235" s="64"/>
      <c r="R235" s="64"/>
      <c r="S235" s="64"/>
      <c r="T235" s="64"/>
      <c r="U235" s="64"/>
      <c r="V235" s="251"/>
      <c r="W235" s="64"/>
      <c r="X235" s="60"/>
      <c r="Y235" s="60"/>
      <c r="Z235" s="60"/>
      <c r="AA235" s="75"/>
      <c r="AB235" s="67"/>
      <c r="AC235" s="68"/>
      <c r="AD235" s="68"/>
      <c r="AE235" s="68"/>
    </row>
    <row r="236" spans="1:31" ht="16" x14ac:dyDescent="0.2">
      <c r="A236" s="57"/>
      <c r="B236" s="58"/>
      <c r="C236" s="58"/>
      <c r="D236" s="86"/>
      <c r="E236" s="86"/>
      <c r="F236" s="86"/>
      <c r="G236" s="61"/>
      <c r="H236" s="64"/>
      <c r="I236" s="64"/>
      <c r="J236" s="61"/>
      <c r="K236" s="63"/>
      <c r="L236" s="64"/>
      <c r="M236" s="61"/>
      <c r="N236" s="235"/>
      <c r="O236" s="235"/>
      <c r="P236" s="64"/>
      <c r="Q236" s="64"/>
      <c r="R236" s="64"/>
      <c r="S236" s="92"/>
      <c r="T236" s="64"/>
      <c r="U236" s="64"/>
      <c r="V236" s="251"/>
      <c r="W236" s="64"/>
      <c r="X236" s="101"/>
      <c r="Y236" s="86"/>
      <c r="Z236" s="86"/>
      <c r="AA236" s="75"/>
      <c r="AB236" s="67"/>
      <c r="AC236" s="68"/>
      <c r="AD236" s="68"/>
      <c r="AE236" s="68"/>
    </row>
    <row r="237" spans="1:31" ht="16" x14ac:dyDescent="0.2">
      <c r="A237" s="57"/>
      <c r="B237" s="58"/>
      <c r="C237" s="58"/>
      <c r="D237" s="60"/>
      <c r="E237" s="60"/>
      <c r="F237" s="60"/>
      <c r="G237" s="61"/>
      <c r="H237" s="64"/>
      <c r="I237" s="64"/>
      <c r="J237" s="61"/>
      <c r="K237" s="63"/>
      <c r="L237" s="64"/>
      <c r="M237" s="65"/>
      <c r="N237" s="235"/>
      <c r="O237" s="235"/>
      <c r="P237" s="64"/>
      <c r="Q237" s="64"/>
      <c r="R237" s="64"/>
      <c r="S237" s="64"/>
      <c r="T237" s="64"/>
      <c r="U237" s="64"/>
      <c r="V237" s="251"/>
      <c r="W237" s="64"/>
      <c r="X237" s="60"/>
      <c r="Y237" s="60"/>
      <c r="Z237" s="60"/>
      <c r="AA237" s="75"/>
      <c r="AB237" s="67"/>
      <c r="AC237" s="68"/>
      <c r="AD237" s="68"/>
      <c r="AE237" s="68"/>
    </row>
    <row r="238" spans="1:31" ht="16" x14ac:dyDescent="0.2">
      <c r="A238" s="57"/>
      <c r="B238" s="58"/>
      <c r="C238" s="58"/>
      <c r="D238" s="60"/>
      <c r="E238" s="60"/>
      <c r="F238" s="60"/>
      <c r="G238" s="61"/>
      <c r="H238" s="64"/>
      <c r="I238" s="64"/>
      <c r="J238" s="61"/>
      <c r="K238" s="63"/>
      <c r="L238" s="64"/>
      <c r="M238" s="65"/>
      <c r="N238" s="235"/>
      <c r="O238" s="235"/>
      <c r="P238" s="64"/>
      <c r="Q238" s="64"/>
      <c r="R238" s="64"/>
      <c r="S238" s="64"/>
      <c r="T238" s="64"/>
      <c r="U238" s="64"/>
      <c r="V238" s="251"/>
      <c r="W238" s="64"/>
      <c r="X238" s="60"/>
      <c r="Y238" s="60"/>
      <c r="Z238" s="60"/>
      <c r="AA238" s="75"/>
      <c r="AB238" s="67"/>
      <c r="AC238" s="68"/>
      <c r="AD238" s="68"/>
      <c r="AE238" s="68"/>
    </row>
    <row r="239" spans="1:31" ht="16" x14ac:dyDescent="0.2">
      <c r="A239" s="57"/>
      <c r="B239" s="58"/>
      <c r="C239" s="58"/>
      <c r="D239" s="60"/>
      <c r="E239" s="60"/>
      <c r="F239" s="60"/>
      <c r="G239" s="61"/>
      <c r="H239" s="64"/>
      <c r="I239" s="64"/>
      <c r="J239" s="61"/>
      <c r="K239" s="63"/>
      <c r="L239" s="64"/>
      <c r="M239" s="65"/>
      <c r="N239" s="235"/>
      <c r="O239" s="235"/>
      <c r="P239" s="64"/>
      <c r="Q239" s="64"/>
      <c r="R239" s="64"/>
      <c r="S239" s="64"/>
      <c r="T239" s="64"/>
      <c r="U239" s="64"/>
      <c r="V239" s="251"/>
      <c r="W239" s="64"/>
      <c r="X239" s="60"/>
      <c r="Y239" s="60"/>
      <c r="Z239" s="60"/>
      <c r="AA239" s="75"/>
      <c r="AB239" s="67"/>
      <c r="AC239" s="68"/>
      <c r="AD239" s="68"/>
      <c r="AE239" s="68"/>
    </row>
    <row r="240" spans="1:31" ht="16" x14ac:dyDescent="0.2">
      <c r="A240" s="85"/>
      <c r="B240" s="75"/>
      <c r="C240" s="74"/>
      <c r="D240" s="60"/>
      <c r="E240" s="60"/>
      <c r="F240" s="60"/>
      <c r="G240" s="61"/>
      <c r="H240" s="64"/>
      <c r="I240" s="64"/>
      <c r="J240" s="61"/>
      <c r="K240" s="63"/>
      <c r="L240" s="64"/>
      <c r="M240" s="65"/>
      <c r="N240" s="235"/>
      <c r="O240" s="235"/>
      <c r="P240" s="64"/>
      <c r="Q240" s="64"/>
      <c r="R240" s="64"/>
      <c r="S240" s="64"/>
      <c r="T240" s="64"/>
      <c r="U240" s="64"/>
      <c r="V240" s="251"/>
      <c r="W240" s="64"/>
      <c r="X240" s="60"/>
      <c r="Y240" s="60"/>
      <c r="Z240" s="60"/>
      <c r="AA240" s="75"/>
      <c r="AB240" s="67"/>
      <c r="AC240" s="68"/>
      <c r="AD240" s="68"/>
      <c r="AE240" s="68"/>
    </row>
    <row r="241" spans="1:31" ht="16" x14ac:dyDescent="0.2">
      <c r="A241" s="85"/>
      <c r="B241" s="75"/>
      <c r="C241" s="74"/>
      <c r="D241" s="75"/>
      <c r="E241" s="75"/>
      <c r="F241" s="75"/>
      <c r="G241" s="76"/>
      <c r="H241" s="77"/>
      <c r="I241" s="77"/>
      <c r="J241" s="76"/>
      <c r="K241" s="63"/>
      <c r="L241" s="77"/>
      <c r="M241" s="78"/>
      <c r="N241" s="236"/>
      <c r="O241" s="236"/>
      <c r="P241" s="77"/>
      <c r="Q241" s="77"/>
      <c r="R241" s="77"/>
      <c r="S241" s="77"/>
      <c r="T241" s="77"/>
      <c r="U241" s="77"/>
      <c r="V241" s="252"/>
      <c r="W241" s="77"/>
      <c r="X241" s="79"/>
      <c r="Y241" s="75"/>
      <c r="Z241" s="75"/>
      <c r="AA241" s="80"/>
      <c r="AB241" s="67"/>
      <c r="AC241" s="68"/>
      <c r="AD241" s="68"/>
      <c r="AE241" s="68"/>
    </row>
    <row r="242" spans="1:31" ht="16" x14ac:dyDescent="0.2">
      <c r="A242" s="57"/>
      <c r="B242" s="58"/>
      <c r="C242" s="58"/>
      <c r="D242" s="60"/>
      <c r="E242" s="60"/>
      <c r="F242" s="60"/>
      <c r="G242" s="61"/>
      <c r="H242" s="64"/>
      <c r="I242" s="64"/>
      <c r="J242" s="61"/>
      <c r="K242" s="63"/>
      <c r="L242" s="64"/>
      <c r="M242" s="65"/>
      <c r="N242" s="235"/>
      <c r="O242" s="235"/>
      <c r="P242" s="64"/>
      <c r="Q242" s="64"/>
      <c r="R242" s="64"/>
      <c r="S242" s="64"/>
      <c r="T242" s="64"/>
      <c r="U242" s="64"/>
      <c r="V242" s="251"/>
      <c r="W242" s="64"/>
      <c r="X242" s="60"/>
      <c r="Y242" s="60"/>
      <c r="Z242" s="60"/>
      <c r="AA242" s="75"/>
      <c r="AB242" s="67"/>
      <c r="AC242" s="68"/>
      <c r="AD242" s="68"/>
      <c r="AE242" s="68"/>
    </row>
    <row r="243" spans="1:31" ht="16" x14ac:dyDescent="0.2">
      <c r="A243" s="57"/>
      <c r="B243" s="58"/>
      <c r="C243" s="58"/>
      <c r="D243" s="86"/>
      <c r="E243" s="86"/>
      <c r="F243" s="86"/>
      <c r="G243" s="61"/>
      <c r="H243" s="64"/>
      <c r="I243" s="64"/>
      <c r="J243" s="61"/>
      <c r="K243" s="63"/>
      <c r="L243" s="64"/>
      <c r="M243" s="65"/>
      <c r="N243" s="235"/>
      <c r="O243" s="235"/>
      <c r="P243" s="64"/>
      <c r="Q243" s="64"/>
      <c r="R243" s="64"/>
      <c r="S243" s="64"/>
      <c r="T243" s="64"/>
      <c r="U243" s="64"/>
      <c r="V243" s="251"/>
      <c r="W243" s="64"/>
      <c r="X243" s="101"/>
      <c r="Y243" s="86"/>
      <c r="Z243" s="86"/>
      <c r="AA243" s="75"/>
      <c r="AB243" s="67"/>
      <c r="AC243" s="68"/>
      <c r="AD243" s="68"/>
      <c r="AE243" s="68"/>
    </row>
    <row r="244" spans="1:31" ht="16" x14ac:dyDescent="0.2">
      <c r="A244" s="82"/>
      <c r="B244" s="83"/>
      <c r="C244" s="83"/>
      <c r="D244" s="60"/>
      <c r="E244" s="60"/>
      <c r="F244" s="60"/>
      <c r="G244" s="61"/>
      <c r="H244" s="64"/>
      <c r="I244" s="64"/>
      <c r="J244" s="61"/>
      <c r="K244" s="63"/>
      <c r="L244" s="64"/>
      <c r="M244" s="65"/>
      <c r="N244" s="235"/>
      <c r="O244" s="235"/>
      <c r="P244" s="64"/>
      <c r="Q244" s="64"/>
      <c r="R244" s="64"/>
      <c r="S244" s="64"/>
      <c r="T244" s="64"/>
      <c r="U244" s="64"/>
      <c r="V244" s="251"/>
      <c r="W244" s="64"/>
      <c r="X244" s="60"/>
      <c r="Y244" s="60"/>
      <c r="Z244" s="60"/>
      <c r="AA244" s="75"/>
      <c r="AB244" s="67"/>
      <c r="AC244" s="68"/>
      <c r="AD244" s="68"/>
      <c r="AE244" s="68"/>
    </row>
    <row r="245" spans="1:31" ht="16" x14ac:dyDescent="0.2">
      <c r="A245" s="57"/>
      <c r="B245" s="58"/>
      <c r="C245" s="58"/>
      <c r="D245" s="86"/>
      <c r="E245" s="86"/>
      <c r="F245" s="86"/>
      <c r="G245" s="61"/>
      <c r="H245" s="64"/>
      <c r="I245" s="64"/>
      <c r="J245" s="61"/>
      <c r="K245" s="63"/>
      <c r="L245" s="64"/>
      <c r="M245" s="61"/>
      <c r="N245" s="235"/>
      <c r="O245" s="235"/>
      <c r="P245" s="64"/>
      <c r="Q245" s="64"/>
      <c r="R245" s="64"/>
      <c r="S245" s="92"/>
      <c r="T245" s="64"/>
      <c r="U245" s="64"/>
      <c r="V245" s="251"/>
      <c r="W245" s="64"/>
      <c r="X245" s="86"/>
      <c r="Y245" s="86"/>
      <c r="Z245" s="86"/>
      <c r="AA245" s="75"/>
      <c r="AB245" s="67"/>
      <c r="AC245" s="68"/>
      <c r="AD245" s="68"/>
      <c r="AE245" s="68"/>
    </row>
    <row r="246" spans="1:31" ht="16" x14ac:dyDescent="0.2">
      <c r="A246" s="57"/>
      <c r="B246" s="58"/>
      <c r="C246" s="58"/>
      <c r="D246" s="60"/>
      <c r="E246" s="60"/>
      <c r="F246" s="60"/>
      <c r="G246" s="61"/>
      <c r="H246" s="64"/>
      <c r="I246" s="64"/>
      <c r="J246" s="61"/>
      <c r="K246" s="63"/>
      <c r="L246" s="64"/>
      <c r="M246" s="65"/>
      <c r="N246" s="235"/>
      <c r="O246" s="235"/>
      <c r="P246" s="64"/>
      <c r="Q246" s="64"/>
      <c r="R246" s="64"/>
      <c r="S246" s="64"/>
      <c r="T246" s="64"/>
      <c r="U246" s="64"/>
      <c r="V246" s="251"/>
      <c r="W246" s="64"/>
      <c r="X246" s="60"/>
      <c r="Y246" s="60"/>
      <c r="Z246" s="60"/>
      <c r="AA246" s="75"/>
      <c r="AB246" s="67"/>
      <c r="AC246" s="68"/>
      <c r="AD246" s="68"/>
      <c r="AE246" s="68"/>
    </row>
    <row r="247" spans="1:31" ht="16" x14ac:dyDescent="0.2">
      <c r="A247" s="57"/>
      <c r="B247" s="58"/>
      <c r="C247" s="58"/>
      <c r="D247" s="60"/>
      <c r="E247" s="60"/>
      <c r="F247" s="60"/>
      <c r="G247" s="61"/>
      <c r="H247" s="64"/>
      <c r="I247" s="64"/>
      <c r="J247" s="61"/>
      <c r="K247" s="63"/>
      <c r="L247" s="64"/>
      <c r="M247" s="65"/>
      <c r="N247" s="235"/>
      <c r="O247" s="235"/>
      <c r="P247" s="64"/>
      <c r="Q247" s="64"/>
      <c r="R247" s="64"/>
      <c r="S247" s="64"/>
      <c r="T247" s="64"/>
      <c r="U247" s="64"/>
      <c r="V247" s="251"/>
      <c r="W247" s="64"/>
      <c r="X247" s="60"/>
      <c r="Y247" s="60"/>
      <c r="Z247" s="60"/>
      <c r="AA247" s="75"/>
      <c r="AB247" s="67"/>
      <c r="AC247" s="68"/>
      <c r="AD247" s="68"/>
      <c r="AE247" s="68"/>
    </row>
    <row r="248" spans="1:31" ht="16" x14ac:dyDescent="0.2">
      <c r="A248" s="57"/>
      <c r="B248" s="58"/>
      <c r="C248" s="58"/>
      <c r="D248" s="60"/>
      <c r="E248" s="60"/>
      <c r="F248" s="60"/>
      <c r="G248" s="61"/>
      <c r="H248" s="64"/>
      <c r="I248" s="64"/>
      <c r="J248" s="61"/>
      <c r="K248" s="63"/>
      <c r="L248" s="64"/>
      <c r="M248" s="65"/>
      <c r="N248" s="235"/>
      <c r="O248" s="235"/>
      <c r="P248" s="64"/>
      <c r="Q248" s="64"/>
      <c r="R248" s="64"/>
      <c r="S248" s="64"/>
      <c r="T248" s="64"/>
      <c r="U248" s="64"/>
      <c r="V248" s="251"/>
      <c r="W248" s="64"/>
      <c r="X248" s="60"/>
      <c r="Y248" s="60"/>
      <c r="Z248" s="60"/>
      <c r="AA248" s="75"/>
      <c r="AB248" s="67"/>
      <c r="AC248" s="68"/>
      <c r="AD248" s="68"/>
      <c r="AE248" s="68"/>
    </row>
    <row r="249" spans="1:31" ht="16" x14ac:dyDescent="0.2">
      <c r="A249" s="57"/>
      <c r="B249" s="58"/>
      <c r="C249" s="93"/>
      <c r="D249" s="60"/>
      <c r="E249" s="60"/>
      <c r="F249" s="60"/>
      <c r="G249" s="61"/>
      <c r="H249" s="64"/>
      <c r="I249" s="64"/>
      <c r="J249" s="61"/>
      <c r="K249" s="63"/>
      <c r="L249" s="64"/>
      <c r="M249" s="65"/>
      <c r="N249" s="235"/>
      <c r="O249" s="235"/>
      <c r="P249" s="64"/>
      <c r="Q249" s="64"/>
      <c r="R249" s="64"/>
      <c r="S249" s="64"/>
      <c r="T249" s="64"/>
      <c r="U249" s="64"/>
      <c r="V249" s="251"/>
      <c r="W249" s="64"/>
      <c r="X249" s="60"/>
      <c r="Y249" s="60"/>
      <c r="Z249" s="60"/>
      <c r="AA249" s="75"/>
      <c r="AB249" s="67"/>
      <c r="AC249" s="68"/>
      <c r="AD249" s="68"/>
      <c r="AE249" s="68"/>
    </row>
    <row r="250" spans="1:31" ht="16" x14ac:dyDescent="0.2">
      <c r="A250" s="57"/>
      <c r="B250" s="58"/>
      <c r="C250" s="58"/>
      <c r="D250" s="60"/>
      <c r="E250" s="60"/>
      <c r="F250" s="60"/>
      <c r="G250" s="61"/>
      <c r="H250" s="64"/>
      <c r="I250" s="64"/>
      <c r="J250" s="61"/>
      <c r="K250" s="63"/>
      <c r="L250" s="64"/>
      <c r="M250" s="65"/>
      <c r="N250" s="235"/>
      <c r="O250" s="235"/>
      <c r="P250" s="64"/>
      <c r="Q250" s="64"/>
      <c r="R250" s="64"/>
      <c r="S250" s="64"/>
      <c r="T250" s="64"/>
      <c r="U250" s="64"/>
      <c r="V250" s="251"/>
      <c r="W250" s="64"/>
      <c r="X250" s="60"/>
      <c r="Y250" s="60"/>
      <c r="Z250" s="60"/>
      <c r="AA250" s="75"/>
      <c r="AB250" s="67"/>
      <c r="AC250" s="68"/>
      <c r="AD250" s="68"/>
      <c r="AE250" s="68"/>
    </row>
    <row r="251" spans="1:31" ht="16" x14ac:dyDescent="0.2">
      <c r="A251" s="57"/>
      <c r="B251" s="58"/>
      <c r="C251" s="58"/>
      <c r="D251" s="60"/>
      <c r="E251" s="60"/>
      <c r="F251" s="60"/>
      <c r="G251" s="61"/>
      <c r="H251" s="64"/>
      <c r="I251" s="64"/>
      <c r="J251" s="61"/>
      <c r="K251" s="63"/>
      <c r="L251" s="64"/>
      <c r="M251" s="65"/>
      <c r="N251" s="235"/>
      <c r="O251" s="235"/>
      <c r="P251" s="64"/>
      <c r="Q251" s="64"/>
      <c r="R251" s="64"/>
      <c r="S251" s="64"/>
      <c r="T251" s="64"/>
      <c r="U251" s="64"/>
      <c r="V251" s="251"/>
      <c r="W251" s="64"/>
      <c r="X251" s="60"/>
      <c r="Y251" s="60"/>
      <c r="Z251" s="60"/>
      <c r="AA251" s="75"/>
      <c r="AB251" s="67"/>
      <c r="AC251" s="68"/>
      <c r="AD251" s="68"/>
      <c r="AE251" s="68"/>
    </row>
    <row r="252" spans="1:31" ht="16" x14ac:dyDescent="0.2">
      <c r="A252" s="57"/>
      <c r="B252" s="58"/>
      <c r="C252" s="58"/>
      <c r="D252" s="60"/>
      <c r="E252" s="60"/>
      <c r="F252" s="60"/>
      <c r="G252" s="61"/>
      <c r="H252" s="64"/>
      <c r="I252" s="64"/>
      <c r="J252" s="61"/>
      <c r="K252" s="63"/>
      <c r="L252" s="64"/>
      <c r="M252" s="65"/>
      <c r="N252" s="235"/>
      <c r="O252" s="235"/>
      <c r="P252" s="64"/>
      <c r="Q252" s="64"/>
      <c r="R252" s="64"/>
      <c r="S252" s="64"/>
      <c r="T252" s="64"/>
      <c r="U252" s="64"/>
      <c r="V252" s="251"/>
      <c r="W252" s="64"/>
      <c r="X252" s="60"/>
      <c r="Y252" s="60"/>
      <c r="Z252" s="60"/>
      <c r="AA252" s="75"/>
      <c r="AB252" s="67"/>
      <c r="AC252" s="68"/>
      <c r="AD252" s="68"/>
      <c r="AE252" s="68"/>
    </row>
    <row r="253" spans="1:31" ht="16" x14ac:dyDescent="0.2">
      <c r="A253" s="57"/>
      <c r="B253" s="58"/>
      <c r="C253" s="58"/>
      <c r="D253" s="60"/>
      <c r="E253" s="60"/>
      <c r="F253" s="60"/>
      <c r="G253" s="61"/>
      <c r="H253" s="64"/>
      <c r="I253" s="64"/>
      <c r="J253" s="61"/>
      <c r="K253" s="63"/>
      <c r="L253" s="64"/>
      <c r="M253" s="65"/>
      <c r="N253" s="235"/>
      <c r="O253" s="235"/>
      <c r="P253" s="64"/>
      <c r="Q253" s="64"/>
      <c r="R253" s="64"/>
      <c r="S253" s="64"/>
      <c r="T253" s="64"/>
      <c r="U253" s="64"/>
      <c r="V253" s="251"/>
      <c r="W253" s="64"/>
      <c r="X253" s="60"/>
      <c r="Y253" s="60"/>
      <c r="Z253" s="60"/>
      <c r="AA253" s="75"/>
      <c r="AB253" s="67"/>
      <c r="AC253" s="68"/>
      <c r="AD253" s="68"/>
      <c r="AE253" s="68"/>
    </row>
    <row r="254" spans="1:31" ht="16" x14ac:dyDescent="0.2">
      <c r="A254" s="104"/>
      <c r="B254" s="83"/>
      <c r="C254" s="83"/>
      <c r="D254" s="60"/>
      <c r="E254" s="60"/>
      <c r="F254" s="60"/>
      <c r="G254" s="61"/>
      <c r="H254" s="64"/>
      <c r="I254" s="64"/>
      <c r="J254" s="61"/>
      <c r="K254" s="63"/>
      <c r="L254" s="64"/>
      <c r="M254" s="65"/>
      <c r="N254" s="235"/>
      <c r="O254" s="235"/>
      <c r="P254" s="64"/>
      <c r="Q254" s="64"/>
      <c r="R254" s="64"/>
      <c r="S254" s="64"/>
      <c r="T254" s="89"/>
      <c r="U254" s="64"/>
      <c r="V254" s="251"/>
      <c r="W254" s="64"/>
      <c r="X254" s="60"/>
      <c r="Y254" s="60"/>
      <c r="Z254" s="60"/>
      <c r="AA254" s="75"/>
      <c r="AB254" s="67"/>
      <c r="AC254" s="68"/>
      <c r="AD254" s="68"/>
      <c r="AE254" s="68"/>
    </row>
    <row r="255" spans="1:31" ht="16" x14ac:dyDescent="0.2">
      <c r="A255" s="99"/>
      <c r="B255" s="58"/>
      <c r="C255" s="58"/>
      <c r="D255" s="60"/>
      <c r="E255" s="60"/>
      <c r="F255" s="60"/>
      <c r="G255" s="61"/>
      <c r="H255" s="64"/>
      <c r="I255" s="64"/>
      <c r="J255" s="61"/>
      <c r="K255" s="63"/>
      <c r="L255" s="64"/>
      <c r="M255" s="65"/>
      <c r="N255" s="235"/>
      <c r="O255" s="235"/>
      <c r="P255" s="64"/>
      <c r="Q255" s="64"/>
      <c r="R255" s="64"/>
      <c r="S255" s="64"/>
      <c r="T255" s="64"/>
      <c r="U255" s="64"/>
      <c r="V255" s="251"/>
      <c r="W255" s="64"/>
      <c r="X255" s="60"/>
      <c r="Y255" s="60"/>
      <c r="Z255" s="60"/>
      <c r="AA255" s="75"/>
      <c r="AB255" s="67"/>
      <c r="AC255" s="68"/>
      <c r="AD255" s="68"/>
      <c r="AE255" s="68"/>
    </row>
    <row r="256" spans="1:31" ht="16" x14ac:dyDescent="0.2">
      <c r="A256" s="57"/>
      <c r="B256" s="58"/>
      <c r="C256" s="58"/>
      <c r="D256" s="60"/>
      <c r="E256" s="60"/>
      <c r="F256" s="60"/>
      <c r="G256" s="61"/>
      <c r="H256" s="64"/>
      <c r="I256" s="64"/>
      <c r="J256" s="61"/>
      <c r="K256" s="63"/>
      <c r="L256" s="64"/>
      <c r="M256" s="65"/>
      <c r="N256" s="235"/>
      <c r="O256" s="235"/>
      <c r="P256" s="64"/>
      <c r="Q256" s="64"/>
      <c r="R256" s="64"/>
      <c r="S256" s="64"/>
      <c r="T256" s="64"/>
      <c r="U256" s="64"/>
      <c r="V256" s="251"/>
      <c r="W256" s="64"/>
      <c r="X256" s="60"/>
      <c r="Y256" s="60"/>
      <c r="Z256" s="60"/>
      <c r="AA256" s="75"/>
      <c r="AB256" s="67"/>
      <c r="AC256" s="68"/>
      <c r="AD256" s="68"/>
      <c r="AE256" s="68"/>
    </row>
    <row r="257" spans="1:31" ht="16" x14ac:dyDescent="0.2">
      <c r="A257" s="57"/>
      <c r="B257" s="58"/>
      <c r="C257" s="58"/>
      <c r="D257" s="60"/>
      <c r="E257" s="60"/>
      <c r="F257" s="60"/>
      <c r="G257" s="61"/>
      <c r="H257" s="64"/>
      <c r="I257" s="64"/>
      <c r="J257" s="61"/>
      <c r="K257" s="63"/>
      <c r="L257" s="64"/>
      <c r="M257" s="65"/>
      <c r="N257" s="235"/>
      <c r="O257" s="235"/>
      <c r="P257" s="64"/>
      <c r="Q257" s="64"/>
      <c r="R257" s="64"/>
      <c r="S257" s="64"/>
      <c r="T257" s="64"/>
      <c r="U257" s="64"/>
      <c r="V257" s="251"/>
      <c r="W257" s="64"/>
      <c r="X257" s="60"/>
      <c r="Y257" s="60"/>
      <c r="Z257" s="60"/>
      <c r="AA257" s="75"/>
      <c r="AB257" s="67"/>
      <c r="AC257" s="68"/>
      <c r="AD257" s="68"/>
      <c r="AE257" s="68"/>
    </row>
    <row r="258" spans="1:31" ht="16" x14ac:dyDescent="0.2">
      <c r="A258" s="85"/>
      <c r="B258" s="75"/>
      <c r="C258" s="58"/>
      <c r="D258" s="60"/>
      <c r="E258" s="60"/>
      <c r="F258" s="60"/>
      <c r="G258" s="61"/>
      <c r="H258" s="64"/>
      <c r="I258" s="64"/>
      <c r="J258" s="61"/>
      <c r="K258" s="63"/>
      <c r="L258" s="64"/>
      <c r="M258" s="65"/>
      <c r="N258" s="235"/>
      <c r="O258" s="235"/>
      <c r="P258" s="64"/>
      <c r="Q258" s="64"/>
      <c r="R258" s="64"/>
      <c r="S258" s="64"/>
      <c r="T258" s="64"/>
      <c r="U258" s="64"/>
      <c r="V258" s="251"/>
      <c r="W258" s="64"/>
      <c r="X258" s="60"/>
      <c r="Y258" s="60"/>
      <c r="Z258" s="60"/>
      <c r="AA258" s="75"/>
      <c r="AB258" s="67"/>
      <c r="AC258" s="68"/>
      <c r="AD258" s="68"/>
      <c r="AE258" s="68"/>
    </row>
    <row r="259" spans="1:31" ht="16" x14ac:dyDescent="0.2">
      <c r="A259" s="82"/>
      <c r="B259" s="83"/>
      <c r="C259" s="83"/>
      <c r="D259" s="60"/>
      <c r="E259" s="60"/>
      <c r="F259" s="60"/>
      <c r="G259" s="61"/>
      <c r="H259" s="64"/>
      <c r="I259" s="64"/>
      <c r="J259" s="61"/>
      <c r="K259" s="63"/>
      <c r="L259" s="64"/>
      <c r="M259" s="65"/>
      <c r="N259" s="235"/>
      <c r="O259" s="235"/>
      <c r="P259" s="64"/>
      <c r="Q259" s="64"/>
      <c r="R259" s="64"/>
      <c r="S259" s="64"/>
      <c r="T259" s="64"/>
      <c r="U259" s="64"/>
      <c r="V259" s="251"/>
      <c r="W259" s="64"/>
      <c r="X259" s="60"/>
      <c r="Y259" s="60"/>
      <c r="Z259" s="60"/>
      <c r="AA259" s="75"/>
      <c r="AB259" s="67"/>
      <c r="AC259" s="68"/>
      <c r="AD259" s="68"/>
      <c r="AE259" s="68"/>
    </row>
    <row r="260" spans="1:31" ht="16" x14ac:dyDescent="0.2">
      <c r="A260" s="82"/>
      <c r="B260" s="83"/>
      <c r="C260" s="83"/>
      <c r="D260" s="60"/>
      <c r="E260" s="60"/>
      <c r="F260" s="60"/>
      <c r="G260" s="61"/>
      <c r="H260" s="64"/>
      <c r="I260" s="64"/>
      <c r="J260" s="61"/>
      <c r="K260" s="63"/>
      <c r="L260" s="64"/>
      <c r="M260" s="65"/>
      <c r="N260" s="235"/>
      <c r="O260" s="235"/>
      <c r="P260" s="64"/>
      <c r="Q260" s="64"/>
      <c r="R260" s="64"/>
      <c r="S260" s="64"/>
      <c r="T260" s="64"/>
      <c r="U260" s="64"/>
      <c r="V260" s="251"/>
      <c r="W260" s="64"/>
      <c r="X260" s="60"/>
      <c r="Y260" s="60"/>
      <c r="Z260" s="60"/>
      <c r="AA260" s="75"/>
      <c r="AB260" s="67"/>
      <c r="AC260" s="68"/>
      <c r="AD260" s="68"/>
      <c r="AE260" s="68"/>
    </row>
    <row r="261" spans="1:31" ht="16" x14ac:dyDescent="0.2">
      <c r="A261" s="57"/>
      <c r="B261" s="58"/>
      <c r="C261" s="58"/>
      <c r="D261" s="60"/>
      <c r="E261" s="60"/>
      <c r="F261" s="60"/>
      <c r="G261" s="61"/>
      <c r="H261" s="64"/>
      <c r="I261" s="64"/>
      <c r="J261" s="61"/>
      <c r="K261" s="63"/>
      <c r="L261" s="64"/>
      <c r="M261" s="65"/>
      <c r="N261" s="235"/>
      <c r="O261" s="235"/>
      <c r="P261" s="64"/>
      <c r="Q261" s="64"/>
      <c r="R261" s="64"/>
      <c r="S261" s="64"/>
      <c r="T261" s="64"/>
      <c r="U261" s="64"/>
      <c r="V261" s="251"/>
      <c r="W261" s="64"/>
      <c r="X261" s="60"/>
      <c r="Y261" s="60"/>
      <c r="Z261" s="60"/>
      <c r="AA261" s="75"/>
      <c r="AB261" s="67"/>
      <c r="AC261" s="68"/>
      <c r="AD261" s="68"/>
      <c r="AE261" s="68"/>
    </row>
    <row r="262" spans="1:31" ht="16" x14ac:dyDescent="0.2">
      <c r="A262" s="57"/>
      <c r="B262" s="58"/>
      <c r="C262" s="93"/>
      <c r="D262" s="60"/>
      <c r="E262" s="60"/>
      <c r="F262" s="60"/>
      <c r="G262" s="61"/>
      <c r="H262" s="64"/>
      <c r="I262" s="64"/>
      <c r="J262" s="61"/>
      <c r="K262" s="63"/>
      <c r="L262" s="64"/>
      <c r="M262" s="65"/>
      <c r="N262" s="235"/>
      <c r="O262" s="235"/>
      <c r="P262" s="64"/>
      <c r="Q262" s="64"/>
      <c r="R262" s="64"/>
      <c r="S262" s="64"/>
      <c r="T262" s="64"/>
      <c r="U262" s="64"/>
      <c r="V262" s="251"/>
      <c r="W262" s="64"/>
      <c r="X262" s="60"/>
      <c r="Y262" s="60"/>
      <c r="Z262" s="60"/>
      <c r="AA262" s="75"/>
      <c r="AB262" s="67"/>
      <c r="AC262" s="68"/>
      <c r="AD262" s="68"/>
      <c r="AE262" s="68"/>
    </row>
    <row r="263" spans="1:31" ht="16" x14ac:dyDescent="0.2">
      <c r="A263" s="57"/>
      <c r="B263" s="58"/>
      <c r="C263" s="58"/>
      <c r="D263" s="60"/>
      <c r="E263" s="60"/>
      <c r="F263" s="60"/>
      <c r="G263" s="61"/>
      <c r="H263" s="64"/>
      <c r="I263" s="64"/>
      <c r="J263" s="61"/>
      <c r="K263" s="63"/>
      <c r="L263" s="64"/>
      <c r="M263" s="65"/>
      <c r="N263" s="235"/>
      <c r="O263" s="235"/>
      <c r="P263" s="64"/>
      <c r="Q263" s="64"/>
      <c r="R263" s="64"/>
      <c r="S263" s="64"/>
      <c r="T263" s="64"/>
      <c r="U263" s="64"/>
      <c r="V263" s="251"/>
      <c r="W263" s="64"/>
      <c r="X263" s="60"/>
      <c r="Y263" s="60"/>
      <c r="Z263" s="60"/>
      <c r="AA263" s="75"/>
      <c r="AB263" s="67"/>
      <c r="AC263" s="68"/>
      <c r="AD263" s="68"/>
      <c r="AE263" s="68"/>
    </row>
    <row r="264" spans="1:31" ht="16" x14ac:dyDescent="0.2">
      <c r="A264" s="57"/>
      <c r="B264" s="58"/>
      <c r="C264" s="58"/>
      <c r="D264" s="86"/>
      <c r="E264" s="86"/>
      <c r="F264" s="86"/>
      <c r="G264" s="61"/>
      <c r="H264" s="64"/>
      <c r="I264" s="64"/>
      <c r="J264" s="61"/>
      <c r="K264" s="63"/>
      <c r="L264" s="64"/>
      <c r="M264" s="61"/>
      <c r="N264" s="235"/>
      <c r="O264" s="235"/>
      <c r="P264" s="64"/>
      <c r="Q264" s="64"/>
      <c r="R264" s="64"/>
      <c r="S264" s="92"/>
      <c r="T264" s="64"/>
      <c r="U264" s="64"/>
      <c r="V264" s="251"/>
      <c r="W264" s="64"/>
      <c r="X264" s="101"/>
      <c r="Y264" s="86"/>
      <c r="Z264" s="86"/>
      <c r="AA264" s="75"/>
      <c r="AB264" s="67"/>
      <c r="AC264" s="68"/>
      <c r="AD264" s="68"/>
      <c r="AE264" s="68"/>
    </row>
    <row r="265" spans="1:31" ht="16" x14ac:dyDescent="0.2">
      <c r="A265" s="57"/>
      <c r="B265" s="58"/>
      <c r="C265" s="58"/>
      <c r="D265" s="60"/>
      <c r="E265" s="60"/>
      <c r="F265" s="60"/>
      <c r="G265" s="76"/>
      <c r="H265" s="77"/>
      <c r="I265" s="77"/>
      <c r="J265" s="76"/>
      <c r="K265" s="63"/>
      <c r="L265" s="77"/>
      <c r="M265" s="65"/>
      <c r="N265" s="236"/>
      <c r="O265" s="236"/>
      <c r="P265" s="77"/>
      <c r="Q265" s="77"/>
      <c r="R265" s="77"/>
      <c r="S265" s="77"/>
      <c r="T265" s="77"/>
      <c r="U265" s="77"/>
      <c r="V265" s="252"/>
      <c r="W265" s="77"/>
      <c r="X265" s="60"/>
      <c r="Y265" s="60"/>
      <c r="Z265" s="60"/>
      <c r="AA265" s="75"/>
      <c r="AB265" s="67"/>
      <c r="AC265" s="68"/>
      <c r="AD265" s="68"/>
      <c r="AE265" s="68"/>
    </row>
    <row r="266" spans="1:31" ht="16" x14ac:dyDescent="0.2">
      <c r="A266" s="57"/>
      <c r="B266" s="58"/>
      <c r="C266" s="58"/>
      <c r="D266" s="60"/>
      <c r="E266" s="60"/>
      <c r="F266" s="60"/>
      <c r="G266" s="61"/>
      <c r="H266" s="64"/>
      <c r="I266" s="64"/>
      <c r="J266" s="61"/>
      <c r="K266" s="63"/>
      <c r="L266" s="64"/>
      <c r="M266" s="65"/>
      <c r="N266" s="235"/>
      <c r="O266" s="235"/>
      <c r="P266" s="64"/>
      <c r="Q266" s="64"/>
      <c r="R266" s="64"/>
      <c r="S266" s="64"/>
      <c r="T266" s="64"/>
      <c r="U266" s="64"/>
      <c r="V266" s="251"/>
      <c r="W266" s="64"/>
      <c r="X266" s="60"/>
      <c r="Y266" s="60"/>
      <c r="Z266" s="60"/>
      <c r="AA266" s="75"/>
      <c r="AB266" s="67"/>
      <c r="AC266" s="68"/>
      <c r="AD266" s="68"/>
      <c r="AE266" s="68"/>
    </row>
    <row r="267" spans="1:31" ht="16" x14ac:dyDescent="0.2">
      <c r="A267" s="57"/>
      <c r="B267" s="58"/>
      <c r="C267" s="58"/>
      <c r="D267" s="60"/>
      <c r="E267" s="60"/>
      <c r="F267" s="60"/>
      <c r="G267" s="61"/>
      <c r="H267" s="64"/>
      <c r="I267" s="64"/>
      <c r="J267" s="61"/>
      <c r="K267" s="63"/>
      <c r="L267" s="64"/>
      <c r="M267" s="65"/>
      <c r="N267" s="235"/>
      <c r="O267" s="235"/>
      <c r="P267" s="64"/>
      <c r="Q267" s="64"/>
      <c r="R267" s="64"/>
      <c r="S267" s="64"/>
      <c r="T267" s="64"/>
      <c r="U267" s="64"/>
      <c r="V267" s="251"/>
      <c r="W267" s="64"/>
      <c r="X267" s="60"/>
      <c r="Y267" s="60"/>
      <c r="Z267" s="60"/>
      <c r="AA267" s="75"/>
      <c r="AB267" s="67"/>
      <c r="AC267" s="68"/>
      <c r="AD267" s="68"/>
      <c r="AE267" s="68"/>
    </row>
    <row r="268" spans="1:31" ht="16" x14ac:dyDescent="0.2">
      <c r="A268" s="57"/>
      <c r="B268" s="58"/>
      <c r="C268" s="58"/>
      <c r="D268" s="60"/>
      <c r="E268" s="60"/>
      <c r="F268" s="60"/>
      <c r="G268" s="61"/>
      <c r="H268" s="64"/>
      <c r="I268" s="64"/>
      <c r="J268" s="61"/>
      <c r="K268" s="63"/>
      <c r="L268" s="64"/>
      <c r="M268" s="65"/>
      <c r="N268" s="235"/>
      <c r="O268" s="235"/>
      <c r="P268" s="64"/>
      <c r="Q268" s="64"/>
      <c r="R268" s="64"/>
      <c r="S268" s="64"/>
      <c r="T268" s="64"/>
      <c r="U268" s="64"/>
      <c r="V268" s="251"/>
      <c r="W268" s="64"/>
      <c r="X268" s="60"/>
      <c r="Y268" s="60"/>
      <c r="Z268" s="60"/>
      <c r="AA268" s="75"/>
      <c r="AB268" s="67"/>
      <c r="AC268" s="68"/>
      <c r="AD268" s="68"/>
      <c r="AE268" s="68"/>
    </row>
    <row r="269" spans="1:31" ht="16" x14ac:dyDescent="0.2">
      <c r="A269" s="57"/>
      <c r="B269" s="58"/>
      <c r="C269" s="58"/>
      <c r="D269" s="86"/>
      <c r="E269" s="86"/>
      <c r="F269" s="86"/>
      <c r="G269" s="61"/>
      <c r="H269" s="64"/>
      <c r="I269" s="64"/>
      <c r="J269" s="61"/>
      <c r="K269" s="63"/>
      <c r="L269" s="64"/>
      <c r="M269" s="61"/>
      <c r="N269" s="235"/>
      <c r="O269" s="235"/>
      <c r="P269" s="64"/>
      <c r="Q269" s="64"/>
      <c r="R269" s="64"/>
      <c r="S269" s="92"/>
      <c r="T269" s="64"/>
      <c r="U269" s="64"/>
      <c r="V269" s="251"/>
      <c r="W269" s="64"/>
      <c r="X269" s="101"/>
      <c r="Y269" s="86"/>
      <c r="Z269" s="86"/>
      <c r="AA269" s="75"/>
      <c r="AB269" s="67"/>
      <c r="AC269" s="68"/>
      <c r="AD269" s="68"/>
      <c r="AE269" s="68"/>
    </row>
    <row r="270" spans="1:31" ht="16" x14ac:dyDescent="0.2">
      <c r="A270" s="57"/>
      <c r="B270" s="58"/>
      <c r="C270" s="93"/>
      <c r="D270" s="60"/>
      <c r="E270" s="60"/>
      <c r="F270" s="60"/>
      <c r="G270" s="61"/>
      <c r="H270" s="64"/>
      <c r="I270" s="64"/>
      <c r="J270" s="61"/>
      <c r="K270" s="63"/>
      <c r="L270" s="64"/>
      <c r="M270" s="65"/>
      <c r="N270" s="235"/>
      <c r="O270" s="235"/>
      <c r="P270" s="64"/>
      <c r="Q270" s="64"/>
      <c r="R270" s="64"/>
      <c r="S270" s="64"/>
      <c r="T270" s="64"/>
      <c r="U270" s="64"/>
      <c r="V270" s="251"/>
      <c r="W270" s="64"/>
      <c r="X270" s="60"/>
      <c r="Y270" s="60"/>
      <c r="Z270" s="60"/>
      <c r="AA270" s="75"/>
      <c r="AB270" s="67"/>
      <c r="AC270" s="68"/>
      <c r="AD270" s="68"/>
      <c r="AE270" s="68"/>
    </row>
    <row r="271" spans="1:31" ht="16" x14ac:dyDescent="0.2">
      <c r="A271" s="57"/>
      <c r="B271" s="58"/>
      <c r="C271" s="58"/>
      <c r="D271" s="60"/>
      <c r="E271" s="60"/>
      <c r="F271" s="60"/>
      <c r="G271" s="61"/>
      <c r="H271" s="64"/>
      <c r="I271" s="64"/>
      <c r="J271" s="61"/>
      <c r="K271" s="63"/>
      <c r="L271" s="64"/>
      <c r="M271" s="65"/>
      <c r="N271" s="235"/>
      <c r="O271" s="235"/>
      <c r="P271" s="64"/>
      <c r="Q271" s="64"/>
      <c r="R271" s="64"/>
      <c r="S271" s="64"/>
      <c r="T271" s="64"/>
      <c r="U271" s="64"/>
      <c r="V271" s="251"/>
      <c r="W271" s="64"/>
      <c r="X271" s="60"/>
      <c r="Y271" s="60"/>
      <c r="Z271" s="60"/>
      <c r="AA271" s="75"/>
      <c r="AB271" s="67"/>
      <c r="AC271" s="68"/>
      <c r="AD271" s="68"/>
      <c r="AE271" s="68"/>
    </row>
    <row r="272" spans="1:31" ht="16" x14ac:dyDescent="0.2">
      <c r="A272" s="57"/>
      <c r="B272" s="58"/>
      <c r="C272" s="58"/>
      <c r="D272" s="60"/>
      <c r="E272" s="60"/>
      <c r="F272" s="60"/>
      <c r="G272" s="61"/>
      <c r="H272" s="64"/>
      <c r="I272" s="64"/>
      <c r="J272" s="61"/>
      <c r="K272" s="63"/>
      <c r="L272" s="64"/>
      <c r="M272" s="65"/>
      <c r="N272" s="235"/>
      <c r="O272" s="235"/>
      <c r="P272" s="64"/>
      <c r="Q272" s="64"/>
      <c r="R272" s="64"/>
      <c r="S272" s="64"/>
      <c r="T272" s="64"/>
      <c r="U272" s="64"/>
      <c r="V272" s="251"/>
      <c r="W272" s="64"/>
      <c r="X272" s="60"/>
      <c r="Y272" s="60"/>
      <c r="Z272" s="60"/>
      <c r="AA272" s="75"/>
      <c r="AB272" s="67"/>
      <c r="AC272" s="68"/>
      <c r="AD272" s="68"/>
      <c r="AE272" s="68"/>
    </row>
    <row r="273" spans="1:31" ht="16" x14ac:dyDescent="0.2">
      <c r="A273" s="57"/>
      <c r="B273" s="58"/>
      <c r="C273" s="58"/>
      <c r="D273" s="60"/>
      <c r="E273" s="60"/>
      <c r="F273" s="60"/>
      <c r="G273" s="61"/>
      <c r="H273" s="64"/>
      <c r="I273" s="64"/>
      <c r="J273" s="61"/>
      <c r="K273" s="63"/>
      <c r="L273" s="64"/>
      <c r="M273" s="65"/>
      <c r="N273" s="235"/>
      <c r="O273" s="235"/>
      <c r="P273" s="64"/>
      <c r="Q273" s="64"/>
      <c r="R273" s="64"/>
      <c r="S273" s="64"/>
      <c r="T273" s="64"/>
      <c r="U273" s="64"/>
      <c r="V273" s="251"/>
      <c r="W273" s="64"/>
      <c r="X273" s="60"/>
      <c r="Y273" s="60"/>
      <c r="Z273" s="60"/>
      <c r="AA273" s="75"/>
      <c r="AB273" s="67"/>
      <c r="AC273" s="68"/>
      <c r="AD273" s="68"/>
      <c r="AE273" s="68"/>
    </row>
    <row r="274" spans="1:31" ht="16" x14ac:dyDescent="0.2">
      <c r="A274" s="57"/>
      <c r="B274" s="58"/>
      <c r="C274" s="58"/>
      <c r="D274" s="60"/>
      <c r="E274" s="60"/>
      <c r="F274" s="60"/>
      <c r="G274" s="61"/>
      <c r="H274" s="64"/>
      <c r="I274" s="64"/>
      <c r="J274" s="61"/>
      <c r="K274" s="63"/>
      <c r="L274" s="64"/>
      <c r="M274" s="65"/>
      <c r="N274" s="235"/>
      <c r="O274" s="235"/>
      <c r="P274" s="64"/>
      <c r="Q274" s="64"/>
      <c r="R274" s="64"/>
      <c r="S274" s="64"/>
      <c r="T274" s="64"/>
      <c r="U274" s="64"/>
      <c r="V274" s="251"/>
      <c r="W274" s="64"/>
      <c r="X274" s="60"/>
      <c r="Y274" s="60"/>
      <c r="Z274" s="60"/>
      <c r="AA274" s="75"/>
      <c r="AB274" s="67"/>
      <c r="AC274" s="68"/>
      <c r="AD274" s="68"/>
      <c r="AE274" s="68"/>
    </row>
    <row r="275" spans="1:31" ht="16" x14ac:dyDescent="0.2">
      <c r="A275" s="57"/>
      <c r="B275" s="58"/>
      <c r="C275" s="58"/>
      <c r="D275" s="86"/>
      <c r="E275" s="86"/>
      <c r="F275" s="86"/>
      <c r="G275" s="61"/>
      <c r="H275" s="64"/>
      <c r="I275" s="64"/>
      <c r="J275" s="61"/>
      <c r="K275" s="63"/>
      <c r="L275" s="64"/>
      <c r="M275" s="61"/>
      <c r="N275" s="235"/>
      <c r="O275" s="235"/>
      <c r="P275" s="64"/>
      <c r="Q275" s="64"/>
      <c r="R275" s="64"/>
      <c r="S275" s="92"/>
      <c r="T275" s="64"/>
      <c r="U275" s="64"/>
      <c r="V275" s="251"/>
      <c r="W275" s="64"/>
      <c r="X275" s="86"/>
      <c r="Y275" s="86"/>
      <c r="Z275" s="86"/>
      <c r="AA275" s="75"/>
      <c r="AB275" s="67"/>
      <c r="AC275" s="68"/>
      <c r="AD275" s="68"/>
      <c r="AE275" s="68"/>
    </row>
    <row r="276" spans="1:31" ht="16" x14ac:dyDescent="0.2">
      <c r="A276" s="57"/>
      <c r="B276" s="58"/>
      <c r="C276" s="58"/>
      <c r="D276" s="60"/>
      <c r="E276" s="60"/>
      <c r="F276" s="60"/>
      <c r="G276" s="61"/>
      <c r="H276" s="64"/>
      <c r="I276" s="64"/>
      <c r="J276" s="61"/>
      <c r="K276" s="63"/>
      <c r="L276" s="64"/>
      <c r="M276" s="65"/>
      <c r="N276" s="235"/>
      <c r="O276" s="235"/>
      <c r="P276" s="64"/>
      <c r="Q276" s="64"/>
      <c r="R276" s="64"/>
      <c r="S276" s="64"/>
      <c r="T276" s="64"/>
      <c r="U276" s="64"/>
      <c r="V276" s="251"/>
      <c r="W276" s="64"/>
      <c r="X276" s="60"/>
      <c r="Y276" s="60"/>
      <c r="Z276" s="60"/>
      <c r="AA276" s="75"/>
      <c r="AB276" s="67"/>
      <c r="AC276" s="68"/>
      <c r="AD276" s="68"/>
      <c r="AE276" s="68"/>
    </row>
    <row r="277" spans="1:31" ht="16" x14ac:dyDescent="0.2">
      <c r="A277" s="99"/>
      <c r="B277" s="58"/>
      <c r="C277" s="58"/>
      <c r="D277" s="86"/>
      <c r="E277" s="86"/>
      <c r="F277" s="86"/>
      <c r="G277" s="61"/>
      <c r="H277" s="64"/>
      <c r="I277" s="64"/>
      <c r="J277" s="61"/>
      <c r="K277" s="63"/>
      <c r="L277" s="64"/>
      <c r="M277" s="65"/>
      <c r="N277" s="235"/>
      <c r="O277" s="235"/>
      <c r="P277" s="64"/>
      <c r="Q277" s="64"/>
      <c r="R277" s="64"/>
      <c r="S277" s="64"/>
      <c r="T277" s="64"/>
      <c r="U277" s="64"/>
      <c r="V277" s="251"/>
      <c r="W277" s="64"/>
      <c r="X277" s="101"/>
      <c r="Y277" s="86"/>
      <c r="Z277" s="86"/>
      <c r="AA277" s="75"/>
      <c r="AB277" s="67"/>
      <c r="AC277" s="68"/>
      <c r="AD277" s="68"/>
      <c r="AE277" s="68"/>
    </row>
    <row r="278" spans="1:31" ht="16" x14ac:dyDescent="0.2">
      <c r="A278" s="57"/>
      <c r="B278" s="58"/>
      <c r="C278" s="58"/>
      <c r="D278" s="86"/>
      <c r="E278" s="86"/>
      <c r="F278" s="86"/>
      <c r="G278" s="61"/>
      <c r="H278" s="64"/>
      <c r="I278" s="64"/>
      <c r="J278" s="61"/>
      <c r="K278" s="63"/>
      <c r="L278" s="64"/>
      <c r="M278" s="61"/>
      <c r="N278" s="235"/>
      <c r="O278" s="235"/>
      <c r="P278" s="64"/>
      <c r="Q278" s="64"/>
      <c r="R278" s="64"/>
      <c r="S278" s="92"/>
      <c r="T278" s="64"/>
      <c r="U278" s="64"/>
      <c r="V278" s="251"/>
      <c r="W278" s="64"/>
      <c r="X278" s="86"/>
      <c r="Y278" s="86"/>
      <c r="Z278" s="86"/>
      <c r="AA278" s="75"/>
      <c r="AB278" s="67"/>
      <c r="AC278" s="68"/>
      <c r="AD278" s="68"/>
      <c r="AE278" s="68"/>
    </row>
    <row r="279" spans="1:31" ht="16" x14ac:dyDescent="0.2">
      <c r="A279" s="85"/>
      <c r="B279" s="75"/>
      <c r="C279" s="58"/>
      <c r="D279" s="86"/>
      <c r="E279" s="86"/>
      <c r="F279" s="86"/>
      <c r="G279" s="61"/>
      <c r="H279" s="64"/>
      <c r="I279" s="64"/>
      <c r="J279" s="61"/>
      <c r="K279" s="63"/>
      <c r="L279" s="64"/>
      <c r="M279" s="65"/>
      <c r="N279" s="235"/>
      <c r="O279" s="235"/>
      <c r="P279" s="64"/>
      <c r="Q279" s="64"/>
      <c r="R279" s="64"/>
      <c r="S279" s="64"/>
      <c r="T279" s="64"/>
      <c r="U279" s="64"/>
      <c r="V279" s="251"/>
      <c r="W279" s="64"/>
      <c r="X279" s="101"/>
      <c r="Y279" s="86"/>
      <c r="Z279" s="86"/>
      <c r="AA279" s="75"/>
      <c r="AB279" s="67"/>
      <c r="AC279" s="68"/>
      <c r="AD279" s="68"/>
      <c r="AE279" s="68"/>
    </row>
    <row r="280" spans="1:31" ht="16" x14ac:dyDescent="0.2">
      <c r="A280" s="57"/>
      <c r="B280" s="58"/>
      <c r="C280" s="58"/>
      <c r="D280" s="86"/>
      <c r="E280" s="86"/>
      <c r="F280" s="86"/>
      <c r="G280" s="61"/>
      <c r="H280" s="64"/>
      <c r="I280" s="64"/>
      <c r="J280" s="61"/>
      <c r="K280" s="63"/>
      <c r="L280" s="64"/>
      <c r="M280" s="61"/>
      <c r="N280" s="235"/>
      <c r="O280" s="235"/>
      <c r="P280" s="64"/>
      <c r="Q280" s="64"/>
      <c r="R280" s="64"/>
      <c r="S280" s="92"/>
      <c r="T280" s="64"/>
      <c r="U280" s="64"/>
      <c r="V280" s="251"/>
      <c r="W280" s="64"/>
      <c r="X280" s="86"/>
      <c r="Y280" s="86"/>
      <c r="Z280" s="86"/>
      <c r="AA280" s="75"/>
      <c r="AB280" s="67"/>
      <c r="AC280" s="68"/>
      <c r="AD280" s="68"/>
      <c r="AE280" s="68"/>
    </row>
    <row r="281" spans="1:31" ht="16" x14ac:dyDescent="0.2">
      <c r="A281" s="57"/>
      <c r="B281" s="58"/>
      <c r="C281" s="58"/>
      <c r="D281" s="60"/>
      <c r="E281" s="60"/>
      <c r="F281" s="60"/>
      <c r="G281" s="61"/>
      <c r="H281" s="64"/>
      <c r="I281" s="64"/>
      <c r="J281" s="61"/>
      <c r="K281" s="63"/>
      <c r="L281" s="64"/>
      <c r="M281" s="65"/>
      <c r="N281" s="235"/>
      <c r="O281" s="235"/>
      <c r="P281" s="64"/>
      <c r="Q281" s="64"/>
      <c r="R281" s="64"/>
      <c r="S281" s="64"/>
      <c r="T281" s="64"/>
      <c r="U281" s="64"/>
      <c r="V281" s="251"/>
      <c r="W281" s="64"/>
      <c r="X281" s="60"/>
      <c r="Y281" s="60"/>
      <c r="Z281" s="60"/>
      <c r="AA281" s="75"/>
      <c r="AB281" s="67"/>
      <c r="AC281" s="68"/>
      <c r="AD281" s="68"/>
      <c r="AE281" s="68"/>
    </row>
    <row r="282" spans="1:31" ht="16" x14ac:dyDescent="0.2">
      <c r="A282" s="99"/>
      <c r="B282" s="58"/>
      <c r="C282" s="58"/>
      <c r="D282" s="60"/>
      <c r="E282" s="60"/>
      <c r="F282" s="60"/>
      <c r="G282" s="61"/>
      <c r="H282" s="64"/>
      <c r="I282" s="64"/>
      <c r="J282" s="61"/>
      <c r="K282" s="63"/>
      <c r="L282" s="64"/>
      <c r="M282" s="65"/>
      <c r="N282" s="235"/>
      <c r="O282" s="235"/>
      <c r="P282" s="64"/>
      <c r="Q282" s="64"/>
      <c r="R282" s="64"/>
      <c r="S282" s="64"/>
      <c r="T282" s="64"/>
      <c r="U282" s="64"/>
      <c r="V282" s="251"/>
      <c r="W282" s="64"/>
      <c r="X282" s="60"/>
      <c r="Y282" s="60"/>
      <c r="Z282" s="60"/>
      <c r="AA282" s="75"/>
      <c r="AB282" s="67"/>
      <c r="AC282" s="68"/>
      <c r="AD282" s="68"/>
      <c r="AE282" s="68"/>
    </row>
    <row r="283" spans="1:31" ht="16" x14ac:dyDescent="0.2">
      <c r="A283" s="57"/>
      <c r="B283" s="58"/>
      <c r="C283" s="58"/>
      <c r="D283" s="60"/>
      <c r="E283" s="60"/>
      <c r="F283" s="60"/>
      <c r="G283" s="61"/>
      <c r="H283" s="64"/>
      <c r="I283" s="64"/>
      <c r="J283" s="61"/>
      <c r="K283" s="63"/>
      <c r="L283" s="64"/>
      <c r="M283" s="65"/>
      <c r="N283" s="235"/>
      <c r="O283" s="235"/>
      <c r="P283" s="64"/>
      <c r="Q283" s="64"/>
      <c r="R283" s="64"/>
      <c r="S283" s="64"/>
      <c r="T283" s="64"/>
      <c r="U283" s="64"/>
      <c r="V283" s="251"/>
      <c r="W283" s="64"/>
      <c r="X283" s="60"/>
      <c r="Y283" s="60"/>
      <c r="Z283" s="60"/>
      <c r="AA283" s="75"/>
      <c r="AB283" s="67"/>
      <c r="AC283" s="68"/>
      <c r="AD283" s="68"/>
      <c r="AE283" s="68"/>
    </row>
    <row r="284" spans="1:31" ht="16" x14ac:dyDescent="0.2">
      <c r="A284" s="57"/>
      <c r="B284" s="58"/>
      <c r="C284" s="58"/>
      <c r="D284" s="86"/>
      <c r="E284" s="86"/>
      <c r="F284" s="86"/>
      <c r="G284" s="61"/>
      <c r="H284" s="64"/>
      <c r="I284" s="64"/>
      <c r="J284" s="61"/>
      <c r="K284" s="63"/>
      <c r="L284" s="64"/>
      <c r="M284" s="61"/>
      <c r="N284" s="235"/>
      <c r="O284" s="235"/>
      <c r="P284" s="64"/>
      <c r="Q284" s="64"/>
      <c r="R284" s="64"/>
      <c r="S284" s="92"/>
      <c r="T284" s="64"/>
      <c r="U284" s="64"/>
      <c r="V284" s="251"/>
      <c r="W284" s="64"/>
      <c r="X284" s="101"/>
      <c r="Y284" s="86"/>
      <c r="Z284" s="86"/>
      <c r="AA284" s="75"/>
      <c r="AB284" s="67"/>
      <c r="AC284" s="68"/>
      <c r="AD284" s="68"/>
      <c r="AE284" s="68"/>
    </row>
    <row r="285" spans="1:31" ht="16" x14ac:dyDescent="0.2">
      <c r="A285" s="57"/>
      <c r="B285" s="58"/>
      <c r="C285" s="58"/>
      <c r="D285" s="86"/>
      <c r="E285" s="86"/>
      <c r="F285" s="86"/>
      <c r="G285" s="61"/>
      <c r="H285" s="64"/>
      <c r="I285" s="64"/>
      <c r="J285" s="61"/>
      <c r="K285" s="63"/>
      <c r="L285" s="64"/>
      <c r="M285" s="65"/>
      <c r="N285" s="235"/>
      <c r="O285" s="235"/>
      <c r="P285" s="64"/>
      <c r="Q285" s="64"/>
      <c r="R285" s="64"/>
      <c r="S285" s="64"/>
      <c r="T285" s="64"/>
      <c r="U285" s="64"/>
      <c r="V285" s="251"/>
      <c r="W285" s="64"/>
      <c r="X285" s="101"/>
      <c r="Y285" s="86"/>
      <c r="Z285" s="86"/>
      <c r="AA285" s="75"/>
      <c r="AB285" s="67"/>
      <c r="AC285" s="68"/>
      <c r="AD285" s="68"/>
      <c r="AE285" s="68"/>
    </row>
    <row r="286" spans="1:31" ht="16" x14ac:dyDescent="0.2">
      <c r="A286" s="57"/>
      <c r="B286" s="58"/>
      <c r="C286" s="58"/>
      <c r="D286" s="60"/>
      <c r="E286" s="60"/>
      <c r="F286" s="60"/>
      <c r="G286" s="61"/>
      <c r="H286" s="64"/>
      <c r="I286" s="64"/>
      <c r="J286" s="61"/>
      <c r="K286" s="63"/>
      <c r="L286" s="64"/>
      <c r="M286" s="65"/>
      <c r="N286" s="235"/>
      <c r="O286" s="235"/>
      <c r="P286" s="64"/>
      <c r="Q286" s="64"/>
      <c r="R286" s="64"/>
      <c r="S286" s="64"/>
      <c r="T286" s="64"/>
      <c r="U286" s="64"/>
      <c r="V286" s="251"/>
      <c r="W286" s="64"/>
      <c r="X286" s="60"/>
      <c r="Y286" s="60"/>
      <c r="Z286" s="60"/>
      <c r="AA286" s="75"/>
      <c r="AB286" s="67"/>
      <c r="AC286" s="68"/>
      <c r="AD286" s="68"/>
      <c r="AE286" s="68"/>
    </row>
    <row r="287" spans="1:31" ht="16" x14ac:dyDescent="0.2">
      <c r="A287" s="85"/>
      <c r="B287" s="75"/>
      <c r="C287" s="58"/>
      <c r="D287" s="60"/>
      <c r="E287" s="60"/>
      <c r="F287" s="60"/>
      <c r="G287" s="61"/>
      <c r="H287" s="64"/>
      <c r="I287" s="64"/>
      <c r="J287" s="61"/>
      <c r="K287" s="63"/>
      <c r="L287" s="64"/>
      <c r="M287" s="65"/>
      <c r="N287" s="235"/>
      <c r="O287" s="235"/>
      <c r="P287" s="64"/>
      <c r="Q287" s="64"/>
      <c r="R287" s="64"/>
      <c r="S287" s="64"/>
      <c r="T287" s="64"/>
      <c r="U287" s="64"/>
      <c r="V287" s="251"/>
      <c r="W287" s="64"/>
      <c r="X287" s="60"/>
      <c r="Y287" s="60"/>
      <c r="Z287" s="60"/>
      <c r="AA287" s="75"/>
      <c r="AB287" s="67"/>
      <c r="AC287" s="68"/>
      <c r="AD287" s="68"/>
      <c r="AE287" s="68"/>
    </row>
    <row r="288" spans="1:31" ht="16" x14ac:dyDescent="0.2">
      <c r="A288" s="57"/>
      <c r="B288" s="86"/>
      <c r="C288" s="58"/>
      <c r="D288" s="60"/>
      <c r="E288" s="60"/>
      <c r="F288" s="60"/>
      <c r="G288" s="61"/>
      <c r="H288" s="64"/>
      <c r="I288" s="64"/>
      <c r="J288" s="61"/>
      <c r="K288" s="63"/>
      <c r="L288" s="64"/>
      <c r="M288" s="65"/>
      <c r="N288" s="235"/>
      <c r="O288" s="235"/>
      <c r="P288" s="64"/>
      <c r="Q288" s="64"/>
      <c r="R288" s="64"/>
      <c r="S288" s="64"/>
      <c r="T288" s="64"/>
      <c r="U288" s="64"/>
      <c r="V288" s="251"/>
      <c r="W288" s="64"/>
      <c r="X288" s="60"/>
      <c r="Y288" s="60"/>
      <c r="Z288" s="60"/>
      <c r="AA288" s="75"/>
      <c r="AB288" s="67"/>
      <c r="AC288" s="68"/>
      <c r="AD288" s="68"/>
      <c r="AE288" s="68"/>
    </row>
    <row r="289" spans="1:31" ht="16" x14ac:dyDescent="0.2">
      <c r="A289" s="57"/>
      <c r="B289" s="58"/>
      <c r="C289" s="58"/>
      <c r="D289" s="60"/>
      <c r="E289" s="60"/>
      <c r="F289" s="60"/>
      <c r="G289" s="61"/>
      <c r="H289" s="64"/>
      <c r="I289" s="64"/>
      <c r="J289" s="61"/>
      <c r="K289" s="63"/>
      <c r="L289" s="64"/>
      <c r="M289" s="65"/>
      <c r="N289" s="235"/>
      <c r="O289" s="235"/>
      <c r="P289" s="64"/>
      <c r="Q289" s="64"/>
      <c r="R289" s="64"/>
      <c r="S289" s="64"/>
      <c r="T289" s="64"/>
      <c r="U289" s="64"/>
      <c r="V289" s="251"/>
      <c r="W289" s="64"/>
      <c r="X289" s="60"/>
      <c r="Y289" s="60"/>
      <c r="Z289" s="60"/>
      <c r="AA289" s="75"/>
      <c r="AB289" s="67"/>
      <c r="AC289" s="68"/>
      <c r="AD289" s="68"/>
      <c r="AE289" s="68"/>
    </row>
    <row r="290" spans="1:31" ht="16" x14ac:dyDescent="0.2">
      <c r="A290" s="57"/>
      <c r="B290" s="58"/>
      <c r="C290" s="58"/>
      <c r="D290" s="60"/>
      <c r="E290" s="60"/>
      <c r="F290" s="60"/>
      <c r="G290" s="61"/>
      <c r="H290" s="64"/>
      <c r="I290" s="64"/>
      <c r="J290" s="61"/>
      <c r="K290" s="63"/>
      <c r="L290" s="64"/>
      <c r="M290" s="65"/>
      <c r="N290" s="235"/>
      <c r="O290" s="235"/>
      <c r="P290" s="64"/>
      <c r="Q290" s="64"/>
      <c r="R290" s="64"/>
      <c r="S290" s="64"/>
      <c r="T290" s="64"/>
      <c r="U290" s="64"/>
      <c r="V290" s="251"/>
      <c r="W290" s="64"/>
      <c r="X290" s="60"/>
      <c r="Y290" s="60"/>
      <c r="Z290" s="60"/>
      <c r="AA290" s="75"/>
      <c r="AB290" s="67"/>
      <c r="AC290" s="68"/>
      <c r="AD290" s="68"/>
      <c r="AE290" s="68"/>
    </row>
    <row r="291" spans="1:31" ht="16" x14ac:dyDescent="0.2">
      <c r="A291" s="85"/>
      <c r="B291" s="75"/>
      <c r="C291" s="102"/>
      <c r="D291" s="75"/>
      <c r="E291" s="75"/>
      <c r="F291" s="75"/>
      <c r="G291" s="76"/>
      <c r="H291" s="77"/>
      <c r="I291" s="64"/>
      <c r="J291" s="76"/>
      <c r="K291" s="63"/>
      <c r="L291" s="77"/>
      <c r="M291" s="76"/>
      <c r="N291" s="236"/>
      <c r="O291" s="236"/>
      <c r="P291" s="77"/>
      <c r="Q291" s="77"/>
      <c r="R291" s="77"/>
      <c r="S291" s="94"/>
      <c r="T291" s="77"/>
      <c r="U291" s="77"/>
      <c r="V291" s="252"/>
      <c r="W291" s="77"/>
      <c r="X291" s="86"/>
      <c r="Y291" s="75"/>
      <c r="Z291" s="75"/>
      <c r="AA291" s="80"/>
      <c r="AB291" s="67"/>
      <c r="AC291" s="68"/>
      <c r="AD291" s="68"/>
      <c r="AE291" s="68"/>
    </row>
    <row r="292" spans="1:31" ht="16" x14ac:dyDescent="0.2">
      <c r="A292" s="57"/>
      <c r="B292" s="58"/>
      <c r="C292" s="58"/>
      <c r="D292" s="86"/>
      <c r="E292" s="86"/>
      <c r="F292" s="86"/>
      <c r="G292" s="61"/>
      <c r="H292" s="64"/>
      <c r="I292" s="64"/>
      <c r="J292" s="61"/>
      <c r="K292" s="63"/>
      <c r="L292" s="64"/>
      <c r="M292" s="61"/>
      <c r="N292" s="235"/>
      <c r="O292" s="235"/>
      <c r="P292" s="64"/>
      <c r="Q292" s="64"/>
      <c r="R292" s="64"/>
      <c r="S292" s="92"/>
      <c r="T292" s="64"/>
      <c r="U292" s="64"/>
      <c r="V292" s="251"/>
      <c r="W292" s="64"/>
      <c r="X292" s="86"/>
      <c r="Y292" s="86"/>
      <c r="Z292" s="86"/>
      <c r="AA292" s="75"/>
      <c r="AB292" s="67"/>
      <c r="AC292" s="68"/>
      <c r="AD292" s="68"/>
      <c r="AE292" s="68"/>
    </row>
    <row r="293" spans="1:31" ht="16" x14ac:dyDescent="0.2">
      <c r="A293" s="57"/>
      <c r="B293" s="58"/>
      <c r="C293" s="58"/>
      <c r="D293" s="60"/>
      <c r="E293" s="60"/>
      <c r="F293" s="60"/>
      <c r="G293" s="61"/>
      <c r="H293" s="64"/>
      <c r="I293" s="64"/>
      <c r="J293" s="61"/>
      <c r="K293" s="63"/>
      <c r="L293" s="64"/>
      <c r="M293" s="65"/>
      <c r="N293" s="235"/>
      <c r="O293" s="235"/>
      <c r="P293" s="64"/>
      <c r="Q293" s="64"/>
      <c r="R293" s="64"/>
      <c r="S293" s="64"/>
      <c r="T293" s="64"/>
      <c r="U293" s="64"/>
      <c r="V293" s="251"/>
      <c r="W293" s="64"/>
      <c r="X293" s="60"/>
      <c r="Y293" s="60"/>
      <c r="Z293" s="60"/>
      <c r="AA293" s="75"/>
      <c r="AB293" s="67"/>
      <c r="AC293" s="68"/>
      <c r="AD293" s="68"/>
      <c r="AE293" s="68"/>
    </row>
    <row r="294" spans="1:31" ht="16" x14ac:dyDescent="0.2">
      <c r="A294" s="57"/>
      <c r="B294" s="58"/>
      <c r="C294" s="58"/>
      <c r="D294" s="60"/>
      <c r="E294" s="60"/>
      <c r="F294" s="60"/>
      <c r="G294" s="61"/>
      <c r="H294" s="64"/>
      <c r="I294" s="64"/>
      <c r="J294" s="61"/>
      <c r="K294" s="63"/>
      <c r="L294" s="64"/>
      <c r="M294" s="65"/>
      <c r="N294" s="235"/>
      <c r="O294" s="235"/>
      <c r="P294" s="64"/>
      <c r="Q294" s="64"/>
      <c r="R294" s="64"/>
      <c r="S294" s="64"/>
      <c r="T294" s="64"/>
      <c r="U294" s="64"/>
      <c r="V294" s="251"/>
      <c r="W294" s="64"/>
      <c r="X294" s="60"/>
      <c r="Y294" s="60"/>
      <c r="Z294" s="60"/>
      <c r="AA294" s="75"/>
      <c r="AB294" s="67"/>
      <c r="AC294" s="68"/>
      <c r="AD294" s="68"/>
      <c r="AE294" s="68"/>
    </row>
    <row r="295" spans="1:31" ht="16" x14ac:dyDescent="0.2">
      <c r="A295" s="57"/>
      <c r="B295" s="58"/>
      <c r="C295" s="58"/>
      <c r="D295" s="60"/>
      <c r="E295" s="60"/>
      <c r="F295" s="60"/>
      <c r="G295" s="61"/>
      <c r="H295" s="64"/>
      <c r="I295" s="64"/>
      <c r="J295" s="61"/>
      <c r="K295" s="63"/>
      <c r="L295" s="64"/>
      <c r="M295" s="65"/>
      <c r="N295" s="235"/>
      <c r="O295" s="235"/>
      <c r="P295" s="64"/>
      <c r="Q295" s="64"/>
      <c r="R295" s="64"/>
      <c r="S295" s="64"/>
      <c r="T295" s="64"/>
      <c r="U295" s="64"/>
      <c r="V295" s="251"/>
      <c r="W295" s="64"/>
      <c r="X295" s="60"/>
      <c r="Y295" s="60"/>
      <c r="Z295" s="60"/>
      <c r="AA295" s="75"/>
      <c r="AB295" s="67"/>
      <c r="AC295" s="68"/>
      <c r="AD295" s="68"/>
      <c r="AE295" s="68"/>
    </row>
    <row r="296" spans="1:31" ht="16" x14ac:dyDescent="0.2">
      <c r="A296" s="57"/>
      <c r="B296" s="58"/>
      <c r="C296" s="58"/>
      <c r="D296" s="60"/>
      <c r="E296" s="60"/>
      <c r="F296" s="60"/>
      <c r="G296" s="61"/>
      <c r="H296" s="64"/>
      <c r="I296" s="64"/>
      <c r="J296" s="61"/>
      <c r="K296" s="63"/>
      <c r="L296" s="64"/>
      <c r="M296" s="65"/>
      <c r="N296" s="235"/>
      <c r="O296" s="235"/>
      <c r="P296" s="64"/>
      <c r="Q296" s="64"/>
      <c r="R296" s="64"/>
      <c r="S296" s="64"/>
      <c r="T296" s="64"/>
      <c r="U296" s="64"/>
      <c r="V296" s="251"/>
      <c r="W296" s="64"/>
      <c r="X296" s="60"/>
      <c r="Y296" s="60"/>
      <c r="Z296" s="60"/>
      <c r="AA296" s="75"/>
      <c r="AB296" s="67"/>
      <c r="AC296" s="68"/>
      <c r="AD296" s="68"/>
      <c r="AE296" s="68"/>
    </row>
    <row r="297" spans="1:31" ht="16" x14ac:dyDescent="0.2">
      <c r="A297" s="57"/>
      <c r="B297" s="58"/>
      <c r="C297" s="58"/>
      <c r="D297" s="60"/>
      <c r="E297" s="60"/>
      <c r="F297" s="60"/>
      <c r="G297" s="61"/>
      <c r="H297" s="64"/>
      <c r="I297" s="64"/>
      <c r="J297" s="61"/>
      <c r="K297" s="63"/>
      <c r="L297" s="64"/>
      <c r="M297" s="65"/>
      <c r="N297" s="235"/>
      <c r="O297" s="235"/>
      <c r="P297" s="64"/>
      <c r="Q297" s="64"/>
      <c r="R297" s="64"/>
      <c r="S297" s="64"/>
      <c r="T297" s="64"/>
      <c r="U297" s="64"/>
      <c r="V297" s="251"/>
      <c r="W297" s="64"/>
      <c r="X297" s="60"/>
      <c r="Y297" s="60"/>
      <c r="Z297" s="60"/>
      <c r="AA297" s="75"/>
      <c r="AB297" s="67"/>
      <c r="AC297" s="68"/>
      <c r="AD297" s="68"/>
      <c r="AE297" s="68"/>
    </row>
    <row r="298" spans="1:31" ht="16" x14ac:dyDescent="0.2">
      <c r="A298" s="57"/>
      <c r="B298" s="58"/>
      <c r="C298" s="58"/>
      <c r="D298" s="60"/>
      <c r="E298" s="60"/>
      <c r="F298" s="60"/>
      <c r="G298" s="61"/>
      <c r="H298" s="64"/>
      <c r="I298" s="64"/>
      <c r="J298" s="61"/>
      <c r="K298" s="63"/>
      <c r="L298" s="64"/>
      <c r="M298" s="65"/>
      <c r="N298" s="235"/>
      <c r="O298" s="235"/>
      <c r="P298" s="64"/>
      <c r="Q298" s="64"/>
      <c r="R298" s="64"/>
      <c r="S298" s="64"/>
      <c r="T298" s="64"/>
      <c r="U298" s="64"/>
      <c r="V298" s="251"/>
      <c r="W298" s="64"/>
      <c r="X298" s="60"/>
      <c r="Y298" s="60"/>
      <c r="Z298" s="60"/>
      <c r="AA298" s="75"/>
      <c r="AB298" s="67"/>
      <c r="AC298" s="68"/>
      <c r="AD298" s="68"/>
      <c r="AE298" s="68"/>
    </row>
    <row r="299" spans="1:31" ht="16" x14ac:dyDescent="0.2">
      <c r="A299" s="57"/>
      <c r="B299" s="58"/>
      <c r="C299" s="58"/>
      <c r="D299" s="60"/>
      <c r="E299" s="60"/>
      <c r="F299" s="60"/>
      <c r="G299" s="61"/>
      <c r="H299" s="64"/>
      <c r="I299" s="64"/>
      <c r="J299" s="61"/>
      <c r="K299" s="63"/>
      <c r="L299" s="64"/>
      <c r="M299" s="65"/>
      <c r="N299" s="235"/>
      <c r="O299" s="235"/>
      <c r="P299" s="64"/>
      <c r="Q299" s="64"/>
      <c r="R299" s="64"/>
      <c r="S299" s="64"/>
      <c r="T299" s="64"/>
      <c r="U299" s="64"/>
      <c r="V299" s="251"/>
      <c r="W299" s="64"/>
      <c r="X299" s="60"/>
      <c r="Y299" s="60"/>
      <c r="Z299" s="60"/>
      <c r="AA299" s="75"/>
      <c r="AB299" s="67"/>
      <c r="AC299" s="68"/>
      <c r="AD299" s="68"/>
      <c r="AE299" s="68"/>
    </row>
    <row r="300" spans="1:31" ht="16" x14ac:dyDescent="0.2">
      <c r="A300" s="57"/>
      <c r="B300" s="58"/>
      <c r="C300" s="58"/>
      <c r="D300" s="60"/>
      <c r="E300" s="60"/>
      <c r="F300" s="60"/>
      <c r="G300" s="61"/>
      <c r="H300" s="64"/>
      <c r="I300" s="64"/>
      <c r="J300" s="61"/>
      <c r="K300" s="63"/>
      <c r="L300" s="64"/>
      <c r="M300" s="65"/>
      <c r="N300" s="235"/>
      <c r="O300" s="235"/>
      <c r="P300" s="64"/>
      <c r="Q300" s="64"/>
      <c r="R300" s="64"/>
      <c r="S300" s="64"/>
      <c r="T300" s="64"/>
      <c r="U300" s="64"/>
      <c r="V300" s="251"/>
      <c r="W300" s="64"/>
      <c r="X300" s="60"/>
      <c r="Y300" s="60"/>
      <c r="Z300" s="60"/>
      <c r="AA300" s="75"/>
      <c r="AB300" s="67"/>
      <c r="AC300" s="68"/>
      <c r="AD300" s="68"/>
      <c r="AE300" s="68"/>
    </row>
    <row r="301" spans="1:31" ht="16" x14ac:dyDescent="0.2">
      <c r="A301" s="57"/>
      <c r="B301" s="58"/>
      <c r="C301" s="58"/>
      <c r="D301" s="86"/>
      <c r="E301" s="86"/>
      <c r="F301" s="86"/>
      <c r="G301" s="61"/>
      <c r="H301" s="64"/>
      <c r="I301" s="64"/>
      <c r="J301" s="61"/>
      <c r="K301" s="63"/>
      <c r="L301" s="64"/>
      <c r="M301" s="61"/>
      <c r="N301" s="235"/>
      <c r="O301" s="235"/>
      <c r="P301" s="64"/>
      <c r="Q301" s="64"/>
      <c r="R301" s="64"/>
      <c r="S301" s="92"/>
      <c r="T301" s="64"/>
      <c r="U301" s="64"/>
      <c r="V301" s="251"/>
      <c r="W301" s="64"/>
      <c r="X301" s="101"/>
      <c r="Y301" s="86"/>
      <c r="Z301" s="86"/>
      <c r="AA301" s="75"/>
      <c r="AB301" s="67"/>
      <c r="AC301" s="68"/>
      <c r="AD301" s="68"/>
      <c r="AE301" s="68"/>
    </row>
    <row r="302" spans="1:31" ht="16" x14ac:dyDescent="0.2">
      <c r="A302" s="57"/>
      <c r="B302" s="58"/>
      <c r="C302" s="58"/>
      <c r="D302" s="86"/>
      <c r="E302" s="86"/>
      <c r="F302" s="86"/>
      <c r="G302" s="61"/>
      <c r="H302" s="64"/>
      <c r="I302" s="64"/>
      <c r="J302" s="61"/>
      <c r="K302" s="63"/>
      <c r="L302" s="64"/>
      <c r="M302" s="61"/>
      <c r="N302" s="235"/>
      <c r="O302" s="235"/>
      <c r="P302" s="64"/>
      <c r="Q302" s="64"/>
      <c r="R302" s="64"/>
      <c r="S302" s="92"/>
      <c r="T302" s="64"/>
      <c r="U302" s="64"/>
      <c r="V302" s="251"/>
      <c r="W302" s="64"/>
      <c r="X302" s="101"/>
      <c r="Y302" s="86"/>
      <c r="Z302" s="86"/>
      <c r="AA302" s="75"/>
      <c r="AB302" s="67"/>
      <c r="AC302" s="68"/>
      <c r="AD302" s="68"/>
      <c r="AE302" s="68"/>
    </row>
    <row r="303" spans="1:31" ht="16" x14ac:dyDescent="0.2">
      <c r="A303" s="57"/>
      <c r="B303" s="58"/>
      <c r="C303" s="58"/>
      <c r="D303" s="60"/>
      <c r="E303" s="60"/>
      <c r="F303" s="60"/>
      <c r="G303" s="61"/>
      <c r="H303" s="64"/>
      <c r="I303" s="64"/>
      <c r="J303" s="61"/>
      <c r="K303" s="63"/>
      <c r="L303" s="64"/>
      <c r="M303" s="65"/>
      <c r="N303" s="235"/>
      <c r="O303" s="235"/>
      <c r="P303" s="64"/>
      <c r="Q303" s="64"/>
      <c r="R303" s="64"/>
      <c r="S303" s="64"/>
      <c r="T303" s="64"/>
      <c r="U303" s="64"/>
      <c r="V303" s="251"/>
      <c r="W303" s="64"/>
      <c r="X303" s="60"/>
      <c r="Y303" s="60"/>
      <c r="Z303" s="60"/>
      <c r="AA303" s="75"/>
      <c r="AB303" s="67"/>
      <c r="AC303" s="68"/>
      <c r="AD303" s="68"/>
      <c r="AE303" s="68"/>
    </row>
    <row r="304" spans="1:31" ht="16" x14ac:dyDescent="0.2">
      <c r="A304" s="57"/>
      <c r="B304" s="58"/>
      <c r="C304" s="58"/>
      <c r="D304" s="86"/>
      <c r="E304" s="86"/>
      <c r="F304" s="86"/>
      <c r="G304" s="61"/>
      <c r="H304" s="64"/>
      <c r="I304" s="64"/>
      <c r="J304" s="61"/>
      <c r="K304" s="63"/>
      <c r="L304" s="64"/>
      <c r="M304" s="61"/>
      <c r="N304" s="235"/>
      <c r="O304" s="235"/>
      <c r="P304" s="64"/>
      <c r="Q304" s="64"/>
      <c r="R304" s="64"/>
      <c r="S304" s="92"/>
      <c r="T304" s="64"/>
      <c r="U304" s="64"/>
      <c r="V304" s="251"/>
      <c r="W304" s="64"/>
      <c r="X304" s="101"/>
      <c r="Y304" s="86"/>
      <c r="Z304" s="86"/>
      <c r="AA304" s="75"/>
      <c r="AB304" s="67"/>
      <c r="AC304" s="68"/>
      <c r="AD304" s="68"/>
      <c r="AE304" s="68"/>
    </row>
    <row r="305" spans="1:31" ht="16" x14ac:dyDescent="0.2">
      <c r="A305" s="57"/>
      <c r="B305" s="58"/>
      <c r="C305" s="58"/>
      <c r="D305" s="60"/>
      <c r="E305" s="60"/>
      <c r="F305" s="60"/>
      <c r="G305" s="61"/>
      <c r="H305" s="64"/>
      <c r="I305" s="64"/>
      <c r="J305" s="61"/>
      <c r="K305" s="63"/>
      <c r="L305" s="64"/>
      <c r="M305" s="65"/>
      <c r="N305" s="235"/>
      <c r="O305" s="235"/>
      <c r="P305" s="64"/>
      <c r="Q305" s="64"/>
      <c r="R305" s="64"/>
      <c r="S305" s="64"/>
      <c r="T305" s="64"/>
      <c r="U305" s="64"/>
      <c r="V305" s="251"/>
      <c r="W305" s="64"/>
      <c r="X305" s="60"/>
      <c r="Y305" s="60"/>
      <c r="Z305" s="60"/>
      <c r="AA305" s="75"/>
      <c r="AB305" s="67"/>
      <c r="AC305" s="68"/>
      <c r="AD305" s="68"/>
      <c r="AE305" s="68"/>
    </row>
    <row r="306" spans="1:31" ht="16" x14ac:dyDescent="0.2">
      <c r="A306" s="82"/>
      <c r="B306" s="83"/>
      <c r="C306" s="83"/>
      <c r="D306" s="60"/>
      <c r="E306" s="60"/>
      <c r="F306" s="60"/>
      <c r="G306" s="61"/>
      <c r="H306" s="64"/>
      <c r="I306" s="64"/>
      <c r="J306" s="61"/>
      <c r="K306" s="63"/>
      <c r="L306" s="64"/>
      <c r="M306" s="65"/>
      <c r="N306" s="235"/>
      <c r="O306" s="235"/>
      <c r="P306" s="64"/>
      <c r="Q306" s="64"/>
      <c r="R306" s="64"/>
      <c r="S306" s="64"/>
      <c r="T306" s="64"/>
      <c r="U306" s="64"/>
      <c r="V306" s="251"/>
      <c r="W306" s="64"/>
      <c r="X306" s="60"/>
      <c r="Y306" s="60"/>
      <c r="Z306" s="60"/>
      <c r="AA306" s="75"/>
      <c r="AB306" s="67"/>
      <c r="AC306" s="68"/>
      <c r="AD306" s="68"/>
      <c r="AE306" s="68"/>
    </row>
    <row r="307" spans="1:31" ht="16" x14ac:dyDescent="0.2">
      <c r="A307" s="85"/>
      <c r="B307" s="75"/>
      <c r="C307" s="74"/>
      <c r="D307" s="60"/>
      <c r="E307" s="60"/>
      <c r="F307" s="60"/>
      <c r="G307" s="61"/>
      <c r="H307" s="64"/>
      <c r="I307" s="64"/>
      <c r="J307" s="61"/>
      <c r="K307" s="63"/>
      <c r="L307" s="64"/>
      <c r="M307" s="65"/>
      <c r="N307" s="235"/>
      <c r="O307" s="235"/>
      <c r="P307" s="64"/>
      <c r="Q307" s="64"/>
      <c r="R307" s="64"/>
      <c r="S307" s="64"/>
      <c r="T307" s="64"/>
      <c r="U307" s="64"/>
      <c r="V307" s="251"/>
      <c r="W307" s="64"/>
      <c r="X307" s="60"/>
      <c r="Y307" s="60"/>
      <c r="Z307" s="60"/>
      <c r="AA307" s="75"/>
      <c r="AB307" s="67"/>
      <c r="AC307" s="68"/>
      <c r="AD307" s="68"/>
      <c r="AE307" s="68"/>
    </row>
    <row r="308" spans="1:31" ht="16" x14ac:dyDescent="0.2">
      <c r="A308" s="57"/>
      <c r="B308" s="58"/>
      <c r="C308" s="58"/>
      <c r="D308" s="86"/>
      <c r="E308" s="86"/>
      <c r="F308" s="86"/>
      <c r="G308" s="61"/>
      <c r="H308" s="64"/>
      <c r="I308" s="64"/>
      <c r="J308" s="61"/>
      <c r="K308" s="63"/>
      <c r="L308" s="64"/>
      <c r="M308" s="61"/>
      <c r="N308" s="235"/>
      <c r="O308" s="235"/>
      <c r="P308" s="64"/>
      <c r="Q308" s="64"/>
      <c r="R308" s="64"/>
      <c r="S308" s="92"/>
      <c r="T308" s="64"/>
      <c r="U308" s="64"/>
      <c r="V308" s="251"/>
      <c r="W308" s="64"/>
      <c r="X308" s="101"/>
      <c r="Y308" s="86"/>
      <c r="Z308" s="86"/>
      <c r="AA308" s="75"/>
      <c r="AB308" s="67"/>
      <c r="AC308" s="68"/>
      <c r="AD308" s="68"/>
      <c r="AE308" s="68"/>
    </row>
    <row r="309" spans="1:31" ht="16" x14ac:dyDescent="0.2">
      <c r="A309" s="85"/>
      <c r="B309" s="75"/>
      <c r="C309" s="74"/>
      <c r="D309" s="60"/>
      <c r="E309" s="60"/>
      <c r="F309" s="60"/>
      <c r="G309" s="61"/>
      <c r="H309" s="64"/>
      <c r="I309" s="64"/>
      <c r="J309" s="61"/>
      <c r="K309" s="63"/>
      <c r="L309" s="64"/>
      <c r="M309" s="65"/>
      <c r="N309" s="235"/>
      <c r="O309" s="235"/>
      <c r="P309" s="64"/>
      <c r="Q309" s="64"/>
      <c r="R309" s="64"/>
      <c r="S309" s="64"/>
      <c r="T309" s="64"/>
      <c r="U309" s="64"/>
      <c r="V309" s="251"/>
      <c r="W309" s="64"/>
      <c r="X309" s="60"/>
      <c r="Y309" s="60"/>
      <c r="Z309" s="60"/>
      <c r="AA309" s="75"/>
      <c r="AB309" s="67"/>
      <c r="AC309" s="68"/>
      <c r="AD309" s="68"/>
      <c r="AE309" s="68"/>
    </row>
    <row r="310" spans="1:31" ht="16" x14ac:dyDescent="0.2">
      <c r="A310" s="57"/>
      <c r="B310" s="58"/>
      <c r="C310" s="58"/>
      <c r="D310" s="86"/>
      <c r="E310" s="86"/>
      <c r="F310" s="86"/>
      <c r="G310" s="61"/>
      <c r="H310" s="64"/>
      <c r="I310" s="64"/>
      <c r="J310" s="61"/>
      <c r="K310" s="63"/>
      <c r="L310" s="64"/>
      <c r="M310" s="61"/>
      <c r="N310" s="235"/>
      <c r="O310" s="235"/>
      <c r="P310" s="64"/>
      <c r="Q310" s="64"/>
      <c r="R310" s="64"/>
      <c r="S310" s="92"/>
      <c r="T310" s="64"/>
      <c r="U310" s="64"/>
      <c r="V310" s="251"/>
      <c r="W310" s="64"/>
      <c r="X310" s="101"/>
      <c r="Y310" s="86"/>
      <c r="Z310" s="86"/>
      <c r="AA310" s="75"/>
      <c r="AB310" s="67"/>
      <c r="AC310" s="68"/>
      <c r="AD310" s="68"/>
      <c r="AE310" s="68"/>
    </row>
    <row r="311" spans="1:31" ht="16" x14ac:dyDescent="0.2">
      <c r="A311" s="57"/>
      <c r="B311" s="58"/>
      <c r="C311" s="58"/>
      <c r="D311" s="60"/>
      <c r="E311" s="60"/>
      <c r="F311" s="60"/>
      <c r="G311" s="61"/>
      <c r="H311" s="64"/>
      <c r="I311" s="64"/>
      <c r="J311" s="61"/>
      <c r="K311" s="63"/>
      <c r="L311" s="64"/>
      <c r="M311" s="65"/>
      <c r="N311" s="235"/>
      <c r="O311" s="235"/>
      <c r="P311" s="64"/>
      <c r="Q311" s="64"/>
      <c r="R311" s="64"/>
      <c r="S311" s="64"/>
      <c r="T311" s="64"/>
      <c r="U311" s="64"/>
      <c r="V311" s="251"/>
      <c r="W311" s="64"/>
      <c r="X311" s="60"/>
      <c r="Y311" s="60"/>
      <c r="Z311" s="60"/>
      <c r="AA311" s="75"/>
      <c r="AB311" s="67"/>
      <c r="AC311" s="68"/>
      <c r="AD311" s="68"/>
      <c r="AE311" s="68"/>
    </row>
    <row r="312" spans="1:31" ht="16" x14ac:dyDescent="0.2">
      <c r="A312" s="57"/>
      <c r="B312" s="58"/>
      <c r="C312" s="58"/>
      <c r="D312" s="60"/>
      <c r="E312" s="60"/>
      <c r="F312" s="60"/>
      <c r="G312" s="61"/>
      <c r="H312" s="64"/>
      <c r="I312" s="64"/>
      <c r="J312" s="61"/>
      <c r="K312" s="63"/>
      <c r="L312" s="64"/>
      <c r="M312" s="65"/>
      <c r="N312" s="235"/>
      <c r="O312" s="235"/>
      <c r="P312" s="64"/>
      <c r="Q312" s="64"/>
      <c r="R312" s="64"/>
      <c r="S312" s="64"/>
      <c r="T312" s="64"/>
      <c r="U312" s="64"/>
      <c r="V312" s="251"/>
      <c r="W312" s="64"/>
      <c r="X312" s="60"/>
      <c r="Y312" s="60"/>
      <c r="Z312" s="60"/>
      <c r="AA312" s="75"/>
      <c r="AB312" s="67"/>
      <c r="AC312" s="68"/>
      <c r="AD312" s="68"/>
      <c r="AE312" s="68"/>
    </row>
    <row r="313" spans="1:31" ht="16" x14ac:dyDescent="0.2">
      <c r="A313" s="57"/>
      <c r="B313" s="58"/>
      <c r="C313" s="58"/>
      <c r="D313" s="60"/>
      <c r="E313" s="60"/>
      <c r="F313" s="60"/>
      <c r="G313" s="61"/>
      <c r="H313" s="64"/>
      <c r="I313" s="64"/>
      <c r="J313" s="61"/>
      <c r="K313" s="63"/>
      <c r="L313" s="64"/>
      <c r="M313" s="65"/>
      <c r="N313" s="235"/>
      <c r="O313" s="235"/>
      <c r="P313" s="64"/>
      <c r="Q313" s="64"/>
      <c r="R313" s="64"/>
      <c r="S313" s="64"/>
      <c r="T313" s="64"/>
      <c r="U313" s="64"/>
      <c r="V313" s="251"/>
      <c r="W313" s="64"/>
      <c r="X313" s="60"/>
      <c r="Y313" s="60"/>
      <c r="Z313" s="60"/>
      <c r="AA313" s="75"/>
      <c r="AB313" s="67"/>
      <c r="AC313" s="68"/>
      <c r="AD313" s="68"/>
      <c r="AE313" s="68"/>
    </row>
    <row r="314" spans="1:31" ht="16" x14ac:dyDescent="0.2">
      <c r="A314" s="57"/>
      <c r="B314" s="58"/>
      <c r="C314" s="58"/>
      <c r="D314" s="60"/>
      <c r="E314" s="60"/>
      <c r="F314" s="60"/>
      <c r="G314" s="61"/>
      <c r="H314" s="64"/>
      <c r="I314" s="64"/>
      <c r="J314" s="61"/>
      <c r="K314" s="63"/>
      <c r="L314" s="64"/>
      <c r="M314" s="65"/>
      <c r="N314" s="235"/>
      <c r="O314" s="235"/>
      <c r="P314" s="64"/>
      <c r="Q314" s="64"/>
      <c r="R314" s="64"/>
      <c r="S314" s="64"/>
      <c r="T314" s="64"/>
      <c r="U314" s="64"/>
      <c r="V314" s="251"/>
      <c r="W314" s="64"/>
      <c r="X314" s="60"/>
      <c r="Y314" s="60"/>
      <c r="Z314" s="60"/>
      <c r="AA314" s="75"/>
      <c r="AB314" s="67"/>
      <c r="AC314" s="68"/>
      <c r="AD314" s="68"/>
      <c r="AE314" s="68"/>
    </row>
    <row r="315" spans="1:31" ht="16" x14ac:dyDescent="0.2">
      <c r="A315" s="57"/>
      <c r="B315" s="58"/>
      <c r="C315" s="58"/>
      <c r="D315" s="60"/>
      <c r="E315" s="60"/>
      <c r="F315" s="60"/>
      <c r="G315" s="61"/>
      <c r="H315" s="64"/>
      <c r="I315" s="64"/>
      <c r="J315" s="61"/>
      <c r="K315" s="63"/>
      <c r="L315" s="64"/>
      <c r="M315" s="65"/>
      <c r="N315" s="235"/>
      <c r="O315" s="235"/>
      <c r="P315" s="64"/>
      <c r="Q315" s="64"/>
      <c r="R315" s="64"/>
      <c r="S315" s="64"/>
      <c r="T315" s="89"/>
      <c r="U315" s="64"/>
      <c r="V315" s="251"/>
      <c r="W315" s="64"/>
      <c r="X315" s="60"/>
      <c r="Y315" s="60"/>
      <c r="Z315" s="60"/>
      <c r="AA315" s="75"/>
      <c r="AB315" s="67"/>
      <c r="AC315" s="68"/>
      <c r="AD315" s="68"/>
      <c r="AE315" s="68"/>
    </row>
    <row r="316" spans="1:31" ht="16" x14ac:dyDescent="0.2">
      <c r="A316" s="57"/>
      <c r="B316" s="58"/>
      <c r="C316" s="58"/>
      <c r="D316" s="60"/>
      <c r="E316" s="60"/>
      <c r="F316" s="60"/>
      <c r="G316" s="61"/>
      <c r="H316" s="64"/>
      <c r="I316" s="64"/>
      <c r="J316" s="61"/>
      <c r="K316" s="63"/>
      <c r="L316" s="64"/>
      <c r="M316" s="65"/>
      <c r="N316" s="235"/>
      <c r="O316" s="235"/>
      <c r="P316" s="64"/>
      <c r="Q316" s="64"/>
      <c r="R316" s="64"/>
      <c r="S316" s="64"/>
      <c r="T316" s="64"/>
      <c r="U316" s="64"/>
      <c r="V316" s="251"/>
      <c r="W316" s="64"/>
      <c r="X316" s="60"/>
      <c r="Y316" s="60"/>
      <c r="Z316" s="60"/>
      <c r="AA316" s="75"/>
      <c r="AB316" s="67"/>
      <c r="AC316" s="68"/>
      <c r="AD316" s="68"/>
      <c r="AE316" s="68"/>
    </row>
    <row r="317" spans="1:31" ht="16" x14ac:dyDescent="0.2">
      <c r="A317" s="57"/>
      <c r="B317" s="58"/>
      <c r="C317" s="58"/>
      <c r="D317" s="60"/>
      <c r="E317" s="60"/>
      <c r="F317" s="60"/>
      <c r="G317" s="61"/>
      <c r="H317" s="64"/>
      <c r="I317" s="64"/>
      <c r="J317" s="61"/>
      <c r="K317" s="63"/>
      <c r="L317" s="64"/>
      <c r="M317" s="65"/>
      <c r="N317" s="235"/>
      <c r="O317" s="235"/>
      <c r="P317" s="64"/>
      <c r="Q317" s="64"/>
      <c r="R317" s="64"/>
      <c r="S317" s="64"/>
      <c r="T317" s="64"/>
      <c r="U317" s="64"/>
      <c r="V317" s="251"/>
      <c r="W317" s="64"/>
      <c r="X317" s="60"/>
      <c r="Y317" s="60"/>
      <c r="Z317" s="60"/>
      <c r="AA317" s="75"/>
      <c r="AB317" s="67"/>
      <c r="AC317" s="68"/>
      <c r="AD317" s="68"/>
      <c r="AE317" s="68"/>
    </row>
    <row r="318" spans="1:31" ht="16" x14ac:dyDescent="0.2">
      <c r="A318" s="57"/>
      <c r="B318" s="58"/>
      <c r="C318" s="58"/>
      <c r="D318" s="60"/>
      <c r="E318" s="60"/>
      <c r="F318" s="60"/>
      <c r="G318" s="61"/>
      <c r="H318" s="64"/>
      <c r="I318" s="64"/>
      <c r="J318" s="61"/>
      <c r="K318" s="63"/>
      <c r="L318" s="64"/>
      <c r="M318" s="65"/>
      <c r="N318" s="235"/>
      <c r="O318" s="235"/>
      <c r="P318" s="64"/>
      <c r="Q318" s="64"/>
      <c r="R318" s="64"/>
      <c r="S318" s="64"/>
      <c r="T318" s="64"/>
      <c r="U318" s="64"/>
      <c r="V318" s="251"/>
      <c r="W318" s="64"/>
      <c r="X318" s="60"/>
      <c r="Y318" s="60"/>
      <c r="Z318" s="60"/>
      <c r="AA318" s="80"/>
      <c r="AB318" s="67"/>
      <c r="AC318" s="68"/>
      <c r="AD318" s="68"/>
      <c r="AE318" s="68"/>
    </row>
    <row r="319" spans="1:31" ht="16" x14ac:dyDescent="0.2">
      <c r="A319" s="57"/>
      <c r="B319" s="58"/>
      <c r="C319" s="58"/>
      <c r="D319" s="86"/>
      <c r="E319" s="86"/>
      <c r="F319" s="86"/>
      <c r="G319" s="61"/>
      <c r="H319" s="64"/>
      <c r="I319" s="64"/>
      <c r="J319" s="61"/>
      <c r="K319" s="63"/>
      <c r="L319" s="64"/>
      <c r="M319" s="61"/>
      <c r="N319" s="235"/>
      <c r="O319" s="235"/>
      <c r="P319" s="64"/>
      <c r="Q319" s="64"/>
      <c r="R319" s="64"/>
      <c r="S319" s="92"/>
      <c r="T319" s="64"/>
      <c r="U319" s="64"/>
      <c r="V319" s="251"/>
      <c r="W319" s="64"/>
      <c r="X319" s="101"/>
      <c r="Y319" s="86"/>
      <c r="Z319" s="86"/>
      <c r="AA319" s="75"/>
      <c r="AB319" s="67"/>
      <c r="AC319" s="68"/>
      <c r="AD319" s="68"/>
      <c r="AE319" s="68"/>
    </row>
    <row r="320" spans="1:31" ht="16" x14ac:dyDescent="0.2">
      <c r="A320" s="57"/>
      <c r="B320" s="58"/>
      <c r="C320" s="58"/>
      <c r="D320" s="60"/>
      <c r="E320" s="60"/>
      <c r="F320" s="60"/>
      <c r="G320" s="61"/>
      <c r="H320" s="64"/>
      <c r="I320" s="64"/>
      <c r="J320" s="61"/>
      <c r="K320" s="63"/>
      <c r="L320" s="64"/>
      <c r="M320" s="65"/>
      <c r="N320" s="235"/>
      <c r="O320" s="235"/>
      <c r="P320" s="64"/>
      <c r="Q320" s="64"/>
      <c r="R320" s="64"/>
      <c r="S320" s="64"/>
      <c r="T320" s="64"/>
      <c r="U320" s="64"/>
      <c r="V320" s="251"/>
      <c r="W320" s="64"/>
      <c r="X320" s="60"/>
      <c r="Y320" s="60"/>
      <c r="Z320" s="60"/>
      <c r="AA320" s="75"/>
      <c r="AB320" s="67"/>
      <c r="AC320" s="68"/>
      <c r="AD320" s="68"/>
      <c r="AE320" s="68"/>
    </row>
    <row r="321" spans="1:31" ht="16" x14ac:dyDescent="0.2">
      <c r="A321" s="57"/>
      <c r="B321" s="58"/>
      <c r="C321" s="58"/>
      <c r="D321" s="60"/>
      <c r="E321" s="60"/>
      <c r="F321" s="60"/>
      <c r="G321" s="61"/>
      <c r="H321" s="64"/>
      <c r="I321" s="64"/>
      <c r="J321" s="61"/>
      <c r="K321" s="63"/>
      <c r="L321" s="64"/>
      <c r="M321" s="65"/>
      <c r="N321" s="235"/>
      <c r="O321" s="235"/>
      <c r="P321" s="64"/>
      <c r="Q321" s="64"/>
      <c r="R321" s="64"/>
      <c r="S321" s="64"/>
      <c r="T321" s="64"/>
      <c r="U321" s="64"/>
      <c r="V321" s="251"/>
      <c r="W321" s="64"/>
      <c r="X321" s="60"/>
      <c r="Y321" s="60"/>
      <c r="Z321" s="60"/>
      <c r="AA321" s="75"/>
      <c r="AB321" s="67"/>
      <c r="AC321" s="68"/>
      <c r="AD321" s="68"/>
      <c r="AE321" s="68"/>
    </row>
    <row r="322" spans="1:31" ht="16" x14ac:dyDescent="0.2">
      <c r="A322" s="57"/>
      <c r="B322" s="58"/>
      <c r="C322" s="58"/>
      <c r="D322" s="60"/>
      <c r="E322" s="60"/>
      <c r="F322" s="60"/>
      <c r="G322" s="61"/>
      <c r="H322" s="64"/>
      <c r="I322" s="64"/>
      <c r="J322" s="61"/>
      <c r="K322" s="63"/>
      <c r="L322" s="64"/>
      <c r="M322" s="65"/>
      <c r="N322" s="235"/>
      <c r="O322" s="235"/>
      <c r="P322" s="64"/>
      <c r="Q322" s="64"/>
      <c r="R322" s="64"/>
      <c r="S322" s="64"/>
      <c r="T322" s="64"/>
      <c r="U322" s="64"/>
      <c r="V322" s="251"/>
      <c r="W322" s="64"/>
      <c r="X322" s="60"/>
      <c r="Y322" s="60"/>
      <c r="Z322" s="60"/>
      <c r="AA322" s="75"/>
      <c r="AB322" s="67"/>
      <c r="AC322" s="68"/>
      <c r="AD322" s="68"/>
      <c r="AE322" s="68"/>
    </row>
    <row r="323" spans="1:31" ht="16" x14ac:dyDescent="0.2">
      <c r="A323" s="57"/>
      <c r="B323" s="58"/>
      <c r="C323" s="58"/>
      <c r="D323" s="60"/>
      <c r="E323" s="60"/>
      <c r="F323" s="60"/>
      <c r="G323" s="61"/>
      <c r="H323" s="64"/>
      <c r="I323" s="64"/>
      <c r="J323" s="61"/>
      <c r="K323" s="63"/>
      <c r="L323" s="64"/>
      <c r="M323" s="65"/>
      <c r="N323" s="235"/>
      <c r="O323" s="235"/>
      <c r="P323" s="64"/>
      <c r="Q323" s="64"/>
      <c r="R323" s="64"/>
      <c r="S323" s="64"/>
      <c r="T323" s="64"/>
      <c r="U323" s="64"/>
      <c r="V323" s="251"/>
      <c r="W323" s="64"/>
      <c r="X323" s="60"/>
      <c r="Y323" s="60"/>
      <c r="Z323" s="60"/>
      <c r="AA323" s="75"/>
      <c r="AB323" s="67"/>
      <c r="AC323" s="68"/>
      <c r="AD323" s="68"/>
      <c r="AE323" s="68"/>
    </row>
    <row r="324" spans="1:31" ht="16" x14ac:dyDescent="0.2">
      <c r="A324" s="57"/>
      <c r="B324" s="58"/>
      <c r="C324" s="58"/>
      <c r="D324" s="86"/>
      <c r="E324" s="86"/>
      <c r="F324" s="86"/>
      <c r="G324" s="61"/>
      <c r="H324" s="64"/>
      <c r="I324" s="64"/>
      <c r="J324" s="61"/>
      <c r="K324" s="63"/>
      <c r="L324" s="64"/>
      <c r="M324" s="61"/>
      <c r="N324" s="235"/>
      <c r="O324" s="235"/>
      <c r="P324" s="64"/>
      <c r="Q324" s="64"/>
      <c r="R324" s="64"/>
      <c r="S324" s="92"/>
      <c r="T324" s="64"/>
      <c r="U324" s="64"/>
      <c r="V324" s="251"/>
      <c r="W324" s="64"/>
      <c r="X324" s="101"/>
      <c r="Y324" s="86"/>
      <c r="Z324" s="86"/>
      <c r="AA324" s="75"/>
      <c r="AB324" s="67"/>
      <c r="AC324" s="68"/>
      <c r="AD324" s="68"/>
      <c r="AE324" s="68"/>
    </row>
    <row r="325" spans="1:31" ht="16" x14ac:dyDescent="0.2">
      <c r="A325" s="57"/>
      <c r="B325" s="58"/>
      <c r="C325" s="58"/>
      <c r="D325" s="60"/>
      <c r="E325" s="60"/>
      <c r="F325" s="60"/>
      <c r="G325" s="61"/>
      <c r="H325" s="64"/>
      <c r="I325" s="64"/>
      <c r="J325" s="61"/>
      <c r="K325" s="63"/>
      <c r="L325" s="64"/>
      <c r="M325" s="65"/>
      <c r="N325" s="235"/>
      <c r="O325" s="235"/>
      <c r="P325" s="64"/>
      <c r="Q325" s="64"/>
      <c r="R325" s="64"/>
      <c r="S325" s="64"/>
      <c r="T325" s="64"/>
      <c r="U325" s="64"/>
      <c r="V325" s="251"/>
      <c r="W325" s="64"/>
      <c r="X325" s="60"/>
      <c r="Y325" s="60"/>
      <c r="Z325" s="60"/>
      <c r="AA325" s="75"/>
      <c r="AB325" s="67"/>
      <c r="AC325" s="68"/>
      <c r="AD325" s="68"/>
      <c r="AE325" s="68"/>
    </row>
    <row r="326" spans="1:31" ht="16" x14ac:dyDescent="0.2">
      <c r="A326" s="57"/>
      <c r="B326" s="58"/>
      <c r="C326" s="58"/>
      <c r="D326" s="86"/>
      <c r="E326" s="86"/>
      <c r="F326" s="86"/>
      <c r="G326" s="61"/>
      <c r="H326" s="64"/>
      <c r="I326" s="64"/>
      <c r="J326" s="61"/>
      <c r="K326" s="63"/>
      <c r="L326" s="64"/>
      <c r="M326" s="61"/>
      <c r="N326" s="235"/>
      <c r="O326" s="235"/>
      <c r="P326" s="64"/>
      <c r="Q326" s="64"/>
      <c r="R326" s="64"/>
      <c r="S326" s="92"/>
      <c r="T326" s="64"/>
      <c r="U326" s="64"/>
      <c r="V326" s="251"/>
      <c r="W326" s="64"/>
      <c r="X326" s="101"/>
      <c r="Y326" s="86"/>
      <c r="Z326" s="86"/>
      <c r="AA326" s="75"/>
      <c r="AB326" s="67"/>
      <c r="AC326" s="68"/>
      <c r="AD326" s="68"/>
      <c r="AE326" s="68"/>
    </row>
    <row r="327" spans="1:31" ht="16" x14ac:dyDescent="0.2">
      <c r="A327" s="57"/>
      <c r="B327" s="58"/>
      <c r="C327" s="58"/>
      <c r="D327" s="86"/>
      <c r="E327" s="86"/>
      <c r="F327" s="86"/>
      <c r="G327" s="61"/>
      <c r="H327" s="64"/>
      <c r="I327" s="77"/>
      <c r="J327" s="61"/>
      <c r="K327" s="63"/>
      <c r="L327" s="64"/>
      <c r="M327" s="61"/>
      <c r="N327" s="235"/>
      <c r="O327" s="235"/>
      <c r="P327" s="64"/>
      <c r="Q327" s="64"/>
      <c r="R327" s="64"/>
      <c r="S327" s="92"/>
      <c r="T327" s="64"/>
      <c r="U327" s="64"/>
      <c r="V327" s="251"/>
      <c r="W327" s="64"/>
      <c r="X327" s="75"/>
      <c r="Y327" s="86"/>
      <c r="Z327" s="86"/>
      <c r="AA327" s="75"/>
      <c r="AB327" s="67"/>
      <c r="AC327" s="68"/>
      <c r="AD327" s="68"/>
      <c r="AE327" s="68"/>
    </row>
    <row r="328" spans="1:31" ht="16" x14ac:dyDescent="0.2">
      <c r="A328" s="57"/>
      <c r="B328" s="58"/>
      <c r="C328" s="58"/>
      <c r="D328" s="86"/>
      <c r="E328" s="86"/>
      <c r="F328" s="86"/>
      <c r="G328" s="61"/>
      <c r="H328" s="64"/>
      <c r="I328" s="64"/>
      <c r="J328" s="61"/>
      <c r="K328" s="63"/>
      <c r="L328" s="64"/>
      <c r="M328" s="61"/>
      <c r="N328" s="235"/>
      <c r="O328" s="235"/>
      <c r="P328" s="64"/>
      <c r="Q328" s="64"/>
      <c r="R328" s="64"/>
      <c r="S328" s="92"/>
      <c r="T328" s="64"/>
      <c r="U328" s="64"/>
      <c r="V328" s="251"/>
      <c r="W328" s="64"/>
      <c r="X328" s="86"/>
      <c r="Y328" s="86"/>
      <c r="Z328" s="86"/>
      <c r="AA328" s="75"/>
      <c r="AB328" s="67"/>
      <c r="AC328" s="68"/>
      <c r="AD328" s="68"/>
      <c r="AE328" s="68"/>
    </row>
    <row r="329" spans="1:31" ht="16" x14ac:dyDescent="0.2">
      <c r="A329" s="57"/>
      <c r="B329" s="58"/>
      <c r="C329" s="58"/>
      <c r="D329" s="86"/>
      <c r="E329" s="86"/>
      <c r="F329" s="86"/>
      <c r="G329" s="61"/>
      <c r="H329" s="64"/>
      <c r="I329" s="64"/>
      <c r="J329" s="61"/>
      <c r="K329" s="63"/>
      <c r="L329" s="64"/>
      <c r="M329" s="61"/>
      <c r="N329" s="235"/>
      <c r="O329" s="235"/>
      <c r="P329" s="64"/>
      <c r="Q329" s="64"/>
      <c r="R329" s="64"/>
      <c r="S329" s="92"/>
      <c r="T329" s="64"/>
      <c r="U329" s="64"/>
      <c r="V329" s="251"/>
      <c r="W329" s="64"/>
      <c r="X329" s="101"/>
      <c r="Y329" s="86"/>
      <c r="Z329" s="86"/>
      <c r="AA329" s="75"/>
      <c r="AB329" s="67"/>
      <c r="AC329" s="68"/>
      <c r="AD329" s="68"/>
      <c r="AE329" s="68"/>
    </row>
    <row r="330" spans="1:31" ht="16" x14ac:dyDescent="0.2">
      <c r="A330" s="57"/>
      <c r="B330" s="58"/>
      <c r="C330" s="58"/>
      <c r="D330" s="86"/>
      <c r="E330" s="86"/>
      <c r="F330" s="86"/>
      <c r="G330" s="61"/>
      <c r="H330" s="64"/>
      <c r="I330" s="64"/>
      <c r="J330" s="61"/>
      <c r="K330" s="63"/>
      <c r="L330" s="64"/>
      <c r="M330" s="61"/>
      <c r="N330" s="235"/>
      <c r="O330" s="235"/>
      <c r="P330" s="64"/>
      <c r="Q330" s="64"/>
      <c r="R330" s="64"/>
      <c r="S330" s="92"/>
      <c r="T330" s="64"/>
      <c r="U330" s="64"/>
      <c r="V330" s="251"/>
      <c r="W330" s="64"/>
      <c r="X330" s="101"/>
      <c r="Y330" s="86"/>
      <c r="Z330" s="86"/>
      <c r="AA330" s="75"/>
      <c r="AB330" s="67"/>
      <c r="AC330" s="68"/>
      <c r="AD330" s="68"/>
      <c r="AE330" s="68"/>
    </row>
    <row r="331" spans="1:31" ht="16" x14ac:dyDescent="0.2">
      <c r="A331" s="57"/>
      <c r="B331" s="58"/>
      <c r="C331" s="58"/>
      <c r="D331" s="86"/>
      <c r="E331" s="86"/>
      <c r="F331" s="86"/>
      <c r="G331" s="61"/>
      <c r="H331" s="64"/>
      <c r="I331" s="64"/>
      <c r="J331" s="61"/>
      <c r="K331" s="63"/>
      <c r="L331" s="64"/>
      <c r="M331" s="61"/>
      <c r="N331" s="235"/>
      <c r="O331" s="235"/>
      <c r="P331" s="64"/>
      <c r="Q331" s="64"/>
      <c r="R331" s="64"/>
      <c r="S331" s="92"/>
      <c r="T331" s="64"/>
      <c r="U331" s="64"/>
      <c r="V331" s="251"/>
      <c r="W331" s="64"/>
      <c r="X331" s="101"/>
      <c r="Y331" s="86"/>
      <c r="Z331" s="86"/>
      <c r="AA331" s="75"/>
      <c r="AB331" s="67"/>
      <c r="AC331" s="68"/>
      <c r="AD331" s="68"/>
      <c r="AE331" s="68"/>
    </row>
    <row r="332" spans="1:31" ht="16" x14ac:dyDescent="0.2">
      <c r="A332" s="57"/>
      <c r="B332" s="58"/>
      <c r="C332" s="58"/>
      <c r="D332" s="86"/>
      <c r="E332" s="86"/>
      <c r="F332" s="86"/>
      <c r="G332" s="61"/>
      <c r="H332" s="64"/>
      <c r="I332" s="64"/>
      <c r="J332" s="61"/>
      <c r="K332" s="63"/>
      <c r="L332" s="64"/>
      <c r="M332" s="65"/>
      <c r="N332" s="235"/>
      <c r="O332" s="235"/>
      <c r="P332" s="64"/>
      <c r="Q332" s="64"/>
      <c r="R332" s="64"/>
      <c r="S332" s="64"/>
      <c r="T332" s="64"/>
      <c r="U332" s="64"/>
      <c r="V332" s="251"/>
      <c r="W332" s="64"/>
      <c r="X332" s="101"/>
      <c r="Y332" s="86"/>
      <c r="Z332" s="86"/>
      <c r="AA332" s="75"/>
      <c r="AB332" s="67"/>
      <c r="AC332" s="68"/>
      <c r="AD332" s="68"/>
      <c r="AE332" s="68"/>
    </row>
    <row r="333" spans="1:31" ht="16" x14ac:dyDescent="0.2">
      <c r="A333" s="57"/>
      <c r="B333" s="58"/>
      <c r="C333" s="58"/>
      <c r="D333" s="101"/>
      <c r="E333" s="86"/>
      <c r="F333" s="86"/>
      <c r="G333" s="61"/>
      <c r="H333" s="64"/>
      <c r="I333" s="64"/>
      <c r="J333" s="61"/>
      <c r="K333" s="63"/>
      <c r="L333" s="64"/>
      <c r="M333" s="65"/>
      <c r="N333" s="235"/>
      <c r="O333" s="235"/>
      <c r="P333" s="64"/>
      <c r="Q333" s="64"/>
      <c r="R333" s="64"/>
      <c r="S333" s="64"/>
      <c r="T333" s="64"/>
      <c r="U333" s="64"/>
      <c r="V333" s="251"/>
      <c r="W333" s="64"/>
      <c r="X333" s="86"/>
      <c r="Y333" s="86"/>
      <c r="Z333" s="86"/>
      <c r="AA333" s="75"/>
      <c r="AB333" s="67"/>
      <c r="AC333" s="68"/>
      <c r="AD333" s="68"/>
      <c r="AE333" s="68"/>
    </row>
    <row r="334" spans="1:31" ht="16" x14ac:dyDescent="0.2">
      <c r="A334" s="57"/>
      <c r="B334" s="58"/>
      <c r="C334" s="58"/>
      <c r="D334" s="60"/>
      <c r="E334" s="60"/>
      <c r="F334" s="60"/>
      <c r="G334" s="61"/>
      <c r="H334" s="64"/>
      <c r="I334" s="64"/>
      <c r="J334" s="61"/>
      <c r="K334" s="63"/>
      <c r="L334" s="64"/>
      <c r="M334" s="65"/>
      <c r="N334" s="235"/>
      <c r="O334" s="235"/>
      <c r="P334" s="64"/>
      <c r="Q334" s="64"/>
      <c r="R334" s="64"/>
      <c r="S334" s="64"/>
      <c r="T334" s="64"/>
      <c r="U334" s="64"/>
      <c r="V334" s="251"/>
      <c r="W334" s="64"/>
      <c r="X334" s="60"/>
      <c r="Y334" s="60"/>
      <c r="Z334" s="60"/>
      <c r="AA334" s="75"/>
      <c r="AB334" s="67"/>
      <c r="AC334" s="68"/>
      <c r="AD334" s="68"/>
      <c r="AE334" s="68"/>
    </row>
    <row r="335" spans="1:31" ht="16" x14ac:dyDescent="0.2">
      <c r="A335" s="57"/>
      <c r="B335" s="58"/>
      <c r="C335" s="58"/>
      <c r="D335" s="60"/>
      <c r="E335" s="60"/>
      <c r="F335" s="60"/>
      <c r="G335" s="61"/>
      <c r="H335" s="64"/>
      <c r="I335" s="64"/>
      <c r="J335" s="61"/>
      <c r="K335" s="63"/>
      <c r="L335" s="64"/>
      <c r="M335" s="65"/>
      <c r="N335" s="235"/>
      <c r="O335" s="235"/>
      <c r="P335" s="64"/>
      <c r="Q335" s="64"/>
      <c r="R335" s="64"/>
      <c r="S335" s="64"/>
      <c r="T335" s="64"/>
      <c r="U335" s="64"/>
      <c r="V335" s="251"/>
      <c r="W335" s="64"/>
      <c r="X335" s="60"/>
      <c r="Y335" s="60"/>
      <c r="Z335" s="60"/>
      <c r="AA335" s="75"/>
      <c r="AB335" s="67"/>
      <c r="AC335" s="68"/>
      <c r="AD335" s="68"/>
      <c r="AE335" s="68"/>
    </row>
    <row r="336" spans="1:31" ht="16" x14ac:dyDescent="0.2">
      <c r="A336" s="57"/>
      <c r="B336" s="58"/>
      <c r="C336" s="58"/>
      <c r="D336" s="60"/>
      <c r="E336" s="60"/>
      <c r="F336" s="60"/>
      <c r="G336" s="61"/>
      <c r="H336" s="64"/>
      <c r="I336" s="64"/>
      <c r="J336" s="61"/>
      <c r="K336" s="63"/>
      <c r="L336" s="64"/>
      <c r="M336" s="65"/>
      <c r="N336" s="235"/>
      <c r="O336" s="235"/>
      <c r="P336" s="64"/>
      <c r="Q336" s="64"/>
      <c r="R336" s="64"/>
      <c r="S336" s="64"/>
      <c r="T336" s="64"/>
      <c r="U336" s="64"/>
      <c r="V336" s="251"/>
      <c r="W336" s="64"/>
      <c r="X336" s="60"/>
      <c r="Y336" s="60"/>
      <c r="Z336" s="60"/>
      <c r="AA336" s="75"/>
      <c r="AB336" s="67"/>
      <c r="AC336" s="68"/>
      <c r="AD336" s="68"/>
      <c r="AE336" s="68"/>
    </row>
    <row r="337" spans="1:31" ht="16" x14ac:dyDescent="0.2">
      <c r="A337" s="57"/>
      <c r="B337" s="58"/>
      <c r="C337" s="58"/>
      <c r="D337" s="60"/>
      <c r="E337" s="60"/>
      <c r="F337" s="60"/>
      <c r="G337" s="61"/>
      <c r="H337" s="64"/>
      <c r="I337" s="64"/>
      <c r="J337" s="61"/>
      <c r="K337" s="63"/>
      <c r="L337" s="64"/>
      <c r="M337" s="65"/>
      <c r="N337" s="235"/>
      <c r="O337" s="235"/>
      <c r="P337" s="64"/>
      <c r="Q337" s="64"/>
      <c r="R337" s="64"/>
      <c r="S337" s="64"/>
      <c r="T337" s="64"/>
      <c r="U337" s="64"/>
      <c r="V337" s="251"/>
      <c r="W337" s="64"/>
      <c r="X337" s="60"/>
      <c r="Y337" s="60"/>
      <c r="Z337" s="60"/>
      <c r="AA337" s="80"/>
      <c r="AB337" s="67"/>
      <c r="AC337" s="68"/>
      <c r="AD337" s="68"/>
      <c r="AE337" s="68"/>
    </row>
    <row r="338" spans="1:31" ht="16" x14ac:dyDescent="0.2">
      <c r="A338" s="57"/>
      <c r="B338" s="58"/>
      <c r="C338" s="58"/>
      <c r="D338" s="86"/>
      <c r="E338" s="86"/>
      <c r="F338" s="86"/>
      <c r="G338" s="61"/>
      <c r="H338" s="64"/>
      <c r="I338" s="64"/>
      <c r="J338" s="61"/>
      <c r="K338" s="63"/>
      <c r="L338" s="64"/>
      <c r="M338" s="61"/>
      <c r="N338" s="235"/>
      <c r="O338" s="235"/>
      <c r="P338" s="64"/>
      <c r="Q338" s="64"/>
      <c r="R338" s="64"/>
      <c r="S338" s="92"/>
      <c r="T338" s="64"/>
      <c r="U338" s="64"/>
      <c r="V338" s="251"/>
      <c r="W338" s="64"/>
      <c r="X338" s="101"/>
      <c r="Y338" s="86"/>
      <c r="Z338" s="86"/>
      <c r="AA338" s="75"/>
      <c r="AB338" s="67"/>
      <c r="AC338" s="68"/>
      <c r="AD338" s="68"/>
      <c r="AE338" s="68"/>
    </row>
    <row r="339" spans="1:31" ht="16" x14ac:dyDescent="0.2">
      <c r="A339" s="57"/>
      <c r="B339" s="58"/>
      <c r="C339" s="58"/>
      <c r="D339" s="60"/>
      <c r="E339" s="60"/>
      <c r="F339" s="60"/>
      <c r="G339" s="61"/>
      <c r="H339" s="64"/>
      <c r="I339" s="64"/>
      <c r="J339" s="61"/>
      <c r="K339" s="63"/>
      <c r="L339" s="64"/>
      <c r="M339" s="65"/>
      <c r="N339" s="235"/>
      <c r="O339" s="235"/>
      <c r="P339" s="64"/>
      <c r="Q339" s="64"/>
      <c r="R339" s="64"/>
      <c r="S339" s="64"/>
      <c r="T339" s="64"/>
      <c r="U339" s="64"/>
      <c r="V339" s="251"/>
      <c r="W339" s="64"/>
      <c r="X339" s="60"/>
      <c r="Y339" s="60"/>
      <c r="Z339" s="60"/>
      <c r="AA339" s="75"/>
      <c r="AB339" s="67"/>
      <c r="AC339" s="68"/>
      <c r="AD339" s="68"/>
      <c r="AE339" s="68"/>
    </row>
    <row r="340" spans="1:31" ht="16" x14ac:dyDescent="0.2">
      <c r="A340" s="57"/>
      <c r="B340" s="58"/>
      <c r="C340" s="58"/>
      <c r="D340" s="60"/>
      <c r="E340" s="60"/>
      <c r="F340" s="60"/>
      <c r="G340" s="61"/>
      <c r="H340" s="64"/>
      <c r="I340" s="64"/>
      <c r="J340" s="61"/>
      <c r="K340" s="63"/>
      <c r="L340" s="64"/>
      <c r="M340" s="65"/>
      <c r="N340" s="235"/>
      <c r="O340" s="235"/>
      <c r="P340" s="64"/>
      <c r="Q340" s="64"/>
      <c r="R340" s="64"/>
      <c r="S340" s="64"/>
      <c r="T340" s="64"/>
      <c r="U340" s="64"/>
      <c r="V340" s="251"/>
      <c r="W340" s="64"/>
      <c r="X340" s="60"/>
      <c r="Y340" s="60"/>
      <c r="Z340" s="60"/>
      <c r="AA340" s="75"/>
      <c r="AB340" s="67"/>
      <c r="AC340" s="68"/>
      <c r="AD340" s="68"/>
      <c r="AE340" s="68"/>
    </row>
    <row r="341" spans="1:31" ht="16" x14ac:dyDescent="0.2">
      <c r="A341" s="57"/>
      <c r="B341" s="58"/>
      <c r="C341" s="58"/>
      <c r="D341" s="60"/>
      <c r="E341" s="60"/>
      <c r="F341" s="60"/>
      <c r="G341" s="61"/>
      <c r="H341" s="64"/>
      <c r="I341" s="64"/>
      <c r="J341" s="61"/>
      <c r="K341" s="63"/>
      <c r="L341" s="64"/>
      <c r="M341" s="65"/>
      <c r="N341" s="235"/>
      <c r="O341" s="235"/>
      <c r="P341" s="64"/>
      <c r="Q341" s="64"/>
      <c r="R341" s="64"/>
      <c r="S341" s="64"/>
      <c r="T341" s="64"/>
      <c r="U341" s="64"/>
      <c r="V341" s="251"/>
      <c r="W341" s="64"/>
      <c r="X341" s="60"/>
      <c r="Y341" s="60"/>
      <c r="Z341" s="60"/>
      <c r="AA341" s="80"/>
      <c r="AB341" s="67"/>
      <c r="AC341" s="68"/>
      <c r="AD341" s="68"/>
      <c r="AE341" s="68"/>
    </row>
    <row r="342" spans="1:31" ht="16" x14ac:dyDescent="0.2">
      <c r="A342" s="57"/>
      <c r="B342" s="58"/>
      <c r="C342" s="58"/>
      <c r="D342" s="60"/>
      <c r="E342" s="60"/>
      <c r="F342" s="60"/>
      <c r="G342" s="61"/>
      <c r="H342" s="64"/>
      <c r="I342" s="64"/>
      <c r="J342" s="61"/>
      <c r="K342" s="63"/>
      <c r="L342" s="64"/>
      <c r="M342" s="65"/>
      <c r="N342" s="235"/>
      <c r="O342" s="235"/>
      <c r="P342" s="64"/>
      <c r="Q342" s="64"/>
      <c r="R342" s="64"/>
      <c r="S342" s="64"/>
      <c r="T342" s="64"/>
      <c r="U342" s="64"/>
      <c r="V342" s="251"/>
      <c r="W342" s="64"/>
      <c r="X342" s="60"/>
      <c r="Y342" s="60"/>
      <c r="Z342" s="60"/>
      <c r="AA342" s="75"/>
      <c r="AB342" s="67"/>
      <c r="AC342" s="68"/>
      <c r="AD342" s="68"/>
      <c r="AE342" s="68"/>
    </row>
    <row r="343" spans="1:31" ht="16" x14ac:dyDescent="0.2">
      <c r="A343" s="99"/>
      <c r="B343" s="58"/>
      <c r="C343" s="58"/>
      <c r="D343" s="60"/>
      <c r="E343" s="60"/>
      <c r="F343" s="60"/>
      <c r="G343" s="61"/>
      <c r="H343" s="64"/>
      <c r="I343" s="64"/>
      <c r="J343" s="61"/>
      <c r="K343" s="63"/>
      <c r="L343" s="64"/>
      <c r="M343" s="65"/>
      <c r="N343" s="235"/>
      <c r="O343" s="235"/>
      <c r="P343" s="64"/>
      <c r="Q343" s="64"/>
      <c r="R343" s="64"/>
      <c r="S343" s="64"/>
      <c r="T343" s="64"/>
      <c r="U343" s="64"/>
      <c r="V343" s="251"/>
      <c r="W343" s="64"/>
      <c r="X343" s="60"/>
      <c r="Y343" s="60"/>
      <c r="Z343" s="60"/>
      <c r="AA343" s="75"/>
      <c r="AB343" s="67"/>
      <c r="AC343" s="68"/>
      <c r="AD343" s="68"/>
      <c r="AE343" s="68"/>
    </row>
    <row r="344" spans="1:31" ht="16" x14ac:dyDescent="0.2">
      <c r="A344" s="57"/>
      <c r="B344" s="58"/>
      <c r="C344" s="58"/>
      <c r="D344" s="60"/>
      <c r="E344" s="60"/>
      <c r="F344" s="60"/>
      <c r="G344" s="61"/>
      <c r="H344" s="64"/>
      <c r="I344" s="64"/>
      <c r="J344" s="61"/>
      <c r="K344" s="63"/>
      <c r="L344" s="64"/>
      <c r="M344" s="65"/>
      <c r="N344" s="235"/>
      <c r="O344" s="235"/>
      <c r="P344" s="64"/>
      <c r="Q344" s="64"/>
      <c r="R344" s="64"/>
      <c r="S344" s="64"/>
      <c r="T344" s="64"/>
      <c r="U344" s="64"/>
      <c r="V344" s="251"/>
      <c r="W344" s="64"/>
      <c r="X344" s="60"/>
      <c r="Y344" s="60"/>
      <c r="Z344" s="60"/>
      <c r="AA344" s="75"/>
      <c r="AB344" s="67"/>
      <c r="AC344" s="68"/>
      <c r="AD344" s="68"/>
      <c r="AE344" s="68"/>
    </row>
    <row r="345" spans="1:31" ht="16" x14ac:dyDescent="0.2">
      <c r="A345" s="57"/>
      <c r="B345" s="58"/>
      <c r="C345" s="58"/>
      <c r="D345" s="60"/>
      <c r="E345" s="60"/>
      <c r="F345" s="60"/>
      <c r="G345" s="61"/>
      <c r="H345" s="64"/>
      <c r="I345" s="64"/>
      <c r="J345" s="61"/>
      <c r="K345" s="63"/>
      <c r="L345" s="64"/>
      <c r="M345" s="65"/>
      <c r="N345" s="235"/>
      <c r="O345" s="235"/>
      <c r="P345" s="64"/>
      <c r="Q345" s="64"/>
      <c r="R345" s="64"/>
      <c r="S345" s="64"/>
      <c r="T345" s="64"/>
      <c r="U345" s="64"/>
      <c r="V345" s="251"/>
      <c r="W345" s="64"/>
      <c r="X345" s="60"/>
      <c r="Y345" s="60"/>
      <c r="Z345" s="60"/>
      <c r="AA345" s="75"/>
      <c r="AB345" s="67"/>
      <c r="AC345" s="68"/>
      <c r="AD345" s="68"/>
      <c r="AE345" s="68"/>
    </row>
    <row r="346" spans="1:31" ht="16" x14ac:dyDescent="0.2">
      <c r="A346" s="57"/>
      <c r="B346" s="58"/>
      <c r="C346" s="58"/>
      <c r="D346" s="60"/>
      <c r="E346" s="60"/>
      <c r="F346" s="60"/>
      <c r="G346" s="61"/>
      <c r="H346" s="64"/>
      <c r="I346" s="64"/>
      <c r="J346" s="61"/>
      <c r="K346" s="63"/>
      <c r="L346" s="64"/>
      <c r="M346" s="65"/>
      <c r="N346" s="235"/>
      <c r="O346" s="235"/>
      <c r="P346" s="64"/>
      <c r="Q346" s="64"/>
      <c r="R346" s="64"/>
      <c r="S346" s="64"/>
      <c r="T346" s="64"/>
      <c r="U346" s="64"/>
      <c r="V346" s="251"/>
      <c r="W346" s="64"/>
      <c r="X346" s="60"/>
      <c r="Y346" s="60"/>
      <c r="Z346" s="60"/>
      <c r="AA346" s="75"/>
      <c r="AB346" s="67"/>
      <c r="AC346" s="68"/>
      <c r="AD346" s="68"/>
      <c r="AE346" s="68"/>
    </row>
    <row r="347" spans="1:31" ht="16" x14ac:dyDescent="0.2">
      <c r="A347" s="57"/>
      <c r="B347" s="58"/>
      <c r="C347" s="93"/>
      <c r="D347" s="60"/>
      <c r="E347" s="60"/>
      <c r="F347" s="60"/>
      <c r="G347" s="61"/>
      <c r="H347" s="64"/>
      <c r="I347" s="64"/>
      <c r="J347" s="61"/>
      <c r="K347" s="63"/>
      <c r="L347" s="64"/>
      <c r="M347" s="65"/>
      <c r="N347" s="235"/>
      <c r="O347" s="235"/>
      <c r="P347" s="64"/>
      <c r="Q347" s="64"/>
      <c r="R347" s="64"/>
      <c r="S347" s="64"/>
      <c r="T347" s="64"/>
      <c r="U347" s="64"/>
      <c r="V347" s="251"/>
      <c r="W347" s="64"/>
      <c r="X347" s="60"/>
      <c r="Y347" s="60"/>
      <c r="Z347" s="60"/>
      <c r="AA347" s="75"/>
      <c r="AB347" s="67"/>
      <c r="AC347" s="68"/>
      <c r="AD347" s="68"/>
      <c r="AE347" s="68"/>
    </row>
    <row r="348" spans="1:31" ht="16" x14ac:dyDescent="0.2">
      <c r="A348" s="85"/>
      <c r="B348" s="75"/>
      <c r="C348" s="58"/>
      <c r="D348" s="86"/>
      <c r="E348" s="86"/>
      <c r="F348" s="86"/>
      <c r="G348" s="61"/>
      <c r="H348" s="64"/>
      <c r="I348" s="64"/>
      <c r="J348" s="61"/>
      <c r="K348" s="63"/>
      <c r="L348" s="64"/>
      <c r="M348" s="61"/>
      <c r="N348" s="235"/>
      <c r="O348" s="235"/>
      <c r="P348" s="64"/>
      <c r="Q348" s="64"/>
      <c r="R348" s="64"/>
      <c r="S348" s="92"/>
      <c r="T348" s="64"/>
      <c r="U348" s="64"/>
      <c r="V348" s="251"/>
      <c r="W348" s="64"/>
      <c r="X348" s="86"/>
      <c r="Y348" s="58"/>
      <c r="Z348" s="58"/>
      <c r="AA348" s="75"/>
      <c r="AB348" s="67"/>
      <c r="AC348" s="68"/>
      <c r="AD348" s="68"/>
      <c r="AE348" s="68"/>
    </row>
    <row r="349" spans="1:31" ht="16" x14ac:dyDescent="0.2">
      <c r="A349" s="57"/>
      <c r="B349" s="58"/>
      <c r="C349" s="58"/>
      <c r="D349" s="60"/>
      <c r="E349" s="60"/>
      <c r="F349" s="60"/>
      <c r="G349" s="61"/>
      <c r="H349" s="64"/>
      <c r="I349" s="64"/>
      <c r="J349" s="61"/>
      <c r="K349" s="63"/>
      <c r="L349" s="64"/>
      <c r="M349" s="65"/>
      <c r="N349" s="235"/>
      <c r="O349" s="235"/>
      <c r="P349" s="64"/>
      <c r="Q349" s="64"/>
      <c r="R349" s="64"/>
      <c r="S349" s="64"/>
      <c r="T349" s="64"/>
      <c r="U349" s="64"/>
      <c r="V349" s="251"/>
      <c r="W349" s="64"/>
      <c r="X349" s="60"/>
      <c r="Y349" s="60"/>
      <c r="Z349" s="60"/>
      <c r="AA349" s="75"/>
      <c r="AB349" s="67"/>
      <c r="AC349" s="68"/>
      <c r="AD349" s="68"/>
      <c r="AE349" s="68"/>
    </row>
    <row r="350" spans="1:31" ht="16" x14ac:dyDescent="0.2">
      <c r="A350" s="57"/>
      <c r="B350" s="58"/>
      <c r="C350" s="58"/>
      <c r="D350" s="86"/>
      <c r="E350" s="86"/>
      <c r="F350" s="86"/>
      <c r="G350" s="61"/>
      <c r="H350" s="64"/>
      <c r="I350" s="64"/>
      <c r="J350" s="61"/>
      <c r="K350" s="63"/>
      <c r="L350" s="64"/>
      <c r="M350" s="61"/>
      <c r="N350" s="235"/>
      <c r="O350" s="235"/>
      <c r="P350" s="64"/>
      <c r="Q350" s="64"/>
      <c r="R350" s="64"/>
      <c r="S350" s="92"/>
      <c r="T350" s="64"/>
      <c r="U350" s="64"/>
      <c r="V350" s="251"/>
      <c r="W350" s="64"/>
      <c r="X350" s="101"/>
      <c r="Y350" s="86"/>
      <c r="Z350" s="86"/>
      <c r="AA350" s="75"/>
      <c r="AB350" s="67"/>
      <c r="AC350" s="68"/>
      <c r="AD350" s="68"/>
      <c r="AE350" s="68"/>
    </row>
    <row r="351" spans="1:31" ht="16" x14ac:dyDescent="0.2">
      <c r="A351" s="69"/>
      <c r="B351" s="58"/>
      <c r="C351" s="58"/>
      <c r="D351" s="86"/>
      <c r="E351" s="86"/>
      <c r="F351" s="86"/>
      <c r="G351" s="61"/>
      <c r="H351" s="64"/>
      <c r="I351" s="64"/>
      <c r="J351" s="61"/>
      <c r="K351" s="63"/>
      <c r="L351" s="64"/>
      <c r="M351" s="61"/>
      <c r="N351" s="235"/>
      <c r="O351" s="235"/>
      <c r="P351" s="64"/>
      <c r="Q351" s="64"/>
      <c r="R351" s="64"/>
      <c r="S351" s="92"/>
      <c r="T351" s="64"/>
      <c r="U351" s="64"/>
      <c r="V351" s="251"/>
      <c r="W351" s="64"/>
      <c r="X351" s="101"/>
      <c r="Y351" s="86"/>
      <c r="Z351" s="86"/>
      <c r="AA351" s="75"/>
      <c r="AB351" s="67"/>
      <c r="AC351" s="68"/>
      <c r="AD351" s="68"/>
      <c r="AE351" s="68"/>
    </row>
    <row r="352" spans="1:31" ht="16" x14ac:dyDescent="0.2">
      <c r="A352" s="57"/>
      <c r="B352" s="58"/>
      <c r="C352" s="58"/>
      <c r="D352" s="86"/>
      <c r="E352" s="86"/>
      <c r="F352" s="86"/>
      <c r="G352" s="61"/>
      <c r="H352" s="64"/>
      <c r="I352" s="64"/>
      <c r="J352" s="61"/>
      <c r="K352" s="63"/>
      <c r="L352" s="64"/>
      <c r="M352" s="61"/>
      <c r="N352" s="235"/>
      <c r="O352" s="235"/>
      <c r="P352" s="64"/>
      <c r="Q352" s="64"/>
      <c r="R352" s="64"/>
      <c r="S352" s="92"/>
      <c r="T352" s="64"/>
      <c r="U352" s="64"/>
      <c r="V352" s="251"/>
      <c r="W352" s="64"/>
      <c r="X352" s="101"/>
      <c r="Y352" s="86"/>
      <c r="Z352" s="86"/>
      <c r="AA352" s="75"/>
      <c r="AB352" s="67"/>
      <c r="AC352" s="68"/>
      <c r="AD352" s="68"/>
      <c r="AE352" s="68"/>
    </row>
    <row r="353" spans="1:31" ht="16" x14ac:dyDescent="0.2">
      <c r="A353" s="57"/>
      <c r="B353" s="58"/>
      <c r="C353" s="58"/>
      <c r="D353" s="86"/>
      <c r="E353" s="86"/>
      <c r="F353" s="86"/>
      <c r="G353" s="61"/>
      <c r="H353" s="64"/>
      <c r="I353" s="64"/>
      <c r="J353" s="61"/>
      <c r="K353" s="63"/>
      <c r="L353" s="64"/>
      <c r="M353" s="61"/>
      <c r="N353" s="235"/>
      <c r="O353" s="235"/>
      <c r="P353" s="64"/>
      <c r="Q353" s="64"/>
      <c r="R353" s="64"/>
      <c r="S353" s="92"/>
      <c r="T353" s="64"/>
      <c r="U353" s="64"/>
      <c r="V353" s="251"/>
      <c r="W353" s="64"/>
      <c r="X353" s="101"/>
      <c r="Y353" s="86"/>
      <c r="Z353" s="86"/>
      <c r="AA353" s="75"/>
      <c r="AB353" s="67"/>
      <c r="AC353" s="68"/>
      <c r="AD353" s="68"/>
      <c r="AE353" s="68"/>
    </row>
    <row r="354" spans="1:31" ht="16" x14ac:dyDescent="0.2">
      <c r="A354" s="57"/>
      <c r="B354" s="58"/>
      <c r="C354" s="58"/>
      <c r="D354" s="60"/>
      <c r="E354" s="60"/>
      <c r="F354" s="60"/>
      <c r="G354" s="105"/>
      <c r="H354" s="86"/>
      <c r="I354" s="86"/>
      <c r="J354" s="105"/>
      <c r="K354" s="106"/>
      <c r="L354" s="86"/>
      <c r="M354" s="107"/>
      <c r="N354" s="237"/>
      <c r="O354" s="237"/>
      <c r="P354" s="86"/>
      <c r="Q354" s="86"/>
      <c r="R354" s="86"/>
      <c r="S354" s="86"/>
      <c r="T354" s="101"/>
      <c r="U354" s="86"/>
      <c r="V354" s="253"/>
      <c r="W354" s="86"/>
      <c r="X354" s="60"/>
      <c r="Y354" s="60"/>
      <c r="Z354" s="60"/>
      <c r="AA354" s="75"/>
      <c r="AB354" s="67"/>
      <c r="AC354" s="68"/>
      <c r="AD354" s="68"/>
      <c r="AE354" s="68"/>
    </row>
    <row r="355" spans="1:31" ht="16" x14ac:dyDescent="0.2">
      <c r="A355" s="57"/>
      <c r="B355" s="58"/>
      <c r="C355" s="58"/>
      <c r="D355" s="60"/>
      <c r="E355" s="60"/>
      <c r="F355" s="60"/>
      <c r="G355" s="105"/>
      <c r="H355" s="86"/>
      <c r="I355" s="86"/>
      <c r="J355" s="105"/>
      <c r="K355" s="106"/>
      <c r="L355" s="86"/>
      <c r="M355" s="107"/>
      <c r="N355" s="237"/>
      <c r="O355" s="237"/>
      <c r="P355" s="86"/>
      <c r="Q355" s="86"/>
      <c r="R355" s="86"/>
      <c r="S355" s="86"/>
      <c r="T355" s="86"/>
      <c r="U355" s="86"/>
      <c r="V355" s="253"/>
      <c r="W355" s="86"/>
      <c r="X355" s="60"/>
      <c r="Y355" s="60"/>
      <c r="Z355" s="60"/>
      <c r="AA355" s="75"/>
      <c r="AB355" s="67"/>
      <c r="AC355" s="68"/>
      <c r="AD355" s="68"/>
      <c r="AE355" s="68"/>
    </row>
    <row r="356" spans="1:31" ht="16" x14ac:dyDescent="0.2">
      <c r="A356" s="85"/>
      <c r="B356" s="75"/>
      <c r="C356" s="58"/>
      <c r="D356" s="86"/>
      <c r="E356" s="86"/>
      <c r="F356" s="86"/>
      <c r="G356" s="105"/>
      <c r="H356" s="86"/>
      <c r="I356" s="86"/>
      <c r="J356" s="105"/>
      <c r="K356" s="106"/>
      <c r="L356" s="86"/>
      <c r="M356" s="105"/>
      <c r="N356" s="237"/>
      <c r="O356" s="237"/>
      <c r="P356" s="86"/>
      <c r="Q356" s="86"/>
      <c r="R356" s="86"/>
      <c r="S356" s="109"/>
      <c r="T356" s="86"/>
      <c r="U356" s="86"/>
      <c r="V356" s="253"/>
      <c r="W356" s="86"/>
      <c r="X356" s="101"/>
      <c r="Y356" s="58"/>
      <c r="Z356" s="58"/>
      <c r="AA356" s="75"/>
      <c r="AB356" s="67"/>
      <c r="AC356" s="68"/>
      <c r="AD356" s="68"/>
      <c r="AE356" s="68"/>
    </row>
    <row r="357" spans="1:31" ht="16" x14ac:dyDescent="0.2">
      <c r="A357" s="57"/>
      <c r="B357" s="58"/>
      <c r="C357" s="58"/>
      <c r="D357" s="86"/>
      <c r="E357" s="86"/>
      <c r="F357" s="86"/>
      <c r="G357" s="105"/>
      <c r="H357" s="86"/>
      <c r="I357" s="86"/>
      <c r="J357" s="105"/>
      <c r="K357" s="106"/>
      <c r="L357" s="86"/>
      <c r="M357" s="107"/>
      <c r="N357" s="237"/>
      <c r="O357" s="237"/>
      <c r="P357" s="86"/>
      <c r="Q357" s="86"/>
      <c r="R357" s="86"/>
      <c r="S357" s="86"/>
      <c r="T357" s="86"/>
      <c r="U357" s="86"/>
      <c r="V357" s="253"/>
      <c r="W357" s="86"/>
      <c r="X357" s="86"/>
      <c r="Y357" s="86"/>
      <c r="Z357" s="86"/>
      <c r="AA357" s="75"/>
      <c r="AB357" s="67"/>
      <c r="AC357" s="68"/>
      <c r="AD357" s="68"/>
      <c r="AE357" s="68"/>
    </row>
    <row r="358" spans="1:31" ht="16" x14ac:dyDescent="0.2">
      <c r="A358" s="57"/>
      <c r="B358" s="58"/>
      <c r="C358" s="93"/>
      <c r="D358" s="60"/>
      <c r="E358" s="60"/>
      <c r="F358" s="60"/>
      <c r="G358" s="105"/>
      <c r="H358" s="86"/>
      <c r="I358" s="86"/>
      <c r="J358" s="105"/>
      <c r="K358" s="106"/>
      <c r="L358" s="86"/>
      <c r="M358" s="107"/>
      <c r="N358" s="237"/>
      <c r="O358" s="237"/>
      <c r="P358" s="86"/>
      <c r="Q358" s="86"/>
      <c r="R358" s="86"/>
      <c r="S358" s="86"/>
      <c r="T358" s="86"/>
      <c r="U358" s="86"/>
      <c r="V358" s="253"/>
      <c r="W358" s="86"/>
      <c r="X358" s="60"/>
      <c r="Y358" s="60"/>
      <c r="Z358" s="60"/>
      <c r="AA358" s="75"/>
      <c r="AB358" s="67"/>
      <c r="AC358" s="68"/>
      <c r="AD358" s="68"/>
      <c r="AE358" s="68"/>
    </row>
  </sheetData>
  <sortState xmlns:xlrd2="http://schemas.microsoft.com/office/spreadsheetml/2017/richdata2" ref="AK6:AL15">
    <sortCondition ref="AK6:AK15"/>
  </sortState>
  <conditionalFormatting sqref="AF1:AF5">
    <cfRule type="cellIs" dxfId="17" priority="19" operator="greaterThan">
      <formula>0</formula>
    </cfRule>
  </conditionalFormatting>
  <conditionalFormatting sqref="AB5">
    <cfRule type="cellIs" dxfId="16" priority="15" operator="greaterThan">
      <formula>0</formula>
    </cfRule>
  </conditionalFormatting>
  <conditionalFormatting sqref="AD3:AD5">
    <cfRule type="cellIs" dxfId="15" priority="16" operator="lessThan">
      <formula>1</formula>
    </cfRule>
  </conditionalFormatting>
  <conditionalFormatting sqref="AD5">
    <cfRule type="cellIs" dxfId="14" priority="17" operator="lessThan">
      <formula>1</formula>
    </cfRule>
  </conditionalFormatting>
  <conditionalFormatting sqref="D5:AA5">
    <cfRule type="cellIs" dxfId="13" priority="18" operator="greaterThan">
      <formula>50</formula>
    </cfRule>
  </conditionalFormatting>
  <conditionalFormatting sqref="AB6:AB358">
    <cfRule type="cellIs" dxfId="12" priority="1" operator="greaterThan">
      <formula>0</formula>
    </cfRule>
  </conditionalFormatting>
  <conditionalFormatting sqref="AC6:AE358">
    <cfRule type="cellIs" dxfId="11" priority="2" operator="lessThan">
      <formula>1</formula>
    </cfRule>
  </conditionalFormatting>
  <conditionalFormatting sqref="AC6:AE358">
    <cfRule type="cellIs" dxfId="10" priority="3" operator="lessThan">
      <formula>1</formula>
    </cfRule>
  </conditionalFormatting>
  <conditionalFormatting sqref="AA6:AA353 G6:W353">
    <cfRule type="cellIs" dxfId="9" priority="4" operator="greaterThan">
      <formula>50</formula>
    </cfRule>
  </conditionalFormatting>
  <conditionalFormatting sqref="D6:F353">
    <cfRule type="cellIs" dxfId="8" priority="5" operator="greaterThan">
      <formula>50</formula>
    </cfRule>
  </conditionalFormatting>
  <conditionalFormatting sqref="AA357:AA358">
    <cfRule type="cellIs" dxfId="7" priority="6" operator="greaterThan">
      <formula>50</formula>
    </cfRule>
    <cfRule type="cellIs" dxfId="6" priority="7" operator="equal">
      <formula>50</formula>
    </cfRule>
    <cfRule type="cellIs" dxfId="5" priority="8" operator="equal">
      <formula>50</formula>
    </cfRule>
  </conditionalFormatting>
  <conditionalFormatting sqref="D357:Z358">
    <cfRule type="cellIs" dxfId="4" priority="9" operator="greaterThan">
      <formula>50</formula>
    </cfRule>
  </conditionalFormatting>
  <conditionalFormatting sqref="X6:Z353">
    <cfRule type="cellIs" priority="10" operator="greaterThan">
      <formula>50</formula>
    </cfRule>
  </conditionalFormatting>
  <conditionalFormatting sqref="AA354:AA356">
    <cfRule type="cellIs" dxfId="3" priority="11" operator="greaterThan">
      <formula>50</formula>
    </cfRule>
    <cfRule type="cellIs" dxfId="2" priority="12" operator="equal">
      <formula>50</formula>
    </cfRule>
    <cfRule type="cellIs" dxfId="1" priority="13" operator="equal">
      <formula>50</formula>
    </cfRule>
  </conditionalFormatting>
  <conditionalFormatting sqref="D354:Z356">
    <cfRule type="cellIs" dxfId="0" priority="14" operator="greaterThan">
      <formula>50</formula>
    </cfRule>
  </conditionalFormatting>
  <pageMargins left="0" right="0" top="0" bottom="0" header="0.51180555555555496" footer="0.51180555555555496"/>
  <pageSetup scale="53" firstPageNumber="0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6</vt:i4>
      </vt:variant>
    </vt:vector>
  </HeadingPairs>
  <TitlesOfParts>
    <vt:vector size="15" baseType="lpstr">
      <vt:lpstr>Scores</vt:lpstr>
      <vt:lpstr>By Class</vt:lpstr>
      <vt:lpstr>By Club</vt:lpstr>
      <vt:lpstr>5 Man Team Order</vt:lpstr>
      <vt:lpstr>DistChart</vt:lpstr>
      <vt:lpstr>Score Dist</vt:lpstr>
      <vt:lpstr>Lewis Class Results</vt:lpstr>
      <vt:lpstr>Raffle</vt:lpstr>
      <vt:lpstr>FinalShootRaffle2</vt:lpstr>
      <vt:lpstr>Scores!_FilterDatabase</vt:lpstr>
      <vt:lpstr>'5 Man Team Order'!Print_Area</vt:lpstr>
      <vt:lpstr>'By Class'!Print_Area</vt:lpstr>
      <vt:lpstr>'By Club'!Print_Area</vt:lpstr>
      <vt:lpstr>FinalShootRaffle2!Print_Area</vt:lpstr>
      <vt:lpstr>Scores!Print_Area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Brandon stafford</dc:creator>
  <dc:description/>
  <cp:lastModifiedBy>Brandon stafford</cp:lastModifiedBy>
  <cp:revision>3</cp:revision>
  <cp:lastPrinted>2022-05-03T20:32:38Z</cp:lastPrinted>
  <dcterms:created xsi:type="dcterms:W3CDTF">2019-08-07T01:56:17Z</dcterms:created>
  <dcterms:modified xsi:type="dcterms:W3CDTF">2022-07-07T11:37:50Z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