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d.docs.live.net/bddf1a4eb65c4590/Documents/Business/Clients/HuntersTour/Scores_2025-26/"/>
    </mc:Choice>
  </mc:AlternateContent>
  <xr:revisionPtr revIDLastSave="302" documentId="13_ncr:1_{22105E9E-3F94-44E4-832C-B69FAF7AE09D}" xr6:coauthVersionLast="47" xr6:coauthVersionMax="47" xr10:uidLastSave="{A17928F0-A9F6-4329-A546-E34D9DB3B1B2}"/>
  <bookViews>
    <workbookView xWindow="10935" yWindow="1875" windowWidth="38700" windowHeight="15345" tabRatio="500" xr2:uid="{00000000-000D-0000-FFFF-FFFF00000000}"/>
  </bookViews>
  <sheets>
    <sheet name="Scores" sheetId="1" r:id="rId1"/>
    <sheet name="By Class" sheetId="2" r:id="rId2"/>
    <sheet name="By Club" sheetId="3" r:id="rId3"/>
  </sheets>
  <definedNames>
    <definedName name="_xlnm._FilterDatabase" localSheetId="0">Scores!$A$5:$AG$413</definedName>
    <definedName name="_xlnm.Print_Area" localSheetId="1">'By Class'!$A:$AE</definedName>
    <definedName name="_xlnm.Print_Area" localSheetId="2">'By Club'!$A:$AE</definedName>
    <definedName name="_xlnm.Print_Titles" localSheetId="0">Scores!$1:$5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99" i="1" l="1"/>
  <c r="AB394" i="3" l="1"/>
  <c r="AB68" i="3"/>
  <c r="AB473" i="3"/>
  <c r="AB470" i="3"/>
  <c r="AD470" i="3" s="1" a="1"/>
  <c r="AD470" i="3" s="1"/>
  <c r="AB311" i="3"/>
  <c r="AC311" i="3" s="1"/>
  <c r="AB320" i="3"/>
  <c r="AB198" i="3"/>
  <c r="AE198" i="3" s="1" a="1"/>
  <c r="AE198" i="3" s="1"/>
  <c r="AB192" i="3"/>
  <c r="AB299" i="3"/>
  <c r="AD299" i="3" s="1" a="1"/>
  <c r="AD299" i="3" s="1"/>
  <c r="AB491" i="3"/>
  <c r="AB490" i="3"/>
  <c r="AD490" i="3" s="1" a="1"/>
  <c r="AD490" i="3" s="1"/>
  <c r="AB172" i="3"/>
  <c r="AC172" i="3" s="1"/>
  <c r="AB308" i="3"/>
  <c r="AE308" i="3" s="1" a="1"/>
  <c r="AE308" i="3" s="1"/>
  <c r="AB306" i="3"/>
  <c r="AB346" i="3"/>
  <c r="AB298" i="3"/>
  <c r="AB297" i="3"/>
  <c r="AE297" i="3" s="1" a="1"/>
  <c r="AE297" i="3" s="1"/>
  <c r="AB296" i="3"/>
  <c r="AE296" i="3" s="1" a="1"/>
  <c r="AE296" i="3" s="1"/>
  <c r="AB270" i="3"/>
  <c r="AC270" i="3" s="1"/>
  <c r="AE305" i="3" a="1"/>
  <c r="AE305" i="3" s="1"/>
  <c r="AB305" i="3"/>
  <c r="AD305" i="3" s="1" a="1"/>
  <c r="AD305" i="3" s="1"/>
  <c r="AB304" i="3"/>
  <c r="AD304" i="3" s="1" a="1"/>
  <c r="AD304" i="3" s="1"/>
  <c r="AB268" i="3"/>
  <c r="AE268" i="3" s="1" a="1"/>
  <c r="AE268" i="3" s="1"/>
  <c r="AB271" i="3"/>
  <c r="AC271" i="3" s="1"/>
  <c r="AB109" i="3"/>
  <c r="AC109" i="3" s="1"/>
  <c r="AB181" i="3"/>
  <c r="AE181" i="3" s="1" a="1"/>
  <c r="AE181" i="3" s="1"/>
  <c r="AE393" i="3" a="1"/>
  <c r="AE393" i="3" s="1"/>
  <c r="AC393" i="3"/>
  <c r="AB393" i="3"/>
  <c r="AD393" i="3" s="1" a="1"/>
  <c r="AD393" i="3" s="1"/>
  <c r="AB392" i="3"/>
  <c r="AB459" i="3"/>
  <c r="AE459" i="3" s="1" a="1"/>
  <c r="AE459" i="3" s="1"/>
  <c r="AB461" i="3"/>
  <c r="AB326" i="3"/>
  <c r="AD326" i="3" s="1" a="1"/>
  <c r="AD326" i="3" s="1"/>
  <c r="AB323" i="3"/>
  <c r="AD323" i="3" s="1" a="1"/>
  <c r="AD323" i="3" s="1"/>
  <c r="AB391" i="3"/>
  <c r="AC391" i="3" s="1"/>
  <c r="AB359" i="3"/>
  <c r="AC359" i="3" s="1"/>
  <c r="AB429" i="3"/>
  <c r="AC429" i="3" s="1"/>
  <c r="AB463" i="3"/>
  <c r="AE463" i="3" s="1" a="1"/>
  <c r="AE463" i="3" s="1"/>
  <c r="AB475" i="3"/>
  <c r="AD475" i="3" s="1" a="1"/>
  <c r="AD475" i="3" s="1"/>
  <c r="AB452" i="3"/>
  <c r="AD452" i="3" s="1" a="1"/>
  <c r="AD452" i="3" s="1"/>
  <c r="AB422" i="3"/>
  <c r="AC422" i="3" s="1"/>
  <c r="AC197" i="3"/>
  <c r="AB197" i="3"/>
  <c r="AE197" i="3" s="1" a="1"/>
  <c r="AE197" i="3" s="1"/>
  <c r="AB425" i="3"/>
  <c r="AB363" i="3"/>
  <c r="AD363" i="3" s="1" a="1"/>
  <c r="AD363" i="3" s="1"/>
  <c r="AB436" i="3"/>
  <c r="AE436" i="3" s="1" a="1"/>
  <c r="AE436" i="3" s="1"/>
  <c r="AB180" i="3"/>
  <c r="AE180" i="3" s="1" a="1"/>
  <c r="AE180" i="3" s="1"/>
  <c r="AB468" i="3"/>
  <c r="AE282" i="3" a="1"/>
  <c r="AE282" i="3" s="1"/>
  <c r="AB282" i="3"/>
  <c r="AC282" i="3" s="1"/>
  <c r="AB437" i="3"/>
  <c r="AB489" i="3"/>
  <c r="AB488" i="3"/>
  <c r="AE488" i="3" s="1" a="1"/>
  <c r="AE488" i="3" s="1"/>
  <c r="AB428" i="3"/>
  <c r="AC428" i="3" s="1"/>
  <c r="AB474" i="3"/>
  <c r="AE474" i="3" s="1" a="1"/>
  <c r="AE474" i="3" s="1"/>
  <c r="AB150" i="3"/>
  <c r="AD150" i="3" s="1" a="1"/>
  <c r="AD150" i="3" s="1"/>
  <c r="AB135" i="3"/>
  <c r="AC135" i="3" s="1"/>
  <c r="AB174" i="3"/>
  <c r="AC174" i="3" s="1"/>
  <c r="AB330" i="3"/>
  <c r="AC330" i="3" s="1"/>
  <c r="AB332" i="3"/>
  <c r="AC332" i="3" s="1"/>
  <c r="AB477" i="3"/>
  <c r="AD477" i="3" s="1" a="1"/>
  <c r="AD477" i="3" s="1"/>
  <c r="AB444" i="3"/>
  <c r="AE444" i="3" s="1" a="1"/>
  <c r="AE444" i="3" s="1"/>
  <c r="AE441" i="3" a="1"/>
  <c r="AE441" i="3" s="1"/>
  <c r="AB441" i="3"/>
  <c r="AD441" i="3" s="1" a="1"/>
  <c r="AD441" i="3" s="1"/>
  <c r="AB71" i="3"/>
  <c r="AB276" i="3"/>
  <c r="AC276" i="3" s="1"/>
  <c r="AB273" i="3"/>
  <c r="AB284" i="3"/>
  <c r="AB124" i="3"/>
  <c r="AE124" i="3" s="1" a="1"/>
  <c r="AE124" i="3" s="1"/>
  <c r="AB111" i="3"/>
  <c r="AE111" i="3" s="1" a="1"/>
  <c r="AE111" i="3" s="1"/>
  <c r="AB374" i="3"/>
  <c r="AB277" i="3"/>
  <c r="AB278" i="3"/>
  <c r="AB245" i="3"/>
  <c r="AC245" i="3" s="1"/>
  <c r="AB214" i="3"/>
  <c r="AE224" i="3" a="1"/>
  <c r="AE224" i="3" s="1"/>
  <c r="AD224" i="3" a="1"/>
  <c r="AD224" i="3" s="1"/>
  <c r="AB224" i="3"/>
  <c r="AC224" i="3" s="1"/>
  <c r="AB222" i="3"/>
  <c r="AC222" i="3" s="1"/>
  <c r="AB213" i="3"/>
  <c r="AE213" i="3" s="1" a="1"/>
  <c r="AE213" i="3" s="1"/>
  <c r="AB220" i="3"/>
  <c r="AD220" i="3" s="1" a="1"/>
  <c r="AD220" i="3" s="1"/>
  <c r="AB219" i="3"/>
  <c r="AC219" i="3" s="1"/>
  <c r="AB244" i="3"/>
  <c r="AC244" i="3" s="1"/>
  <c r="AB216" i="3"/>
  <c r="AC216" i="3" s="1"/>
  <c r="AB209" i="3"/>
  <c r="AB196" i="3"/>
  <c r="AE196" i="3" s="1" a="1"/>
  <c r="AE196" i="3" s="1"/>
  <c r="AB472" i="3"/>
  <c r="AD472" i="3" s="1" a="1"/>
  <c r="AD472" i="3" s="1"/>
  <c r="AB462" i="3"/>
  <c r="AB95" i="3"/>
  <c r="AC95" i="3" s="1"/>
  <c r="AB94" i="3"/>
  <c r="AC94" i="3" s="1"/>
  <c r="AB74" i="3"/>
  <c r="AD74" i="3" s="1" a="1"/>
  <c r="AD74" i="3" s="1"/>
  <c r="AB476" i="3"/>
  <c r="AE476" i="3" s="1" a="1"/>
  <c r="AE476" i="3" s="1"/>
  <c r="AB84" i="3"/>
  <c r="AE84" i="3" s="1" a="1"/>
  <c r="AE84" i="3" s="1"/>
  <c r="AB390" i="3"/>
  <c r="AC390" i="3" s="1"/>
  <c r="AE339" i="3" a="1"/>
  <c r="AE339" i="3" s="1"/>
  <c r="AD339" i="3" a="1"/>
  <c r="AD339" i="3" s="1"/>
  <c r="AB339" i="3"/>
  <c r="AC339" i="3" s="1"/>
  <c r="AB342" i="3"/>
  <c r="AE342" i="3" s="1" a="1"/>
  <c r="AE342" i="3" s="1"/>
  <c r="AB347" i="3"/>
  <c r="AC347" i="3" s="1"/>
  <c r="AB345" i="3"/>
  <c r="AB113" i="3"/>
  <c r="AC113" i="3" s="1"/>
  <c r="AB110" i="3"/>
  <c r="AD110" i="3" s="1" a="1"/>
  <c r="AD110" i="3" s="1"/>
  <c r="AB38" i="3"/>
  <c r="AB47" i="3"/>
  <c r="AB129" i="3"/>
  <c r="AE129" i="3" s="1" a="1"/>
  <c r="AE129" i="3" s="1"/>
  <c r="AB108" i="3"/>
  <c r="AC108" i="3" s="1"/>
  <c r="AB451" i="3"/>
  <c r="AE451" i="3" s="1" a="1"/>
  <c r="AE451" i="3" s="1"/>
  <c r="AB132" i="3"/>
  <c r="AC132" i="3" s="1"/>
  <c r="AB480" i="3"/>
  <c r="AB484" i="3"/>
  <c r="AD484" i="3" s="1" a="1"/>
  <c r="AD484" i="3" s="1"/>
  <c r="AB217" i="3"/>
  <c r="AC217" i="3" s="1"/>
  <c r="AB215" i="3"/>
  <c r="AE215" i="3" s="1" a="1"/>
  <c r="AE215" i="3" s="1"/>
  <c r="AB471" i="3"/>
  <c r="AC471" i="3" s="1"/>
  <c r="AB465" i="3"/>
  <c r="AC465" i="3" s="1"/>
  <c r="AB66" i="3"/>
  <c r="AB78" i="3"/>
  <c r="AB93" i="3"/>
  <c r="AD93" i="3" s="1" a="1"/>
  <c r="AD93" i="3" s="1"/>
  <c r="AE92" i="3" a="1"/>
  <c r="AE92" i="3" s="1"/>
  <c r="AB92" i="3"/>
  <c r="AC92" i="3" s="1"/>
  <c r="AB312" i="3"/>
  <c r="AC312" i="3" s="1"/>
  <c r="AB316" i="3"/>
  <c r="AE316" i="3" s="1" a="1"/>
  <c r="AE316" i="3" s="1"/>
  <c r="AB352" i="3"/>
  <c r="AC352" i="3" s="1"/>
  <c r="AB389" i="3"/>
  <c r="AE388" i="3" a="1"/>
  <c r="AE388" i="3" s="1"/>
  <c r="AC388" i="3"/>
  <c r="AB388" i="3"/>
  <c r="AD388" i="3" s="1" a="1"/>
  <c r="AD388" i="3" s="1"/>
  <c r="AB448" i="3"/>
  <c r="AD448" i="3" s="1" a="1"/>
  <c r="AD448" i="3" s="1"/>
  <c r="AB23" i="3"/>
  <c r="AE227" i="3" a="1"/>
  <c r="AE227" i="3" s="1"/>
  <c r="AD227" i="3" a="1"/>
  <c r="AD227" i="3" s="1"/>
  <c r="AB227" i="3"/>
  <c r="AC227" i="3" s="1"/>
  <c r="AB226" i="3"/>
  <c r="AC226" i="3" s="1"/>
  <c r="AB243" i="3"/>
  <c r="AC243" i="3" s="1"/>
  <c r="AB183" i="3"/>
  <c r="AE362" i="3" a="1"/>
  <c r="AE362" i="3" s="1"/>
  <c r="AB362" i="3"/>
  <c r="AD362" i="3" s="1" a="1"/>
  <c r="AD362" i="3" s="1"/>
  <c r="AB368" i="3"/>
  <c r="AC368" i="3" s="1"/>
  <c r="AB164" i="3"/>
  <c r="AC164" i="3" s="1"/>
  <c r="AB464" i="3"/>
  <c r="AB424" i="3"/>
  <c r="AC424" i="3" s="1"/>
  <c r="AB225" i="3"/>
  <c r="AC225" i="3" s="1"/>
  <c r="AB482" i="3"/>
  <c r="AC482" i="3" s="1"/>
  <c r="AB442" i="3"/>
  <c r="AE442" i="3" s="1" a="1"/>
  <c r="AE442" i="3" s="1"/>
  <c r="AB114" i="3"/>
  <c r="AD114" i="3" s="1" a="1"/>
  <c r="AD114" i="3" s="1"/>
  <c r="AB328" i="3"/>
  <c r="AB99" i="3"/>
  <c r="AE99" i="3" s="1" a="1"/>
  <c r="AE99" i="3" s="1"/>
  <c r="AB104" i="3"/>
  <c r="AC104" i="3" s="1"/>
  <c r="AB91" i="3"/>
  <c r="AB90" i="3"/>
  <c r="AE69" i="3" a="1"/>
  <c r="AE69" i="3" s="1"/>
  <c r="AB69" i="3"/>
  <c r="AC69" i="3" s="1"/>
  <c r="AB338" i="3"/>
  <c r="AE60" i="3" a="1"/>
  <c r="AE60" i="3" s="1"/>
  <c r="AD60" i="3" a="1"/>
  <c r="AD60" i="3" s="1"/>
  <c r="AB60" i="3"/>
  <c r="AC60" i="3" s="1"/>
  <c r="AB59" i="3"/>
  <c r="AC59" i="3" s="1"/>
  <c r="AB39" i="3"/>
  <c r="AB21" i="3"/>
  <c r="AB20" i="3"/>
  <c r="AE20" i="3" s="1" a="1"/>
  <c r="AE20" i="3" s="1"/>
  <c r="AD175" i="3" a="1"/>
  <c r="AD175" i="3" s="1"/>
  <c r="AB175" i="3"/>
  <c r="AC175" i="3" s="1"/>
  <c r="AB173" i="3"/>
  <c r="AE173" i="3" s="1" a="1"/>
  <c r="AE173" i="3" s="1"/>
  <c r="AB130" i="3"/>
  <c r="AE130" i="3" s="1" a="1"/>
  <c r="AE130" i="3" s="1"/>
  <c r="AB144" i="3"/>
  <c r="AC144" i="3" s="1"/>
  <c r="AB310" i="3"/>
  <c r="AC295" i="3"/>
  <c r="AB295" i="3"/>
  <c r="AB421" i="3"/>
  <c r="AE421" i="3" s="1" a="1"/>
  <c r="AE421" i="3" s="1"/>
  <c r="AB118" i="3"/>
  <c r="AE118" i="3" s="1" a="1"/>
  <c r="AE118" i="3" s="1"/>
  <c r="AE103" i="3" a="1"/>
  <c r="AE103" i="3" s="1"/>
  <c r="AD103" i="3" a="1"/>
  <c r="AD103" i="3" s="1"/>
  <c r="AB103" i="3"/>
  <c r="AC103" i="3" s="1"/>
  <c r="AB387" i="3"/>
  <c r="AB35" i="3"/>
  <c r="AD35" i="3" s="1" a="1"/>
  <c r="AD35" i="3" s="1"/>
  <c r="AB25" i="3"/>
  <c r="AE25" i="3" s="1" a="1"/>
  <c r="AE25" i="3" s="1"/>
  <c r="AB438" i="3"/>
  <c r="AC438" i="3" s="1"/>
  <c r="AB435" i="3"/>
  <c r="AC435" i="3" s="1"/>
  <c r="AB467" i="3"/>
  <c r="AC467" i="3" s="1"/>
  <c r="AB445" i="3"/>
  <c r="AB242" i="3"/>
  <c r="AE242" i="3" s="1" a="1"/>
  <c r="AE242" i="3" s="1"/>
  <c r="AB201" i="3"/>
  <c r="AE201" i="3" s="1" a="1"/>
  <c r="AE201" i="3" s="1"/>
  <c r="AE200" i="3" a="1"/>
  <c r="AE200" i="3" s="1"/>
  <c r="AD200" i="3" a="1"/>
  <c r="AD200" i="3" s="1"/>
  <c r="AB200" i="3"/>
  <c r="AC200" i="3" s="1"/>
  <c r="AB241" i="3"/>
  <c r="AB157" i="3"/>
  <c r="AD157" i="3" s="1" a="1"/>
  <c r="AD157" i="3" s="1"/>
  <c r="AB136" i="3"/>
  <c r="AB229" i="3"/>
  <c r="AE229" i="3" s="1" a="1"/>
  <c r="AE229" i="3" s="1"/>
  <c r="AB232" i="3"/>
  <c r="AC232" i="3" s="1"/>
  <c r="AB487" i="3"/>
  <c r="AE487" i="3" s="1" a="1"/>
  <c r="AE487" i="3" s="1"/>
  <c r="AB147" i="3"/>
  <c r="AE147" i="3" s="1" a="1"/>
  <c r="AE147" i="3" s="1"/>
  <c r="AB62" i="3"/>
  <c r="AE62" i="3" s="1" a="1"/>
  <c r="AE62" i="3" s="1"/>
  <c r="AB246" i="3"/>
  <c r="AC246" i="3" s="1"/>
  <c r="AB420" i="3"/>
  <c r="AC420" i="3" s="1"/>
  <c r="AB404" i="3"/>
  <c r="AB408" i="3"/>
  <c r="AC408" i="3" s="1"/>
  <c r="AD419" i="3" a="1"/>
  <c r="AD419" i="3" s="1"/>
  <c r="AC419" i="3"/>
  <c r="AB419" i="3"/>
  <c r="AE419" i="3" s="1" a="1"/>
  <c r="AE419" i="3" s="1"/>
  <c r="AB403" i="3"/>
  <c r="AC403" i="3" s="1"/>
  <c r="AB61" i="3"/>
  <c r="AE265" i="3" a="1"/>
  <c r="AE265" i="3" s="1"/>
  <c r="AB265" i="3"/>
  <c r="AD265" i="3" s="1" a="1"/>
  <c r="AD265" i="3" s="1"/>
  <c r="AB261" i="3"/>
  <c r="AE261" i="3" s="1" a="1"/>
  <c r="AE261" i="3" s="1"/>
  <c r="AB386" i="3"/>
  <c r="AB385" i="3"/>
  <c r="AB384" i="3"/>
  <c r="AE384" i="3" s="1" a="1"/>
  <c r="AE384" i="3" s="1"/>
  <c r="AB146" i="3"/>
  <c r="AD146" i="3" s="1" a="1"/>
  <c r="AD146" i="3" s="1"/>
  <c r="AB151" i="3"/>
  <c r="AE151" i="3" s="1" a="1"/>
  <c r="AE151" i="3" s="1"/>
  <c r="AB162" i="3"/>
  <c r="AE162" i="3" s="1" a="1"/>
  <c r="AE162" i="3" s="1"/>
  <c r="AB313" i="3"/>
  <c r="AE313" i="3" s="1" a="1"/>
  <c r="AE313" i="3" s="1"/>
  <c r="AB315" i="3"/>
  <c r="AB370" i="3"/>
  <c r="AE370" i="3" s="1" a="1"/>
  <c r="AE370" i="3" s="1"/>
  <c r="AB327" i="3"/>
  <c r="AD327" i="3" s="1" a="1"/>
  <c r="AD327" i="3" s="1"/>
  <c r="AB397" i="3"/>
  <c r="AB396" i="3"/>
  <c r="AD396" i="3" s="1" a="1"/>
  <c r="AD396" i="3" s="1"/>
  <c r="AB247" i="3"/>
  <c r="AC247" i="3" s="1"/>
  <c r="AB274" i="3"/>
  <c r="AE274" i="3" s="1" a="1"/>
  <c r="AE274" i="3" s="1"/>
  <c r="AB449" i="3"/>
  <c r="AE449" i="3" s="1" a="1"/>
  <c r="AE449" i="3" s="1"/>
  <c r="AB128" i="3"/>
  <c r="AD128" i="3" s="1" a="1"/>
  <c r="AD128" i="3" s="1"/>
  <c r="AB456" i="3"/>
  <c r="AE426" i="3" a="1"/>
  <c r="AE426" i="3" s="1"/>
  <c r="AD426" i="3" a="1"/>
  <c r="AD426" i="3" s="1"/>
  <c r="AB426" i="3"/>
  <c r="AC426" i="3" s="1"/>
  <c r="AB97" i="3"/>
  <c r="AE97" i="3" s="1" a="1"/>
  <c r="AE97" i="3" s="1"/>
  <c r="AB98" i="3"/>
  <c r="AB333" i="3"/>
  <c r="AB27" i="3"/>
  <c r="AE27" i="3" s="1" a="1"/>
  <c r="AE27" i="3" s="1"/>
  <c r="AD36" i="3" a="1"/>
  <c r="AD36" i="3" s="1"/>
  <c r="AB36" i="3"/>
  <c r="AB485" i="3"/>
  <c r="AE485" i="3" s="1" a="1"/>
  <c r="AE485" i="3" s="1"/>
  <c r="AB361" i="3"/>
  <c r="AC361" i="3" s="1"/>
  <c r="AB483" i="3"/>
  <c r="AD483" i="3" s="1" a="1"/>
  <c r="AD483" i="3" s="1"/>
  <c r="AB42" i="3"/>
  <c r="AE42" i="3" s="1" a="1"/>
  <c r="AE42" i="3" s="1"/>
  <c r="AE44" i="3" a="1"/>
  <c r="AE44" i="3" s="1"/>
  <c r="AC44" i="3"/>
  <c r="AB44" i="3"/>
  <c r="AD44" i="3" s="1" a="1"/>
  <c r="AD44" i="3" s="1"/>
  <c r="AB37" i="3"/>
  <c r="AC37" i="3" s="1"/>
  <c r="AB58" i="3"/>
  <c r="AC58" i="3" s="1"/>
  <c r="AB57" i="3"/>
  <c r="AC57" i="3" s="1"/>
  <c r="AB56" i="3"/>
  <c r="AD56" i="3" s="1" a="1"/>
  <c r="AD56" i="3" s="1"/>
  <c r="AB24" i="3"/>
  <c r="AE24" i="3" s="1" a="1"/>
  <c r="AE24" i="3" s="1"/>
  <c r="AB65" i="3"/>
  <c r="AD65" i="3" s="1" a="1"/>
  <c r="AD65" i="3" s="1"/>
  <c r="AB439" i="3"/>
  <c r="AB153" i="3"/>
  <c r="AB161" i="3"/>
  <c r="AB149" i="3"/>
  <c r="AE149" i="3" s="1" a="1"/>
  <c r="AE149" i="3" s="1"/>
  <c r="AE152" i="3" a="1"/>
  <c r="AE152" i="3" s="1"/>
  <c r="AB152" i="3"/>
  <c r="AD152" i="3" s="1" a="1"/>
  <c r="AD152" i="3" s="1"/>
  <c r="AB418" i="3"/>
  <c r="AD418" i="3" s="1" a="1"/>
  <c r="AD418" i="3" s="1"/>
  <c r="AB410" i="3"/>
  <c r="AB383" i="3"/>
  <c r="AD383" i="3" s="1" a="1"/>
  <c r="AD383" i="3" s="1"/>
  <c r="AB360" i="3"/>
  <c r="AE360" i="3" s="1" a="1"/>
  <c r="AE360" i="3" s="1"/>
  <c r="AB82" i="3"/>
  <c r="AD82" i="3" s="1" a="1"/>
  <c r="AD82" i="3" s="1"/>
  <c r="AB349" i="3"/>
  <c r="AB417" i="3"/>
  <c r="AB170" i="3"/>
  <c r="AE170" i="3" s="1" a="1"/>
  <c r="AE170" i="3" s="1"/>
  <c r="AB63" i="3"/>
  <c r="AD63" i="3" s="1" a="1"/>
  <c r="AD63" i="3" s="1"/>
  <c r="AB218" i="3"/>
  <c r="AE218" i="3" s="1" a="1"/>
  <c r="AE218" i="3" s="1"/>
  <c r="AB382" i="3"/>
  <c r="AE382" i="3" s="1" a="1"/>
  <c r="AE382" i="3" s="1"/>
  <c r="AD336" i="3" a="1"/>
  <c r="AD336" i="3" s="1"/>
  <c r="AB336" i="3"/>
  <c r="AC336" i="3" s="1"/>
  <c r="AB165" i="3"/>
  <c r="AD165" i="3" s="1" a="1"/>
  <c r="AD165" i="3" s="1"/>
  <c r="AE195" i="3" a="1"/>
  <c r="AE195" i="3" s="1"/>
  <c r="AD195" i="3" a="1"/>
  <c r="AD195" i="3" s="1"/>
  <c r="AB195" i="3"/>
  <c r="AC195" i="3" s="1"/>
  <c r="AB176" i="3"/>
  <c r="AC176" i="3" s="1"/>
  <c r="AB457" i="3"/>
  <c r="AB446" i="3"/>
  <c r="AE446" i="3" s="1" a="1"/>
  <c r="AE446" i="3" s="1"/>
  <c r="AB325" i="3"/>
  <c r="AD325" i="3" s="1" a="1"/>
  <c r="AD325" i="3" s="1"/>
  <c r="AB317" i="3"/>
  <c r="AC317" i="3" s="1"/>
  <c r="AE160" i="3" a="1"/>
  <c r="AE160" i="3" s="1"/>
  <c r="AD160" i="3" a="1"/>
  <c r="AD160" i="3" s="1"/>
  <c r="AB160" i="3"/>
  <c r="AC160" i="3" s="1"/>
  <c r="AB141" i="3"/>
  <c r="AB369" i="3"/>
  <c r="AE369" i="3" s="1" a="1"/>
  <c r="AE369" i="3" s="1"/>
  <c r="AE466" i="3" a="1"/>
  <c r="AE466" i="3" s="1"/>
  <c r="AD466" i="3" a="1"/>
  <c r="AD466" i="3" s="1"/>
  <c r="AB466" i="3"/>
  <c r="AC466" i="3" s="1"/>
  <c r="AB279" i="3"/>
  <c r="AB275" i="3"/>
  <c r="AD272" i="3" a="1"/>
  <c r="AD272" i="3" s="1"/>
  <c r="AB272" i="3"/>
  <c r="AE272" i="3" s="1" a="1"/>
  <c r="AE272" i="3" s="1"/>
  <c r="AB139" i="3"/>
  <c r="AD139" i="3" s="1" a="1"/>
  <c r="AD139" i="3" s="1"/>
  <c r="AB159" i="3"/>
  <c r="AE159" i="3" s="1" a="1"/>
  <c r="AE159" i="3" s="1"/>
  <c r="AE106" i="3" a="1"/>
  <c r="AE106" i="3" s="1"/>
  <c r="AD106" i="3" a="1"/>
  <c r="AD106" i="3" s="1"/>
  <c r="AB106" i="3"/>
  <c r="AC106" i="3" s="1"/>
  <c r="AB105" i="3"/>
  <c r="AD105" i="3" s="1" a="1"/>
  <c r="AD105" i="3" s="1"/>
  <c r="AB469" i="3"/>
  <c r="AE440" i="3" a="1"/>
  <c r="AE440" i="3" s="1"/>
  <c r="AD440" i="3" a="1"/>
  <c r="AD440" i="3" s="1"/>
  <c r="AC440" i="3"/>
  <c r="AB440" i="3"/>
  <c r="AB432" i="3"/>
  <c r="AC432" i="3" s="1"/>
  <c r="AB86" i="3"/>
  <c r="AE86" i="3" s="1" a="1"/>
  <c r="AE86" i="3" s="1"/>
  <c r="AE184" i="3"/>
  <c r="AD184" i="3" a="1"/>
  <c r="AD184" i="3" s="1"/>
  <c r="AB184" i="3"/>
  <c r="AE184" i="3" s="1" a="1"/>
  <c r="AB234" i="3"/>
  <c r="AB433" i="3"/>
  <c r="AB43" i="3"/>
  <c r="AB115" i="3"/>
  <c r="AC115" i="3" s="1"/>
  <c r="AB112" i="3"/>
  <c r="AE112" i="3" s="1" a="1"/>
  <c r="AE112" i="3" s="1"/>
  <c r="AB127" i="3"/>
  <c r="AD127" i="3" s="1" a="1"/>
  <c r="AD127" i="3" s="1"/>
  <c r="AB281" i="3"/>
  <c r="AB185" i="3"/>
  <c r="AC185" i="3" s="1"/>
  <c r="AB381" i="3"/>
  <c r="AD381" i="3" s="1" a="1"/>
  <c r="AD381" i="3" s="1"/>
  <c r="AB401" i="3"/>
  <c r="AD401" i="3" s="1" a="1"/>
  <c r="AD401" i="3" s="1"/>
  <c r="AB407" i="3"/>
  <c r="AB405" i="3"/>
  <c r="AE405" i="3" s="1" a="1"/>
  <c r="AE405" i="3" s="1"/>
  <c r="AB380" i="3"/>
  <c r="AE380" i="3" s="1" a="1"/>
  <c r="AE380" i="3" s="1"/>
  <c r="AE318" i="3" a="1"/>
  <c r="AE318" i="3" s="1"/>
  <c r="AB318" i="3"/>
  <c r="AC318" i="3" s="1"/>
  <c r="AB479" i="3"/>
  <c r="AB303" i="3"/>
  <c r="AC303" i="3" s="1"/>
  <c r="AB301" i="3"/>
  <c r="AD301" i="3" s="1" a="1"/>
  <c r="AD301" i="3" s="1"/>
  <c r="AB427" i="3"/>
  <c r="AB454" i="3"/>
  <c r="AE454" i="3" s="1" a="1"/>
  <c r="AE454" i="3" s="1"/>
  <c r="AB431" i="3"/>
  <c r="AC431" i="3" s="1"/>
  <c r="AB478" i="3"/>
  <c r="AE478" i="3" s="1" a="1"/>
  <c r="AE478" i="3" s="1"/>
  <c r="AB411" i="3"/>
  <c r="AB182" i="3"/>
  <c r="AE182" i="3" s="1" a="1"/>
  <c r="AE182" i="3" s="1"/>
  <c r="AB79" i="3"/>
  <c r="AB240" i="3"/>
  <c r="AE240" i="3" s="1" a="1"/>
  <c r="AE240" i="3" s="1"/>
  <c r="AB117" i="3"/>
  <c r="AC117" i="3" s="1"/>
  <c r="AE116" i="3"/>
  <c r="AB116" i="3"/>
  <c r="AE116" i="3" s="1" a="1"/>
  <c r="AB379" i="3"/>
  <c r="AE379" i="3" s="1" a="1"/>
  <c r="AE379" i="3" s="1"/>
  <c r="AE264" i="3"/>
  <c r="AD264" i="3" a="1"/>
  <c r="AD264" i="3" s="1"/>
  <c r="AB264" i="3"/>
  <c r="AE264" i="3" s="1" a="1"/>
  <c r="AB259" i="3"/>
  <c r="AC259" i="3" s="1"/>
  <c r="AB329" i="3"/>
  <c r="AC329" i="3" s="1"/>
  <c r="AB357" i="3"/>
  <c r="AD357" i="3" s="1" a="1"/>
  <c r="AD357" i="3" s="1"/>
  <c r="AB126" i="3"/>
  <c r="AE126" i="3" s="1" a="1"/>
  <c r="AE126" i="3" s="1"/>
  <c r="AB122" i="3"/>
  <c r="AC122" i="3" s="1"/>
  <c r="AC458" i="3"/>
  <c r="AB458" i="3"/>
  <c r="AD458" i="3" s="1" a="1"/>
  <c r="AD458" i="3" s="1"/>
  <c r="AB294" i="3"/>
  <c r="AE294" i="3" s="1" a="1"/>
  <c r="AE294" i="3" s="1"/>
  <c r="AB293" i="3"/>
  <c r="AC293" i="3" s="1"/>
  <c r="AB343" i="3"/>
  <c r="AE343" i="3" s="1" a="1"/>
  <c r="AE343" i="3" s="1"/>
  <c r="AB269" i="3"/>
  <c r="AD269" i="3" s="1" a="1"/>
  <c r="AD269" i="3" s="1"/>
  <c r="AB266" i="3"/>
  <c r="AC266" i="3" s="1"/>
  <c r="AB324" i="3"/>
  <c r="AC324" i="3" s="1"/>
  <c r="AB314" i="3"/>
  <c r="AD314" i="3" s="1" a="1"/>
  <c r="AD314" i="3" s="1"/>
  <c r="AB212" i="3"/>
  <c r="AB190" i="3"/>
  <c r="AE190" i="3" s="1" a="1"/>
  <c r="AE190" i="3" s="1"/>
  <c r="AB46" i="3"/>
  <c r="AD46" i="3" s="1" a="1"/>
  <c r="AD46" i="3" s="1"/>
  <c r="AB76" i="3"/>
  <c r="AD76" i="3" s="1" a="1"/>
  <c r="AD76" i="3" s="1"/>
  <c r="AB80" i="3"/>
  <c r="AE80" i="3" s="1" a="1"/>
  <c r="AE80" i="3" s="1"/>
  <c r="AB81" i="3"/>
  <c r="AE81" i="3" s="1" a="1"/>
  <c r="AE81" i="3" s="1"/>
  <c r="AB87" i="3"/>
  <c r="AB33" i="3"/>
  <c r="AE33" i="3" s="1" a="1"/>
  <c r="AE33" i="3" s="1"/>
  <c r="AB31" i="3"/>
  <c r="AD31" i="3" s="1" a="1"/>
  <c r="AD31" i="3" s="1"/>
  <c r="AE221" i="3" a="1"/>
  <c r="AE221" i="3" s="1"/>
  <c r="AB221" i="3"/>
  <c r="AD221" i="3" s="1" a="1"/>
  <c r="AD221" i="3" s="1"/>
  <c r="AB233" i="3"/>
  <c r="AD233" i="3" s="1" a="1"/>
  <c r="AD233" i="3" s="1"/>
  <c r="AB223" i="3"/>
  <c r="AB238" i="3"/>
  <c r="AE238" i="3" s="1" a="1"/>
  <c r="AE238" i="3" s="1"/>
  <c r="AB236" i="3"/>
  <c r="AB365" i="3"/>
  <c r="AC365" i="3" s="1"/>
  <c r="AB263" i="3"/>
  <c r="AB262" i="3"/>
  <c r="AE262" i="3" s="1" a="1"/>
  <c r="AE262" i="3" s="1"/>
  <c r="AB335" i="3"/>
  <c r="AC335" i="3" s="1"/>
  <c r="AB231" i="3"/>
  <c r="AC231" i="3" s="1"/>
  <c r="AB230" i="3"/>
  <c r="AE230" i="3" s="1" a="1"/>
  <c r="AE230" i="3" s="1"/>
  <c r="AB430" i="3"/>
  <c r="AE430" i="3" s="1" a="1"/>
  <c r="AE430" i="3" s="1"/>
  <c r="AB55" i="3"/>
  <c r="AE55" i="3" s="1" a="1"/>
  <c r="AE55" i="3" s="1"/>
  <c r="AB77" i="3"/>
  <c r="AE77" i="3" s="1" a="1"/>
  <c r="AE77" i="3" s="1"/>
  <c r="AB371" i="3"/>
  <c r="AE371" i="3" s="1" a="1"/>
  <c r="AE371" i="3" s="1"/>
  <c r="AE364" i="3" a="1"/>
  <c r="AE364" i="3" s="1"/>
  <c r="AB364" i="3"/>
  <c r="AD364" i="3" s="1" a="1"/>
  <c r="AD364" i="3" s="1"/>
  <c r="AB75" i="3"/>
  <c r="AC75" i="3" s="1"/>
  <c r="AB168" i="3"/>
  <c r="AE168" i="3" s="1" a="1"/>
  <c r="AE168" i="3" s="1"/>
  <c r="AB378" i="3"/>
  <c r="AB48" i="3"/>
  <c r="AD48" i="3" s="1" a="1"/>
  <c r="AD48" i="3" s="1"/>
  <c r="AE41" i="3" a="1"/>
  <c r="AE41" i="3" s="1"/>
  <c r="AD41" i="3" a="1"/>
  <c r="AD41" i="3" s="1"/>
  <c r="AB41" i="3"/>
  <c r="AC41" i="3" s="1"/>
  <c r="AB22" i="3"/>
  <c r="AB400" i="3"/>
  <c r="AD400" i="3" s="1" a="1"/>
  <c r="AD400" i="3" s="1"/>
  <c r="AB399" i="3"/>
  <c r="AD399" i="3" s="1" a="1"/>
  <c r="AD399" i="3" s="1"/>
  <c r="AB402" i="3"/>
  <c r="AC402" i="3" s="1"/>
  <c r="AB395" i="3"/>
  <c r="AC395" i="3" s="1"/>
  <c r="AB191" i="3"/>
  <c r="AE191" i="3" s="1" a="1"/>
  <c r="AE191" i="3" s="1"/>
  <c r="AB187" i="3"/>
  <c r="AB292" i="3"/>
  <c r="AE292" i="3" s="1" a="1"/>
  <c r="AE292" i="3" s="1"/>
  <c r="AB350" i="3"/>
  <c r="AB143" i="3"/>
  <c r="AB155" i="3"/>
  <c r="AD155" i="3" s="1" a="1"/>
  <c r="AD155" i="3" s="1"/>
  <c r="AB179" i="3"/>
  <c r="AB167" i="3"/>
  <c r="AE154" i="3" a="1"/>
  <c r="AE154" i="3" s="1"/>
  <c r="AB154" i="3"/>
  <c r="AC154" i="3" s="1"/>
  <c r="AB372" i="3"/>
  <c r="AB140" i="3"/>
  <c r="AD140" i="3" s="1" a="1"/>
  <c r="AD140" i="3" s="1"/>
  <c r="AE158" i="3" a="1"/>
  <c r="AE158" i="3" s="1"/>
  <c r="AB158" i="3"/>
  <c r="AD158" i="3" s="1" a="1"/>
  <c r="AD158" i="3" s="1"/>
  <c r="AB194" i="3"/>
  <c r="AB319" i="3"/>
  <c r="AD319" i="3" s="1" a="1"/>
  <c r="AD319" i="3" s="1"/>
  <c r="AC322" i="3"/>
  <c r="AB322" i="3"/>
  <c r="AD322" i="3" s="1" a="1"/>
  <c r="AD322" i="3" s="1"/>
  <c r="AC102" i="3"/>
  <c r="AB102" i="3"/>
  <c r="AE291" i="3" a="1"/>
  <c r="AE291" i="3" s="1"/>
  <c r="AD291" i="3" a="1"/>
  <c r="AD291" i="3" s="1"/>
  <c r="AC291" i="3"/>
  <c r="AB291" i="3"/>
  <c r="AB290" i="3"/>
  <c r="AE290" i="3" s="1" a="1"/>
  <c r="AE290" i="3" s="1"/>
  <c r="AB289" i="3"/>
  <c r="AC289" i="3" s="1"/>
  <c r="AC288" i="3"/>
  <c r="AB288" i="3"/>
  <c r="AE288" i="3" s="1" a="1"/>
  <c r="AE288" i="3" s="1"/>
  <c r="AB373" i="3"/>
  <c r="AB344" i="3"/>
  <c r="AE377" i="3" a="1"/>
  <c r="AE377" i="3" s="1"/>
  <c r="AD377" i="3" a="1"/>
  <c r="AD377" i="3" s="1"/>
  <c r="AB377" i="3"/>
  <c r="AC377" i="3" s="1"/>
  <c r="AB239" i="3"/>
  <c r="AB203" i="3"/>
  <c r="AC203" i="3" s="1"/>
  <c r="AB199" i="3"/>
  <c r="AD199" i="3" s="1" a="1"/>
  <c r="AD199" i="3" s="1"/>
  <c r="AE481" i="3" a="1"/>
  <c r="AE481" i="3" s="1"/>
  <c r="AB481" i="3"/>
  <c r="AD481" i="3" s="1" a="1"/>
  <c r="AD481" i="3" s="1"/>
  <c r="AE443" i="3" a="1"/>
  <c r="AE443" i="3" s="1"/>
  <c r="AB443" i="3"/>
  <c r="AD443" i="3" s="1" a="1"/>
  <c r="AD443" i="3" s="1"/>
  <c r="AE450" i="3" a="1"/>
  <c r="AE450" i="3" s="1"/>
  <c r="AD450" i="3" a="1"/>
  <c r="AD450" i="3" s="1"/>
  <c r="AB450" i="3"/>
  <c r="AC450" i="3" s="1"/>
  <c r="AB40" i="3"/>
  <c r="AE40" i="3" s="1" a="1"/>
  <c r="AE40" i="3" s="1"/>
  <c r="AB70" i="3"/>
  <c r="AB64" i="3"/>
  <c r="AE64" i="3" s="1" a="1"/>
  <c r="AE64" i="3" s="1"/>
  <c r="AB166" i="3"/>
  <c r="AC166" i="3" s="1"/>
  <c r="AB447" i="3"/>
  <c r="AB251" i="3"/>
  <c r="AE251" i="3" s="1" a="1"/>
  <c r="AE251" i="3" s="1"/>
  <c r="AB252" i="3"/>
  <c r="AE252" i="3" s="1" a="1"/>
  <c r="AE252" i="3" s="1"/>
  <c r="AB250" i="3"/>
  <c r="AE250" i="3" s="1" a="1"/>
  <c r="AE250" i="3" s="1"/>
  <c r="AB355" i="3"/>
  <c r="AE355" i="3" s="1" a="1"/>
  <c r="AE355" i="3" s="1"/>
  <c r="AB331" i="3"/>
  <c r="AC331" i="3" s="1"/>
  <c r="AB334" i="3"/>
  <c r="AB169" i="3"/>
  <c r="AE169" i="3" s="1" a="1"/>
  <c r="AE169" i="3" s="1"/>
  <c r="AB26" i="3"/>
  <c r="AE26" i="3" s="1" a="1"/>
  <c r="AE26" i="3" s="1"/>
  <c r="AB30" i="3"/>
  <c r="AD30" i="3" s="1" a="1"/>
  <c r="AD30" i="3" s="1"/>
  <c r="AB101" i="3"/>
  <c r="AB100" i="3"/>
  <c r="AC100" i="3" s="1"/>
  <c r="AE134" i="3" a="1"/>
  <c r="AE134" i="3" s="1"/>
  <c r="AB134" i="3"/>
  <c r="AD134" i="3" s="1" a="1"/>
  <c r="AD134" i="3" s="1"/>
  <c r="AB133" i="3"/>
  <c r="AB138" i="3"/>
  <c r="AC138" i="3" s="1"/>
  <c r="AB137" i="3"/>
  <c r="AB376" i="3"/>
  <c r="AE376" i="3" s="1" a="1"/>
  <c r="AE376" i="3" s="1"/>
  <c r="AB120" i="3"/>
  <c r="AB107" i="3"/>
  <c r="AE107" i="3" s="1" a="1"/>
  <c r="AE107" i="3" s="1"/>
  <c r="AB123" i="3"/>
  <c r="AE123" i="3" s="1" a="1"/>
  <c r="AE123" i="3" s="1"/>
  <c r="AB248" i="3"/>
  <c r="AC248" i="3" s="1"/>
  <c r="AB249" i="3"/>
  <c r="AE249" i="3" s="1" a="1"/>
  <c r="AE249" i="3" s="1"/>
  <c r="AB300" i="3"/>
  <c r="AD300" i="3" s="1" a="1"/>
  <c r="AD300" i="3" s="1"/>
  <c r="AB302" i="3"/>
  <c r="AE302" i="3" s="1" a="1"/>
  <c r="AE302" i="3" s="1"/>
  <c r="AB337" i="3"/>
  <c r="AE337" i="3" s="1" a="1"/>
  <c r="AE337" i="3" s="1"/>
  <c r="AB340" i="3"/>
  <c r="AC340" i="3" s="1"/>
  <c r="AB453" i="3"/>
  <c r="AE453" i="3" s="1" a="1"/>
  <c r="AE453" i="3" s="1"/>
  <c r="AB416" i="3"/>
  <c r="AC416" i="3" s="1"/>
  <c r="AB45" i="3"/>
  <c r="AE45" i="3" s="1" a="1"/>
  <c r="AE45" i="3" s="1"/>
  <c r="AB415" i="3"/>
  <c r="AC415" i="3" s="1"/>
  <c r="AE49" i="3" a="1"/>
  <c r="AE49" i="3" s="1"/>
  <c r="AD49" i="3" a="1"/>
  <c r="AD49" i="3" s="1"/>
  <c r="AC49" i="3"/>
  <c r="AB49" i="3"/>
  <c r="AB287" i="3"/>
  <c r="AB353" i="3"/>
  <c r="AE353" i="3" s="1" a="1"/>
  <c r="AE353" i="3" s="1"/>
  <c r="AB366" i="3"/>
  <c r="AE366" i="3" s="1" a="1"/>
  <c r="AE366" i="3" s="1"/>
  <c r="AB189" i="3"/>
  <c r="AD189" i="3" s="1" a="1"/>
  <c r="AD189" i="3" s="1"/>
  <c r="AE188" i="3" a="1"/>
  <c r="AE188" i="3" s="1"/>
  <c r="AD188" i="3" a="1"/>
  <c r="AD188" i="3" s="1"/>
  <c r="AC188" i="3"/>
  <c r="AB188" i="3"/>
  <c r="AB142" i="3"/>
  <c r="AE142" i="3" s="1" a="1"/>
  <c r="AE142" i="3" s="1"/>
  <c r="AB131" i="3"/>
  <c r="AE486" i="3" a="1"/>
  <c r="AE486" i="3" s="1"/>
  <c r="AB486" i="3"/>
  <c r="AC486" i="3" s="1"/>
  <c r="AB434" i="3"/>
  <c r="AE434" i="3" s="1" a="1"/>
  <c r="AE434" i="3" s="1"/>
  <c r="AB85" i="3"/>
  <c r="AD85" i="3" s="1" a="1"/>
  <c r="AD85" i="3" s="1"/>
  <c r="AB348" i="3"/>
  <c r="AB412" i="3"/>
  <c r="AE398" i="3" a="1"/>
  <c r="AE398" i="3" s="1"/>
  <c r="AD398" i="3" a="1"/>
  <c r="AD398" i="3" s="1"/>
  <c r="AB398" i="3"/>
  <c r="AC398" i="3" s="1"/>
  <c r="AB367" i="3"/>
  <c r="AE367" i="3" s="1" a="1"/>
  <c r="AE367" i="3" s="1"/>
  <c r="AB409" i="3"/>
  <c r="AE409" i="3" s="1" a="1"/>
  <c r="AE409" i="3" s="1"/>
  <c r="AB406" i="3"/>
  <c r="AD406" i="3" s="1" a="1"/>
  <c r="AD406" i="3" s="1"/>
  <c r="AB341" i="3"/>
  <c r="AE267" i="3" a="1"/>
  <c r="AE267" i="3" s="1"/>
  <c r="AD267" i="3"/>
  <c r="AB267" i="3"/>
  <c r="AD267" i="3" s="1" a="1"/>
  <c r="AB193" i="3"/>
  <c r="AE54" i="3" a="1"/>
  <c r="AE54" i="3" s="1"/>
  <c r="AD54" i="3" a="1"/>
  <c r="AD54" i="3" s="1"/>
  <c r="AC54" i="3"/>
  <c r="AB54" i="3"/>
  <c r="AB455" i="3"/>
  <c r="AE455" i="3" s="1" a="1"/>
  <c r="AE455" i="3" s="1"/>
  <c r="AB423" i="3"/>
  <c r="AD423" i="3" s="1" a="1"/>
  <c r="AD423" i="3" s="1"/>
  <c r="AB460" i="3"/>
  <c r="AB171" i="3"/>
  <c r="AD171" i="3" s="1" a="1"/>
  <c r="AD171" i="3" s="1"/>
  <c r="AB186" i="3"/>
  <c r="AD186" i="3" s="1" a="1"/>
  <c r="AD186" i="3" s="1"/>
  <c r="AB83" i="3"/>
  <c r="AE83" i="3" s="1" a="1"/>
  <c r="AE83" i="3" s="1"/>
  <c r="AE67" i="3" a="1"/>
  <c r="AE67" i="3" s="1"/>
  <c r="AD67" i="3" a="1"/>
  <c r="AD67" i="3" s="1"/>
  <c r="AB67" i="3"/>
  <c r="AC67" i="3" s="1"/>
  <c r="AB257" i="3"/>
  <c r="AE257" i="3" s="1" a="1"/>
  <c r="AE257" i="3" s="1"/>
  <c r="AB256" i="3"/>
  <c r="AE256" i="3" s="1" a="1"/>
  <c r="AE256" i="3" s="1"/>
  <c r="AB255" i="3"/>
  <c r="AE255" i="3" s="1" a="1"/>
  <c r="AE255" i="3" s="1"/>
  <c r="AB254" i="3"/>
  <c r="AE254" i="3" s="1" a="1"/>
  <c r="AE254" i="3" s="1"/>
  <c r="AB321" i="3"/>
  <c r="AD321" i="3" s="1" a="1"/>
  <c r="AD321" i="3" s="1"/>
  <c r="AB53" i="3"/>
  <c r="AB286" i="3"/>
  <c r="AD286" i="3" s="1" a="1"/>
  <c r="AD286" i="3" s="1"/>
  <c r="AB285" i="3"/>
  <c r="AE285" i="3" s="1" a="1"/>
  <c r="AE285" i="3" s="1"/>
  <c r="AB119" i="3"/>
  <c r="AB96" i="3"/>
  <c r="AE96" i="3" s="1" a="1"/>
  <c r="AE96" i="3" s="1"/>
  <c r="AB354" i="3"/>
  <c r="AB351" i="3"/>
  <c r="AC351" i="3" s="1"/>
  <c r="AB414" i="3"/>
  <c r="AC414" i="3" s="1"/>
  <c r="AB413" i="3"/>
  <c r="AC413" i="3" s="1"/>
  <c r="AB52" i="3"/>
  <c r="AB89" i="3"/>
  <c r="AC89" i="3" s="1"/>
  <c r="AB88" i="3"/>
  <c r="AE88" i="3" s="1" a="1"/>
  <c r="AE88" i="3" s="1"/>
  <c r="AB283" i="3"/>
  <c r="AC283" i="3" s="1"/>
  <c r="AB258" i="3"/>
  <c r="AC258" i="3" s="1"/>
  <c r="AB177" i="3"/>
  <c r="AB163" i="3"/>
  <c r="AB32" i="3"/>
  <c r="AE32" i="3" s="1" a="1"/>
  <c r="AE32" i="3" s="1"/>
  <c r="AB34" i="3"/>
  <c r="AB356" i="3"/>
  <c r="AD356" i="3" s="1" a="1"/>
  <c r="AD356" i="3" s="1"/>
  <c r="AB121" i="3"/>
  <c r="AD121" i="3" s="1" a="1"/>
  <c r="AD121" i="3" s="1"/>
  <c r="AB358" i="3"/>
  <c r="AC358" i="3" s="1"/>
  <c r="AB253" i="3"/>
  <c r="AB260" i="3"/>
  <c r="AD260" i="3" s="1" a="1"/>
  <c r="AD260" i="3" s="1"/>
  <c r="AB145" i="3"/>
  <c r="AE145" i="3" s="1" a="1"/>
  <c r="AE145" i="3" s="1"/>
  <c r="AB156" i="3"/>
  <c r="AE156" i="3" s="1" a="1"/>
  <c r="AE156" i="3" s="1"/>
  <c r="AB148" i="3"/>
  <c r="AD148" i="3" s="1" a="1"/>
  <c r="AD148" i="3" s="1"/>
  <c r="AB206" i="3"/>
  <c r="AD206" i="3" s="1" a="1"/>
  <c r="AD206" i="3" s="1"/>
  <c r="AB204" i="3"/>
  <c r="AB375" i="3"/>
  <c r="AC375" i="3" s="1"/>
  <c r="AB73" i="3"/>
  <c r="AC73" i="3" s="1"/>
  <c r="AE72" i="3" a="1"/>
  <c r="AE72" i="3" s="1"/>
  <c r="AB72" i="3"/>
  <c r="AC72" i="3" s="1"/>
  <c r="AB210" i="3"/>
  <c r="AE210" i="3" s="1" a="1"/>
  <c r="AE210" i="3" s="1"/>
  <c r="AB207" i="3"/>
  <c r="AE207" i="3" s="1" a="1"/>
  <c r="AE207" i="3" s="1"/>
  <c r="AB178" i="3"/>
  <c r="AE178" i="3" s="1" a="1"/>
  <c r="AE178" i="3" s="1"/>
  <c r="AB125" i="3"/>
  <c r="AE125" i="3" s="1" a="1"/>
  <c r="AE125" i="3" s="1"/>
  <c r="AB202" i="3"/>
  <c r="AC202" i="3" s="1"/>
  <c r="AB205" i="3"/>
  <c r="AC205" i="3" s="1"/>
  <c r="AB211" i="3"/>
  <c r="AD211" i="3" s="1" a="1"/>
  <c r="AD211" i="3" s="1"/>
  <c r="AB208" i="3"/>
  <c r="AE208" i="3" s="1" a="1"/>
  <c r="AE208" i="3" s="1"/>
  <c r="AB237" i="3"/>
  <c r="AE237" i="3" s="1" a="1"/>
  <c r="AE237" i="3" s="1"/>
  <c r="AB235" i="3"/>
  <c r="AD235" i="3" s="1" a="1"/>
  <c r="AD235" i="3" s="1"/>
  <c r="AB309" i="3"/>
  <c r="AE307" i="3" a="1"/>
  <c r="AE307" i="3" s="1"/>
  <c r="AD307" i="3" a="1"/>
  <c r="AD307" i="3" s="1"/>
  <c r="AB307" i="3"/>
  <c r="AC307" i="3" s="1"/>
  <c r="AB228" i="3"/>
  <c r="AB29" i="3"/>
  <c r="AC29" i="3" s="1"/>
  <c r="AE28" i="3" a="1"/>
  <c r="AE28" i="3" s="1"/>
  <c r="AB28" i="3"/>
  <c r="AD28" i="3" s="1" a="1"/>
  <c r="AD28" i="3" s="1"/>
  <c r="AB51" i="3"/>
  <c r="AE51" i="3" s="1" a="1"/>
  <c r="AE51" i="3" s="1"/>
  <c r="AB50" i="3"/>
  <c r="AC50" i="3" s="1"/>
  <c r="AB280" i="3"/>
  <c r="AE280" i="3" s="1" a="1"/>
  <c r="AE280" i="3" s="1"/>
  <c r="AB289" i="2"/>
  <c r="AB123" i="2"/>
  <c r="AB438" i="2"/>
  <c r="AB203" i="2"/>
  <c r="AE203" i="2" s="1" a="1"/>
  <c r="AE203" i="2" s="1"/>
  <c r="AB7" i="2"/>
  <c r="AC7" i="2" s="1"/>
  <c r="AB120" i="2"/>
  <c r="AC120" i="2" s="1"/>
  <c r="AB288" i="2"/>
  <c r="AE288" i="2" s="1" a="1"/>
  <c r="AE288" i="2" s="1"/>
  <c r="AB467" i="2"/>
  <c r="AB287" i="2"/>
  <c r="AE287" i="2" s="1" a="1"/>
  <c r="AE287" i="2" s="1"/>
  <c r="AB32" i="2"/>
  <c r="AC32" i="2" s="1"/>
  <c r="AB451" i="2"/>
  <c r="AB102" i="2"/>
  <c r="AD102" i="2" s="1" a="1"/>
  <c r="AD102" i="2" s="1"/>
  <c r="AB299" i="2"/>
  <c r="AD299" i="2" s="1" a="1"/>
  <c r="AD299" i="2" s="1"/>
  <c r="AB56" i="2"/>
  <c r="AB176" i="2"/>
  <c r="AB286" i="2"/>
  <c r="AB450" i="2"/>
  <c r="AE450" i="2" s="1" a="1"/>
  <c r="AE450" i="2" s="1"/>
  <c r="AB351" i="2"/>
  <c r="AE351" i="2" s="1" a="1"/>
  <c r="AE351" i="2" s="1"/>
  <c r="AB109" i="2"/>
  <c r="AC109" i="2" s="1"/>
  <c r="AB54" i="2"/>
  <c r="AD54" i="2" s="1" a="1"/>
  <c r="AD54" i="2" s="1"/>
  <c r="AB45" i="2"/>
  <c r="AB420" i="2"/>
  <c r="AE420" i="2" s="1" a="1"/>
  <c r="AE420" i="2" s="1"/>
  <c r="AB127" i="2"/>
  <c r="AD127" i="2" s="1" a="1"/>
  <c r="AD127" i="2" s="1"/>
  <c r="AB119" i="2"/>
  <c r="AE119" i="2" s="1" a="1"/>
  <c r="AE119" i="2" s="1"/>
  <c r="AB178" i="2"/>
  <c r="AE178" i="2" s="1" a="1"/>
  <c r="AE178" i="2" s="1"/>
  <c r="AB285" i="2"/>
  <c r="AB284" i="2"/>
  <c r="AE284" i="2" s="1" a="1"/>
  <c r="AE284" i="2" s="1"/>
  <c r="AB432" i="2"/>
  <c r="AB17" i="2"/>
  <c r="AC17" i="2" s="1"/>
  <c r="AB456" i="2"/>
  <c r="AB131" i="2"/>
  <c r="AB283" i="2"/>
  <c r="AE283" i="2" s="1" a="1"/>
  <c r="AE283" i="2" s="1"/>
  <c r="AB212" i="2"/>
  <c r="AE358" i="2" a="1"/>
  <c r="AE358" i="2" s="1"/>
  <c r="AC358" i="2"/>
  <c r="AB358" i="2"/>
  <c r="AD358" i="2" s="1" a="1"/>
  <c r="AD358" i="2" s="1"/>
  <c r="AB461" i="2"/>
  <c r="AC461" i="2" s="1"/>
  <c r="AB388" i="2"/>
  <c r="AB372" i="2"/>
  <c r="AB34" i="2"/>
  <c r="AE34" i="2" s="1" a="1"/>
  <c r="AE34" i="2" s="1"/>
  <c r="AB282" i="2"/>
  <c r="AC282" i="2" s="1"/>
  <c r="AB42" i="2"/>
  <c r="AC42" i="2" s="1"/>
  <c r="AB225" i="2"/>
  <c r="AD225" i="2" s="1" a="1"/>
  <c r="AD225" i="2" s="1"/>
  <c r="AB363" i="2"/>
  <c r="AE363" i="2" s="1" a="1"/>
  <c r="AE363" i="2" s="1"/>
  <c r="AB171" i="2"/>
  <c r="AE171" i="2" s="1" a="1"/>
  <c r="AE171" i="2" s="1"/>
  <c r="AB202" i="2"/>
  <c r="AD202" i="2" s="1" a="1"/>
  <c r="AD202" i="2" s="1"/>
  <c r="AB198" i="2"/>
  <c r="AB9" i="2"/>
  <c r="AC9" i="2" s="1"/>
  <c r="AB397" i="2"/>
  <c r="AC397" i="2" s="1"/>
  <c r="AB350" i="2"/>
  <c r="AE350" i="2" s="1" a="1"/>
  <c r="AE350" i="2" s="1"/>
  <c r="AB62" i="2"/>
  <c r="AE62" i="2" s="1" a="1"/>
  <c r="AE62" i="2" s="1"/>
  <c r="AB207" i="2"/>
  <c r="AC207" i="2" s="1"/>
  <c r="AB434" i="2"/>
  <c r="AE434" i="2" s="1" a="1"/>
  <c r="AE434" i="2" s="1"/>
  <c r="AB61" i="2"/>
  <c r="AE61" i="2" s="1" a="1"/>
  <c r="AE61" i="2" s="1"/>
  <c r="AB116" i="2"/>
  <c r="AE116" i="2" s="1" a="1"/>
  <c r="AE116" i="2" s="1"/>
  <c r="AB142" i="2"/>
  <c r="AE142" i="2" s="1" a="1"/>
  <c r="AE142" i="2" s="1"/>
  <c r="AB12" i="2"/>
  <c r="AC12" i="2" s="1"/>
  <c r="AB389" i="2"/>
  <c r="AC389" i="2" s="1"/>
  <c r="AB309" i="2"/>
  <c r="AB101" i="2"/>
  <c r="AE101" i="2" s="1" a="1"/>
  <c r="AE101" i="2" s="1"/>
  <c r="AB136" i="2"/>
  <c r="AE136" i="2" s="1" a="1"/>
  <c r="AE136" i="2" s="1"/>
  <c r="AB435" i="2"/>
  <c r="AC435" i="2" s="1"/>
  <c r="AB139" i="2"/>
  <c r="AC139" i="2" s="1"/>
  <c r="AB441" i="2"/>
  <c r="AE337" i="2" a="1"/>
  <c r="AE337" i="2" s="1"/>
  <c r="AD337" i="2" a="1"/>
  <c r="AD337" i="2" s="1"/>
  <c r="AC337" i="2"/>
  <c r="AB337" i="2"/>
  <c r="AB141" i="2"/>
  <c r="AB471" i="2"/>
  <c r="AD471" i="2" s="1" a="1"/>
  <c r="AD471" i="2" s="1"/>
  <c r="AB406" i="2"/>
  <c r="AD406" i="2" s="1" a="1"/>
  <c r="AD406" i="2" s="1"/>
  <c r="AB187" i="2"/>
  <c r="AE187" i="2" s="1" a="1"/>
  <c r="AE187" i="2" s="1"/>
  <c r="AB31" i="2"/>
  <c r="AC31" i="2" s="1"/>
  <c r="AB419" i="2"/>
  <c r="AE419" i="2" s="1" a="1"/>
  <c r="AE419" i="2" s="1"/>
  <c r="AB377" i="2"/>
  <c r="AD377" i="2" s="1" a="1"/>
  <c r="AD377" i="2" s="1"/>
  <c r="AB319" i="2"/>
  <c r="AE319" i="2" s="1" a="1"/>
  <c r="AE319" i="2" s="1"/>
  <c r="AB98" i="2"/>
  <c r="AD98" i="2" s="1" a="1"/>
  <c r="AD98" i="2" s="1"/>
  <c r="AB402" i="2"/>
  <c r="AD402" i="2" s="1" a="1"/>
  <c r="AD402" i="2" s="1"/>
  <c r="AB135" i="2"/>
  <c r="AD135" i="2" s="1" a="1"/>
  <c r="AD135" i="2" s="1"/>
  <c r="AB449" i="2"/>
  <c r="AB310" i="2"/>
  <c r="AB66" i="2"/>
  <c r="AB281" i="2"/>
  <c r="AE281" i="2" s="1" a="1"/>
  <c r="AE281" i="2" s="1"/>
  <c r="AE387" i="2" a="1"/>
  <c r="AE387" i="2" s="1"/>
  <c r="AB387" i="2"/>
  <c r="AD387" i="2" s="1" a="1"/>
  <c r="AD387" i="2" s="1"/>
  <c r="AB179" i="2"/>
  <c r="AB349" i="2"/>
  <c r="AB280" i="2"/>
  <c r="AD280" i="2" s="1" a="1"/>
  <c r="AD280" i="2" s="1"/>
  <c r="AB155" i="2"/>
  <c r="AE155" i="2" s="1" a="1"/>
  <c r="AE155" i="2" s="1"/>
  <c r="AB222" i="2"/>
  <c r="AE222" i="2" s="1" a="1"/>
  <c r="AE222" i="2" s="1"/>
  <c r="AB221" i="2"/>
  <c r="AC221" i="2" s="1"/>
  <c r="AB477" i="2"/>
  <c r="AE477" i="2" s="1" a="1"/>
  <c r="AE477" i="2" s="1"/>
  <c r="AB159" i="2"/>
  <c r="AE159" i="2" s="1" a="1"/>
  <c r="AE159" i="2" s="1"/>
  <c r="AB459" i="2"/>
  <c r="AE177" i="2" a="1"/>
  <c r="AE177" i="2" s="1"/>
  <c r="AB177" i="2"/>
  <c r="AC177" i="2" s="1"/>
  <c r="AB173" i="2"/>
  <c r="AC173" i="2" s="1"/>
  <c r="AB13" i="2"/>
  <c r="AD13" i="2" s="1" a="1"/>
  <c r="AD13" i="2" s="1"/>
  <c r="AB121" i="2"/>
  <c r="AE121" i="2" s="1" a="1"/>
  <c r="AE121" i="2" s="1"/>
  <c r="AB170" i="2"/>
  <c r="AB228" i="2"/>
  <c r="AE228" i="2" s="1" a="1"/>
  <c r="AE228" i="2" s="1"/>
  <c r="AB448" i="2"/>
  <c r="AD448" i="2" s="1" a="1"/>
  <c r="AD448" i="2" s="1"/>
  <c r="AB117" i="2"/>
  <c r="AE117" i="2" s="1" a="1"/>
  <c r="AE117" i="2" s="1"/>
  <c r="AB314" i="2"/>
  <c r="AB356" i="2"/>
  <c r="AB334" i="2"/>
  <c r="AD334" i="2" s="1" a="1"/>
  <c r="AD334" i="2" s="1"/>
  <c r="AB241" i="2"/>
  <c r="AB367" i="2"/>
  <c r="AE367" i="2" s="1" a="1"/>
  <c r="AE367" i="2" s="1"/>
  <c r="AB100" i="2"/>
  <c r="AD100" i="2" s="1" a="1"/>
  <c r="AD100" i="2" s="1"/>
  <c r="AB204" i="2"/>
  <c r="AC204" i="2" s="1"/>
  <c r="AB462" i="2"/>
  <c r="AE462" i="2" s="1" a="1"/>
  <c r="AE462" i="2" s="1"/>
  <c r="AB418" i="2"/>
  <c r="AD418" i="2" s="1" a="1"/>
  <c r="AD418" i="2" s="1"/>
  <c r="AB378" i="2"/>
  <c r="AE378" i="2" s="1" a="1"/>
  <c r="AE378" i="2" s="1"/>
  <c r="AB348" i="2"/>
  <c r="AE348" i="2" s="1" a="1"/>
  <c r="AE348" i="2" s="1"/>
  <c r="AB279" i="2"/>
  <c r="AE279" i="2" s="1" a="1"/>
  <c r="AE279" i="2" s="1"/>
  <c r="AB307" i="2"/>
  <c r="AE307" i="2" s="1" a="1"/>
  <c r="AE307" i="2" s="1"/>
  <c r="AB108" i="2"/>
  <c r="AD108" i="2" s="1" a="1"/>
  <c r="AD108" i="2" s="1"/>
  <c r="AB325" i="2"/>
  <c r="AB30" i="2"/>
  <c r="AB278" i="2"/>
  <c r="AE278" i="2" s="1" a="1"/>
  <c r="AE278" i="2" s="1"/>
  <c r="AB110" i="2"/>
  <c r="AE110" i="2" s="1" a="1"/>
  <c r="AE110" i="2" s="1"/>
  <c r="AB86" i="2"/>
  <c r="AD86" i="2" s="1" a="1"/>
  <c r="AD86" i="2" s="1"/>
  <c r="AB433" i="2"/>
  <c r="AC433" i="2" s="1"/>
  <c r="AB174" i="2"/>
  <c r="AC174" i="2" s="1"/>
  <c r="AB277" i="2"/>
  <c r="AE277" i="2" s="1" a="1"/>
  <c r="AE277" i="2" s="1"/>
  <c r="AB195" i="2"/>
  <c r="AB465" i="2"/>
  <c r="AB234" i="2"/>
  <c r="AE234" i="2" s="1" a="1"/>
  <c r="AE234" i="2" s="1"/>
  <c r="AE49" i="2" a="1"/>
  <c r="AE49" i="2" s="1"/>
  <c r="AB49" i="2"/>
  <c r="AD49" i="2" s="1" a="1"/>
  <c r="AD49" i="2" s="1"/>
  <c r="AB382" i="2"/>
  <c r="AB37" i="2"/>
  <c r="AE37" i="2" s="1" a="1"/>
  <c r="AE37" i="2" s="1"/>
  <c r="AB431" i="2"/>
  <c r="AD431" i="2" s="1" a="1"/>
  <c r="AD431" i="2" s="1"/>
  <c r="AB336" i="2"/>
  <c r="AC336" i="2" s="1"/>
  <c r="AB103" i="2"/>
  <c r="AE103" i="2" s="1" a="1"/>
  <c r="AE103" i="2" s="1"/>
  <c r="AE150" i="2" a="1"/>
  <c r="AE150" i="2" s="1"/>
  <c r="AD150" i="2" a="1"/>
  <c r="AD150" i="2" s="1"/>
  <c r="AB150" i="2"/>
  <c r="AC150" i="2" s="1"/>
  <c r="AB138" i="2"/>
  <c r="AD138" i="2" s="1" a="1"/>
  <c r="AD138" i="2" s="1"/>
  <c r="AB412" i="2"/>
  <c r="AE412" i="2" s="1" a="1"/>
  <c r="AE412" i="2" s="1"/>
  <c r="AB99" i="2"/>
  <c r="AB347" i="2"/>
  <c r="AC347" i="2" s="1"/>
  <c r="AB476" i="2"/>
  <c r="AE476" i="2" s="1" a="1"/>
  <c r="AE476" i="2" s="1"/>
  <c r="AB126" i="2"/>
  <c r="AB153" i="2"/>
  <c r="AE153" i="2" s="1" a="1"/>
  <c r="AE153" i="2" s="1"/>
  <c r="AB276" i="2"/>
  <c r="AD276" i="2" s="1" a="1"/>
  <c r="AD276" i="2" s="1"/>
  <c r="AB396" i="2"/>
  <c r="AE396" i="2" s="1" a="1"/>
  <c r="AE396" i="2" s="1"/>
  <c r="AB186" i="2"/>
  <c r="AE186" i="2" s="1" a="1"/>
  <c r="AE186" i="2" s="1"/>
  <c r="AE303" i="2" a="1"/>
  <c r="AE303" i="2" s="1"/>
  <c r="AB303" i="2"/>
  <c r="AC303" i="2" s="1"/>
  <c r="AB55" i="2"/>
  <c r="AE55" i="2" s="1" a="1"/>
  <c r="AE55" i="2" s="1"/>
  <c r="AB370" i="2"/>
  <c r="AE370" i="2" s="1" a="1"/>
  <c r="AE370" i="2" s="1"/>
  <c r="AB115" i="2"/>
  <c r="AB409" i="2"/>
  <c r="AE409" i="2" s="1" a="1"/>
  <c r="AE409" i="2" s="1"/>
  <c r="AE318" i="2" a="1"/>
  <c r="AE318" i="2" s="1"/>
  <c r="AD318" i="2" a="1"/>
  <c r="AD318" i="2" s="1"/>
  <c r="AC318" i="2"/>
  <c r="AB318" i="2"/>
  <c r="AB80" i="2"/>
  <c r="AC80" i="2" s="1"/>
  <c r="AB395" i="2"/>
  <c r="AE395" i="2" s="1" a="1"/>
  <c r="AE395" i="2" s="1"/>
  <c r="AB275" i="2"/>
  <c r="AD275" i="2" s="1" a="1"/>
  <c r="AD275" i="2" s="1"/>
  <c r="AB324" i="2"/>
  <c r="AB93" i="2"/>
  <c r="AE93" i="2" s="1" a="1"/>
  <c r="AE93" i="2" s="1"/>
  <c r="AB274" i="2"/>
  <c r="AB458" i="2"/>
  <c r="AE458" i="2" s="1" a="1"/>
  <c r="AE458" i="2" s="1"/>
  <c r="AB95" i="2"/>
  <c r="AD95" i="2" s="1" a="1"/>
  <c r="AD95" i="2" s="1"/>
  <c r="AB10" i="2"/>
  <c r="AE10" i="2" s="1" a="1"/>
  <c r="AE10" i="2" s="1"/>
  <c r="AB84" i="2"/>
  <c r="AE84" i="2" s="1" a="1"/>
  <c r="AE84" i="2" s="1"/>
  <c r="AB201" i="2"/>
  <c r="AE201" i="2" s="1" a="1"/>
  <c r="AE201" i="2" s="1"/>
  <c r="AB454" i="2"/>
  <c r="AE454" i="2" s="1" a="1"/>
  <c r="AE454" i="2" s="1"/>
  <c r="AE447" i="2" a="1"/>
  <c r="AE447" i="2" s="1"/>
  <c r="AD447" i="2" a="1"/>
  <c r="AD447" i="2" s="1"/>
  <c r="AC447" i="2"/>
  <c r="AB447" i="2"/>
  <c r="AB353" i="2"/>
  <c r="AE353" i="2" s="1" a="1"/>
  <c r="AE353" i="2" s="1"/>
  <c r="AD293" i="2" a="1"/>
  <c r="AD293" i="2" s="1"/>
  <c r="AB293" i="2"/>
  <c r="AB273" i="2"/>
  <c r="AB440" i="2"/>
  <c r="AE440" i="2" s="1" a="1"/>
  <c r="AE440" i="2" s="1"/>
  <c r="AB361" i="2"/>
  <c r="AE361" i="2" s="1" a="1"/>
  <c r="AE361" i="2" s="1"/>
  <c r="AB436" i="2"/>
  <c r="AB185" i="2"/>
  <c r="AC185" i="2" s="1"/>
  <c r="AB272" i="2"/>
  <c r="AD272" i="2" s="1" a="1"/>
  <c r="AD272" i="2" s="1"/>
  <c r="AB404" i="2"/>
  <c r="AE404" i="2" s="1" a="1"/>
  <c r="AE404" i="2" s="1"/>
  <c r="AB301" i="2"/>
  <c r="AD301" i="2" s="1" a="1"/>
  <c r="AD301" i="2" s="1"/>
  <c r="AB33" i="2"/>
  <c r="AC33" i="2" s="1"/>
  <c r="AB29" i="2"/>
  <c r="AE29" i="2" s="1" a="1"/>
  <c r="AE29" i="2" s="1"/>
  <c r="AB313" i="2"/>
  <c r="AD313" i="2" s="1" a="1"/>
  <c r="AD313" i="2" s="1"/>
  <c r="AB165" i="2"/>
  <c r="AB394" i="2"/>
  <c r="AE394" i="2" s="1" a="1"/>
  <c r="AE394" i="2" s="1"/>
  <c r="AB114" i="2"/>
  <c r="AC114" i="2" s="1"/>
  <c r="AB60" i="2"/>
  <c r="AB8" i="2"/>
  <c r="AD79" i="2" a="1"/>
  <c r="AD79" i="2" s="1"/>
  <c r="AB79" i="2"/>
  <c r="AE79" i="2" s="1" a="1"/>
  <c r="AE79" i="2" s="1"/>
  <c r="AB393" i="2"/>
  <c r="AB28" i="2"/>
  <c r="AE28" i="2" s="1" a="1"/>
  <c r="AE28" i="2" s="1"/>
  <c r="AB475" i="2"/>
  <c r="AC475" i="2" s="1"/>
  <c r="AB403" i="2"/>
  <c r="AB380" i="2"/>
  <c r="AE380" i="2" s="1" a="1"/>
  <c r="AE380" i="2" s="1"/>
  <c r="AB346" i="2"/>
  <c r="AC346" i="2" s="1"/>
  <c r="AB308" i="2"/>
  <c r="AE94" i="2" a="1"/>
  <c r="AE94" i="2" s="1"/>
  <c r="AB94" i="2"/>
  <c r="AD94" i="2" s="1" a="1"/>
  <c r="AD94" i="2" s="1"/>
  <c r="AB240" i="2"/>
  <c r="AB137" i="2"/>
  <c r="AE137" i="2" s="1" a="1"/>
  <c r="AE137" i="2" s="1"/>
  <c r="AB297" i="2"/>
  <c r="AC297" i="2" s="1"/>
  <c r="AB50" i="2"/>
  <c r="AC50" i="2" s="1"/>
  <c r="AB291" i="2"/>
  <c r="AB163" i="2"/>
  <c r="AE163" i="2" s="1" a="1"/>
  <c r="AE163" i="2" s="1"/>
  <c r="AB113" i="2"/>
  <c r="AB271" i="2"/>
  <c r="AE271" i="2" s="1" a="1"/>
  <c r="AE271" i="2" s="1"/>
  <c r="AB430" i="2"/>
  <c r="AB53" i="2"/>
  <c r="AD53" i="2" s="1" a="1"/>
  <c r="AD53" i="2" s="1"/>
  <c r="AB357" i="2"/>
  <c r="AB298" i="2"/>
  <c r="AE298" i="2" s="1" a="1"/>
  <c r="AE298" i="2" s="1"/>
  <c r="AB144" i="2"/>
  <c r="AE144" i="2" s="1" a="1"/>
  <c r="AE144" i="2" s="1"/>
  <c r="AB118" i="2"/>
  <c r="AE118" i="2" s="1" a="1"/>
  <c r="AE118" i="2" s="1"/>
  <c r="AB158" i="2"/>
  <c r="AE158" i="2" s="1" a="1"/>
  <c r="AE158" i="2" s="1"/>
  <c r="AB469" i="2"/>
  <c r="AC469" i="2" s="1"/>
  <c r="AB220" i="2"/>
  <c r="AB239" i="2"/>
  <c r="AC239" i="2" s="1"/>
  <c r="AE407" i="2" a="1"/>
  <c r="AE407" i="2" s="1"/>
  <c r="AB407" i="2"/>
  <c r="AD407" i="2" s="1" a="1"/>
  <c r="AD407" i="2" s="1"/>
  <c r="AB332" i="2"/>
  <c r="AE332" i="2" s="1" a="1"/>
  <c r="AE332" i="2" s="1"/>
  <c r="AB161" i="2"/>
  <c r="AE161" i="2" s="1" a="1"/>
  <c r="AE161" i="2" s="1"/>
  <c r="AB270" i="2"/>
  <c r="AC270" i="2" s="1"/>
  <c r="AB27" i="2"/>
  <c r="AE27" i="2" s="1" a="1"/>
  <c r="AE27" i="2" s="1"/>
  <c r="AB269" i="2"/>
  <c r="AE269" i="2" s="1" a="1"/>
  <c r="AE269" i="2" s="1"/>
  <c r="AB91" i="2"/>
  <c r="AB83" i="2"/>
  <c r="AE83" i="2" s="1" a="1"/>
  <c r="AE83" i="2" s="1"/>
  <c r="AB92" i="2"/>
  <c r="AC92" i="2" s="1"/>
  <c r="AB180" i="2"/>
  <c r="AE180" i="2" s="1" a="1"/>
  <c r="AE180" i="2" s="1"/>
  <c r="AB474" i="2"/>
  <c r="AE474" i="2" s="1" a="1"/>
  <c r="AE474" i="2" s="1"/>
  <c r="AB460" i="2"/>
  <c r="AE460" i="2" s="1" a="1"/>
  <c r="AE460" i="2" s="1"/>
  <c r="AB19" i="2"/>
  <c r="AD19" i="2" s="1" a="1"/>
  <c r="AD19" i="2" s="1"/>
  <c r="AB345" i="2"/>
  <c r="AE345" i="2" s="1" a="1"/>
  <c r="AE345" i="2" s="1"/>
  <c r="AB182" i="2"/>
  <c r="AE182" i="2" s="1" a="1"/>
  <c r="AE182" i="2" s="1"/>
  <c r="AB268" i="2"/>
  <c r="AC268" i="2" s="1"/>
  <c r="AB217" i="2"/>
  <c r="AB194" i="2"/>
  <c r="AE194" i="2" s="1" a="1"/>
  <c r="AE194" i="2" s="1"/>
  <c r="AB188" i="2"/>
  <c r="AE188" i="2" s="1" a="1"/>
  <c r="AE188" i="2" s="1"/>
  <c r="AB473" i="2"/>
  <c r="AD473" i="2" s="1" a="1"/>
  <c r="AD473" i="2" s="1"/>
  <c r="AB87" i="2"/>
  <c r="AD87" i="2" s="1" a="1"/>
  <c r="AD87" i="2" s="1"/>
  <c r="AB453" i="2"/>
  <c r="AC453" i="2" s="1"/>
  <c r="AB111" i="2"/>
  <c r="AE111" i="2" s="1" a="1"/>
  <c r="AE111" i="2" s="1"/>
  <c r="AB344" i="2"/>
  <c r="AE344" i="2" s="1" a="1"/>
  <c r="AE344" i="2" s="1"/>
  <c r="AB149" i="2"/>
  <c r="AB58" i="2"/>
  <c r="AE58" i="2" s="1" a="1"/>
  <c r="AE58" i="2" s="1"/>
  <c r="AB343" i="2"/>
  <c r="AC343" i="2" s="1"/>
  <c r="AB140" i="2"/>
  <c r="AE140" i="2" s="1" a="1"/>
  <c r="AE140" i="2" s="1"/>
  <c r="AB320" i="2"/>
  <c r="AE320" i="2" s="1" a="1"/>
  <c r="AE320" i="2" s="1"/>
  <c r="AB106" i="2"/>
  <c r="AC106" i="2" s="1"/>
  <c r="AB133" i="2"/>
  <c r="AE133" i="2" s="1" a="1"/>
  <c r="AE133" i="2" s="1"/>
  <c r="AB11" i="2"/>
  <c r="AE11" i="2" s="1" a="1"/>
  <c r="AE11" i="2" s="1"/>
  <c r="AB446" i="2"/>
  <c r="AE371" i="2" a="1"/>
  <c r="AE371" i="2" s="1"/>
  <c r="AD371" i="2" a="1"/>
  <c r="AD371" i="2" s="1"/>
  <c r="AC371" i="2"/>
  <c r="AB371" i="2"/>
  <c r="AB235" i="2"/>
  <c r="AE235" i="2" s="1" a="1"/>
  <c r="AE235" i="2" s="1"/>
  <c r="AB199" i="2"/>
  <c r="AE199" i="2" s="1" a="1"/>
  <c r="AE199" i="2" s="1"/>
  <c r="AB384" i="2"/>
  <c r="AE384" i="2" s="1" a="1"/>
  <c r="AE384" i="2" s="1"/>
  <c r="AB322" i="2"/>
  <c r="AB132" i="2"/>
  <c r="AE132" i="2" s="1" a="1"/>
  <c r="AE132" i="2" s="1"/>
  <c r="AB398" i="2"/>
  <c r="AE398" i="2" s="1" a="1"/>
  <c r="AE398" i="2" s="1"/>
  <c r="AB342" i="2"/>
  <c r="AB366" i="2"/>
  <c r="AE366" i="2" s="1" a="1"/>
  <c r="AE366" i="2" s="1"/>
  <c r="AB105" i="2"/>
  <c r="AE105" i="2" s="1" a="1"/>
  <c r="AE105" i="2" s="1"/>
  <c r="AB437" i="2"/>
  <c r="AE437" i="2" s="1" a="1"/>
  <c r="AE437" i="2" s="1"/>
  <c r="AB365" i="2"/>
  <c r="AC365" i="2" s="1"/>
  <c r="AB72" i="2"/>
  <c r="AB333" i="2"/>
  <c r="AE333" i="2" s="1" a="1"/>
  <c r="AE333" i="2" s="1"/>
  <c r="AB197" i="2"/>
  <c r="AE197" i="2" s="1" a="1"/>
  <c r="AE197" i="2" s="1"/>
  <c r="AB330" i="2"/>
  <c r="AD330" i="2" s="1" a="1"/>
  <c r="AD330" i="2" s="1"/>
  <c r="AB77" i="2"/>
  <c r="AB213" i="2"/>
  <c r="AB429" i="2"/>
  <c r="AD429" i="2" s="1" a="1"/>
  <c r="AD429" i="2" s="1"/>
  <c r="AB375" i="2"/>
  <c r="AE375" i="2" s="1" a="1"/>
  <c r="AE375" i="2" s="1"/>
  <c r="AB267" i="2"/>
  <c r="AE267" i="2" s="1" a="1"/>
  <c r="AE267" i="2" s="1"/>
  <c r="AB196" i="2"/>
  <c r="AB200" i="2"/>
  <c r="AC200" i="2" s="1"/>
  <c r="AB266" i="2"/>
  <c r="AE421" i="2"/>
  <c r="AD421" i="2" a="1"/>
  <c r="AD421" i="2" s="1"/>
  <c r="AB421" i="2"/>
  <c r="AE421" i="2" s="1" a="1"/>
  <c r="AB315" i="2"/>
  <c r="AB128" i="2"/>
  <c r="AE128" i="2" s="1" a="1"/>
  <c r="AE128" i="2" s="1"/>
  <c r="AB265" i="2"/>
  <c r="AE265" i="2" s="1" a="1"/>
  <c r="AE265" i="2" s="1"/>
  <c r="AE422" i="2" a="1"/>
  <c r="AE422" i="2" s="1"/>
  <c r="AD422" i="2" a="1"/>
  <c r="AD422" i="2" s="1"/>
  <c r="AB422" i="2"/>
  <c r="AC422" i="2" s="1"/>
  <c r="AB233" i="2"/>
  <c r="AE233" i="2" s="1" a="1"/>
  <c r="AE233" i="2" s="1"/>
  <c r="AB352" i="2"/>
  <c r="AD352" i="2" s="1" a="1"/>
  <c r="AD352" i="2" s="1"/>
  <c r="AB35" i="2"/>
  <c r="AB411" i="2"/>
  <c r="AE411" i="2" s="1" a="1"/>
  <c r="AE411" i="2" s="1"/>
  <c r="AB401" i="2"/>
  <c r="AB70" i="2"/>
  <c r="AE70" i="2" s="1" a="1"/>
  <c r="AE70" i="2" s="1"/>
  <c r="AB231" i="2"/>
  <c r="AC231" i="2" s="1"/>
  <c r="AE184" i="2" a="1"/>
  <c r="AE184" i="2" s="1"/>
  <c r="AB184" i="2"/>
  <c r="AD184" i="2" s="1" a="1"/>
  <c r="AD184" i="2" s="1"/>
  <c r="AE191" i="2" a="1"/>
  <c r="AE191" i="2" s="1"/>
  <c r="AB191" i="2"/>
  <c r="AD191" i="2" s="1" a="1"/>
  <c r="AD191" i="2" s="1"/>
  <c r="AB20" i="2"/>
  <c r="AB264" i="2"/>
  <c r="AE264" i="2" s="1" a="1"/>
  <c r="AE264" i="2" s="1"/>
  <c r="AB18" i="2"/>
  <c r="AB164" i="2"/>
  <c r="AD164" i="2" s="1" a="1"/>
  <c r="AD164" i="2" s="1"/>
  <c r="AE263" i="2" a="1"/>
  <c r="AE263" i="2" s="1"/>
  <c r="AD263" i="2"/>
  <c r="AD263" i="2" a="1"/>
  <c r="AB263" i="2"/>
  <c r="AC263" i="2" s="1"/>
  <c r="AB306" i="2"/>
  <c r="AB74" i="2"/>
  <c r="AB316" i="2"/>
  <c r="AC316" i="2" s="1"/>
  <c r="AB208" i="2"/>
  <c r="AE208" i="2" s="1" a="1"/>
  <c r="AE208" i="2" s="1"/>
  <c r="AB445" i="2"/>
  <c r="AE445" i="2" s="1" a="1"/>
  <c r="AE445" i="2" s="1"/>
  <c r="AB219" i="2"/>
  <c r="AB168" i="2"/>
  <c r="AB444" i="2"/>
  <c r="AB262" i="2"/>
  <c r="AB167" i="2"/>
  <c r="AE167" i="2" s="1" a="1"/>
  <c r="AE167" i="2" s="1"/>
  <c r="AB311" i="2"/>
  <c r="AB88" i="2"/>
  <c r="AD88" i="2" s="1" a="1"/>
  <c r="AD88" i="2" s="1"/>
  <c r="AB425" i="2"/>
  <c r="AE425" i="2" s="1" a="1"/>
  <c r="AE425" i="2" s="1"/>
  <c r="AB364" i="2"/>
  <c r="AE364" i="2" s="1" a="1"/>
  <c r="AE364" i="2" s="1"/>
  <c r="AB416" i="2"/>
  <c r="AE416" i="2" s="1" a="1"/>
  <c r="AE416" i="2" s="1"/>
  <c r="AB216" i="2"/>
  <c r="AB224" i="2"/>
  <c r="AE224" i="2" s="1" a="1"/>
  <c r="AE224" i="2" s="1"/>
  <c r="AB160" i="2"/>
  <c r="AE160" i="2" s="1" a="1"/>
  <c r="AE160" i="2" s="1"/>
  <c r="AB181" i="2"/>
  <c r="AE181" i="2" s="1" a="1"/>
  <c r="AE181" i="2" s="1"/>
  <c r="AB21" i="2"/>
  <c r="AE21" i="2" s="1" a="1"/>
  <c r="AE21" i="2" s="1"/>
  <c r="AE23" i="2" a="1"/>
  <c r="AE23" i="2" s="1"/>
  <c r="AB23" i="2"/>
  <c r="AC23" i="2" s="1"/>
  <c r="AB374" i="2"/>
  <c r="AE374" i="2" s="1" a="1"/>
  <c r="AE374" i="2" s="1"/>
  <c r="AB143" i="2"/>
  <c r="AD143" i="2" s="1" a="1"/>
  <c r="AD143" i="2" s="1"/>
  <c r="AB428" i="2"/>
  <c r="AB329" i="2"/>
  <c r="AB156" i="2"/>
  <c r="AE156" i="2" s="1" a="1"/>
  <c r="AE156" i="2" s="1"/>
  <c r="AE338" i="2" a="1"/>
  <c r="AE338" i="2" s="1"/>
  <c r="AD338" i="2" a="1"/>
  <c r="AD338" i="2" s="1"/>
  <c r="AC338" i="2"/>
  <c r="AB338" i="2"/>
  <c r="AB237" i="2"/>
  <c r="AD237" i="2" s="1" a="1"/>
  <c r="AD237" i="2" s="1"/>
  <c r="AB227" i="2"/>
  <c r="AE227" i="2" s="1" a="1"/>
  <c r="AE227" i="2" s="1"/>
  <c r="AB414" i="2"/>
  <c r="AE414" i="2" s="1" a="1"/>
  <c r="AE414" i="2" s="1"/>
  <c r="AB305" i="2"/>
  <c r="AE305" i="2" s="1" a="1"/>
  <c r="AE305" i="2" s="1"/>
  <c r="AB147" i="2"/>
  <c r="AE381" i="2" a="1"/>
  <c r="AE381" i="2" s="1"/>
  <c r="AB381" i="2"/>
  <c r="AC381" i="2" s="1"/>
  <c r="AB323" i="2"/>
  <c r="AE323" i="2" s="1" a="1"/>
  <c r="AE323" i="2" s="1"/>
  <c r="AD360" i="2" a="1"/>
  <c r="AD360" i="2" s="1"/>
  <c r="AB360" i="2"/>
  <c r="AC360" i="2" s="1"/>
  <c r="AB261" i="2"/>
  <c r="AD261" i="2" s="1" a="1"/>
  <c r="AD261" i="2" s="1"/>
  <c r="AB166" i="2"/>
  <c r="AB468" i="2"/>
  <c r="AE468" i="2" s="1" a="1"/>
  <c r="AE468" i="2" s="1"/>
  <c r="AB226" i="2"/>
  <c r="AB157" i="2"/>
  <c r="AE157" i="2" s="1" a="1"/>
  <c r="AE157" i="2" s="1"/>
  <c r="AB65" i="2"/>
  <c r="AD65" i="2" s="1" a="1"/>
  <c r="AD65" i="2" s="1"/>
  <c r="AB260" i="2"/>
  <c r="AC260" i="2" s="1"/>
  <c r="AB391" i="2"/>
  <c r="AB327" i="2"/>
  <c r="AE327" i="2" s="1" a="1"/>
  <c r="AE327" i="2" s="1"/>
  <c r="AB73" i="2"/>
  <c r="AE73" i="2" s="1" a="1"/>
  <c r="AE73" i="2" s="1"/>
  <c r="AB417" i="2"/>
  <c r="AE417" i="2" s="1" a="1"/>
  <c r="AE417" i="2" s="1"/>
  <c r="AB96" i="2"/>
  <c r="AE96" i="2" s="1" a="1"/>
  <c r="AE96" i="2" s="1"/>
  <c r="AB369" i="2"/>
  <c r="AD369" i="2" s="1" a="1"/>
  <c r="AD369" i="2" s="1"/>
  <c r="AD39" i="2" a="1"/>
  <c r="AD39" i="2" s="1"/>
  <c r="AB39" i="2"/>
  <c r="AB466" i="2"/>
  <c r="AB464" i="2"/>
  <c r="AE464" i="2" s="1" a="1"/>
  <c r="AE464" i="2" s="1"/>
  <c r="AB259" i="2"/>
  <c r="AE259" i="2" s="1" a="1"/>
  <c r="AE259" i="2" s="1"/>
  <c r="AB383" i="2"/>
  <c r="AE383" i="2" s="1" a="1"/>
  <c r="AE383" i="2" s="1"/>
  <c r="AB148" i="2"/>
  <c r="AD148" i="2" s="1" a="1"/>
  <c r="AD148" i="2" s="1"/>
  <c r="AB189" i="2"/>
  <c r="AE189" i="2" s="1" a="1"/>
  <c r="AE189" i="2" s="1"/>
  <c r="AB321" i="2"/>
  <c r="AE321" i="2" s="1" a="1"/>
  <c r="AE321" i="2" s="1"/>
  <c r="AB63" i="2"/>
  <c r="AE63" i="2" s="1" a="1"/>
  <c r="AE63" i="2" s="1"/>
  <c r="AB183" i="2"/>
  <c r="AB242" i="2"/>
  <c r="AD242" i="2" s="1" a="1"/>
  <c r="AD242" i="2" s="1"/>
  <c r="AB399" i="2"/>
  <c r="AE399" i="2" s="1" a="1"/>
  <c r="AE399" i="2" s="1"/>
  <c r="AB392" i="2"/>
  <c r="AB258" i="2"/>
  <c r="AE258" i="2" s="1" a="1"/>
  <c r="AE258" i="2" s="1"/>
  <c r="AB312" i="2"/>
  <c r="AB129" i="2"/>
  <c r="AD129" i="2" s="1" a="1"/>
  <c r="AD129" i="2" s="1"/>
  <c r="AB90" i="2"/>
  <c r="AE341" i="2" a="1"/>
  <c r="AE341" i="2" s="1"/>
  <c r="AD341" i="2"/>
  <c r="AB341" i="2"/>
  <c r="AD341" i="2" s="1" a="1"/>
  <c r="AB257" i="2"/>
  <c r="AB340" i="2"/>
  <c r="AB256" i="2"/>
  <c r="AE256" i="2" s="1" a="1"/>
  <c r="AE256" i="2" s="1"/>
  <c r="AB470" i="2"/>
  <c r="AC470" i="2" s="1"/>
  <c r="AB172" i="2"/>
  <c r="AE172" i="2" s="1" a="1"/>
  <c r="AE172" i="2" s="1"/>
  <c r="AB255" i="2"/>
  <c r="AB443" i="2"/>
  <c r="AC443" i="2" s="1"/>
  <c r="AB294" i="2"/>
  <c r="AE294" i="2" s="1" a="1"/>
  <c r="AE294" i="2" s="1"/>
  <c r="AB41" i="2"/>
  <c r="AE41" i="2" s="1" a="1"/>
  <c r="AE41" i="2" s="1"/>
  <c r="AB335" i="2"/>
  <c r="AE335" i="2" s="1" a="1"/>
  <c r="AE335" i="2" s="1"/>
  <c r="AB104" i="2"/>
  <c r="AC104" i="2" s="1"/>
  <c r="AB423" i="2"/>
  <c r="AE423" i="2" s="1" a="1"/>
  <c r="AE423" i="2" s="1"/>
  <c r="AB190" i="2"/>
  <c r="AE190" i="2" s="1" a="1"/>
  <c r="AE190" i="2" s="1"/>
  <c r="AB134" i="2"/>
  <c r="AE134" i="2" s="1" a="1"/>
  <c r="AE134" i="2" s="1"/>
  <c r="AB82" i="2"/>
  <c r="AE82" i="2" s="1" a="1"/>
  <c r="AE82" i="2" s="1"/>
  <c r="AB59" i="2"/>
  <c r="AE59" i="2" s="1" a="1"/>
  <c r="AE59" i="2" s="1"/>
  <c r="AB107" i="2"/>
  <c r="AD107" i="2" s="1" a="1"/>
  <c r="AD107" i="2" s="1"/>
  <c r="AB355" i="2"/>
  <c r="AE355" i="2" s="1" a="1"/>
  <c r="AE355" i="2" s="1"/>
  <c r="AB295" i="2"/>
  <c r="AB46" i="2"/>
  <c r="AE46" i="2" s="1" a="1"/>
  <c r="AE46" i="2" s="1"/>
  <c r="AB205" i="2"/>
  <c r="AE205" i="2" s="1" a="1"/>
  <c r="AE205" i="2" s="1"/>
  <c r="AE426" i="2" a="1"/>
  <c r="AE426" i="2" s="1"/>
  <c r="AB426" i="2"/>
  <c r="AD426" i="2" s="1" a="1"/>
  <c r="AD426" i="2" s="1"/>
  <c r="AB457" i="2"/>
  <c r="AE457" i="2" s="1" a="1"/>
  <c r="AE457" i="2" s="1"/>
  <c r="AB85" i="2"/>
  <c r="AC85" i="2" s="1"/>
  <c r="AB455" i="2"/>
  <c r="AC455" i="2" s="1"/>
  <c r="AB124" i="2"/>
  <c r="AE124" i="2" s="1" a="1"/>
  <c r="AE124" i="2" s="1"/>
  <c r="AB362" i="2"/>
  <c r="AE362" i="2" s="1" a="1"/>
  <c r="AE362" i="2" s="1"/>
  <c r="AC75" i="2"/>
  <c r="AB75" i="2"/>
  <c r="AE75" i="2" s="1" a="1"/>
  <c r="AE75" i="2" s="1"/>
  <c r="AB296" i="2"/>
  <c r="AD296" i="2" s="1" a="1"/>
  <c r="AD296" i="2" s="1"/>
  <c r="AB47" i="2"/>
  <c r="AE47" i="2" s="1" a="1"/>
  <c r="AE47" i="2" s="1"/>
  <c r="AB415" i="2"/>
  <c r="AE415" i="2" s="1" a="1"/>
  <c r="AE415" i="2" s="1"/>
  <c r="AB76" i="2"/>
  <c r="AB254" i="2"/>
  <c r="AE254" i="2" s="1" a="1"/>
  <c r="AE254" i="2" s="1"/>
  <c r="AB408" i="2"/>
  <c r="AC408" i="2" s="1"/>
  <c r="AB368" i="2"/>
  <c r="AB236" i="2"/>
  <c r="AE236" i="2" s="1" a="1"/>
  <c r="AE236" i="2" s="1"/>
  <c r="AE292" i="2" a="1"/>
  <c r="AE292" i="2" s="1"/>
  <c r="AB292" i="2"/>
  <c r="AC292" i="2" s="1"/>
  <c r="AB43" i="2"/>
  <c r="AD43" i="2" s="1" a="1"/>
  <c r="AD43" i="2" s="1"/>
  <c r="AB290" i="2"/>
  <c r="AB38" i="2"/>
  <c r="AB151" i="2"/>
  <c r="AB15" i="2"/>
  <c r="AD15" i="2" s="1" a="1"/>
  <c r="AD15" i="2" s="1"/>
  <c r="AB146" i="2"/>
  <c r="AB253" i="2"/>
  <c r="AE253" i="2" s="1" a="1"/>
  <c r="AE253" i="2" s="1"/>
  <c r="AB218" i="2"/>
  <c r="AE218" i="2" s="1" a="1"/>
  <c r="AE218" i="2" s="1"/>
  <c r="AB252" i="2"/>
  <c r="AC252" i="2" s="1"/>
  <c r="AB24" i="2"/>
  <c r="AB251" i="2"/>
  <c r="AB328" i="2"/>
  <c r="AE328" i="2" s="1" a="1"/>
  <c r="AE328" i="2" s="1"/>
  <c r="AB230" i="2"/>
  <c r="AE230" i="2" s="1" a="1"/>
  <c r="AE230" i="2" s="1"/>
  <c r="AE215" i="2" a="1"/>
  <c r="AE215" i="2" s="1"/>
  <c r="AD215" i="2" a="1"/>
  <c r="AD215" i="2" s="1"/>
  <c r="AB215" i="2"/>
  <c r="AC215" i="2" s="1"/>
  <c r="AB214" i="2"/>
  <c r="AB400" i="2"/>
  <c r="AC400" i="2" s="1"/>
  <c r="AB354" i="2"/>
  <c r="AE354" i="2" s="1" a="1"/>
  <c r="AE354" i="2" s="1"/>
  <c r="AB250" i="2"/>
  <c r="AB81" i="2"/>
  <c r="AC81" i="2" s="1"/>
  <c r="AB223" i="2"/>
  <c r="AE223" i="2" s="1" a="1"/>
  <c r="AE223" i="2" s="1"/>
  <c r="AB379" i="2"/>
  <c r="AC379" i="2" s="1"/>
  <c r="AB331" i="2"/>
  <c r="AE331" i="2" s="1" a="1"/>
  <c r="AE331" i="2" s="1"/>
  <c r="AB68" i="2"/>
  <c r="AB232" i="2"/>
  <c r="AE232" i="2" s="1" a="1"/>
  <c r="AE232" i="2" s="1"/>
  <c r="AB405" i="2"/>
  <c r="AC405" i="2" s="1"/>
  <c r="AB130" i="2"/>
  <c r="AB162" i="2"/>
  <c r="AC162" i="2" s="1"/>
  <c r="AB97" i="2"/>
  <c r="AB249" i="2"/>
  <c r="AE249" i="2" s="1" a="1"/>
  <c r="AE249" i="2" s="1"/>
  <c r="AB26" i="2"/>
  <c r="AC26" i="2" s="1"/>
  <c r="AB376" i="2"/>
  <c r="AC376" i="2" s="1"/>
  <c r="AB36" i="2"/>
  <c r="AE36" i="2" s="1" a="1"/>
  <c r="AE36" i="2" s="1"/>
  <c r="AB16" i="2"/>
  <c r="AB89" i="2"/>
  <c r="AE89" i="2" s="1" a="1"/>
  <c r="AE89" i="2" s="1"/>
  <c r="AB210" i="2"/>
  <c r="AB209" i="2"/>
  <c r="AC209" i="2" s="1"/>
  <c r="AB112" i="2"/>
  <c r="AB69" i="2"/>
  <c r="AE69" i="2" s="1" a="1"/>
  <c r="AE69" i="2" s="1"/>
  <c r="AB452" i="2"/>
  <c r="AE452" i="2" s="1" a="1"/>
  <c r="AE452" i="2" s="1"/>
  <c r="AB67" i="2"/>
  <c r="AD67" i="2" s="1" a="1"/>
  <c r="AD67" i="2" s="1"/>
  <c r="AB6" i="2"/>
  <c r="AC6" i="2" s="1"/>
  <c r="AB125" i="2"/>
  <c r="AE125" i="2" s="1" a="1"/>
  <c r="AE125" i="2" s="1"/>
  <c r="AB248" i="2"/>
  <c r="AE248" i="2" s="1" a="1"/>
  <c r="AE248" i="2" s="1"/>
  <c r="AB339" i="2"/>
  <c r="AC339" i="2" s="1"/>
  <c r="AB247" i="2"/>
  <c r="AE247" i="2" s="1" a="1"/>
  <c r="AE247" i="2" s="1"/>
  <c r="AB326" i="2"/>
  <c r="AB44" i="2"/>
  <c r="AC44" i="2" s="1"/>
  <c r="AB385" i="2"/>
  <c r="AB193" i="2"/>
  <c r="AB390" i="2"/>
  <c r="AE390" i="2" s="1" a="1"/>
  <c r="AE390" i="2" s="1"/>
  <c r="AB229" i="2"/>
  <c r="AB246" i="2"/>
  <c r="AD246" i="2" s="1" a="1"/>
  <c r="AD246" i="2" s="1"/>
  <c r="AB472" i="2"/>
  <c r="AD472" i="2" s="1" a="1"/>
  <c r="AD472" i="2" s="1"/>
  <c r="AB25" i="2"/>
  <c r="AB386" i="2"/>
  <c r="AE386" i="2" s="1" a="1"/>
  <c r="AE386" i="2" s="1"/>
  <c r="AB71" i="2"/>
  <c r="AB154" i="2"/>
  <c r="AE154" i="2" s="1" a="1"/>
  <c r="AE154" i="2" s="1"/>
  <c r="AB40" i="2"/>
  <c r="AB373" i="2"/>
  <c r="AE373" i="2" s="1" a="1"/>
  <c r="AE373" i="2" s="1"/>
  <c r="AB145" i="2"/>
  <c r="AE145" i="2" s="1" a="1"/>
  <c r="AE145" i="2" s="1"/>
  <c r="AB206" i="2"/>
  <c r="AB211" i="2"/>
  <c r="AE211" i="2" s="1" a="1"/>
  <c r="AE211" i="2" s="1"/>
  <c r="AB463" i="2"/>
  <c r="AE463" i="2" s="1" a="1"/>
  <c r="AE463" i="2" s="1"/>
  <c r="AB359" i="2"/>
  <c r="AC359" i="2" s="1"/>
  <c r="AB78" i="2"/>
  <c r="AD78" i="2" s="1" a="1"/>
  <c r="AD78" i="2" s="1"/>
  <c r="AB152" i="2"/>
  <c r="AB439" i="2"/>
  <c r="AD439" i="2" s="1" a="1"/>
  <c r="AD439" i="2" s="1"/>
  <c r="AB169" i="2"/>
  <c r="AE410" i="2" a="1"/>
  <c r="AE410" i="2" s="1"/>
  <c r="AD410" i="2" a="1"/>
  <c r="AD410" i="2" s="1"/>
  <c r="AB410" i="2"/>
  <c r="AC410" i="2" s="1"/>
  <c r="AB51" i="2"/>
  <c r="AC51" i="2" s="1"/>
  <c r="AB243" i="2"/>
  <c r="AB427" i="2"/>
  <c r="AC427" i="2" s="1"/>
  <c r="AB317" i="2"/>
  <c r="AE317" i="2" s="1" a="1"/>
  <c r="AE317" i="2" s="1"/>
  <c r="AB304" i="2"/>
  <c r="AE304" i="2" s="1" a="1"/>
  <c r="AE304" i="2" s="1"/>
  <c r="AB64" i="2"/>
  <c r="AE64" i="2" s="1" a="1"/>
  <c r="AE64" i="2" s="1"/>
  <c r="AB14" i="2"/>
  <c r="AB244" i="2"/>
  <c r="AC244" i="2" s="1"/>
  <c r="AB48" i="2"/>
  <c r="AE48" i="2" s="1" a="1"/>
  <c r="AE48" i="2" s="1"/>
  <c r="AB52" i="2"/>
  <c r="AE52" i="2" s="1" a="1"/>
  <c r="AE52" i="2" s="1"/>
  <c r="AB413" i="2"/>
  <c r="AE413" i="2" s="1" a="1"/>
  <c r="AE413" i="2" s="1"/>
  <c r="AB302" i="2"/>
  <c r="AB238" i="2"/>
  <c r="AB22" i="2"/>
  <c r="AE22" i="2" s="1" a="1"/>
  <c r="AE22" i="2" s="1"/>
  <c r="AB300" i="2"/>
  <c r="AE300" i="2" s="1" a="1"/>
  <c r="AE300" i="2" s="1"/>
  <c r="AB57" i="2"/>
  <c r="AD57" i="2" s="1" a="1"/>
  <c r="AD57" i="2" s="1"/>
  <c r="AB175" i="2"/>
  <c r="AC175" i="2" s="1"/>
  <c r="AB424" i="2"/>
  <c r="AE424" i="2" s="1" a="1"/>
  <c r="AE424" i="2" s="1"/>
  <c r="AB122" i="2"/>
  <c r="AE122" i="2" s="1" a="1"/>
  <c r="AE122" i="2" s="1"/>
  <c r="AB442" i="2"/>
  <c r="AE442" i="2" s="1" a="1"/>
  <c r="AE442" i="2" s="1"/>
  <c r="AB245" i="2"/>
  <c r="AB192" i="2"/>
  <c r="AE192" i="2" s="1" a="1"/>
  <c r="AE192" i="2" s="1"/>
  <c r="AB23" i="1"/>
  <c r="AC23" i="1"/>
  <c r="AD23" i="1" a="1"/>
  <c r="AD23" i="1" s="1"/>
  <c r="AE23" i="1" a="1"/>
  <c r="AE23" i="1" s="1"/>
  <c r="AB24" i="1"/>
  <c r="AC24" i="1"/>
  <c r="AD24" i="1" a="1"/>
  <c r="AD24" i="1" s="1"/>
  <c r="AE24" i="1" a="1"/>
  <c r="AE24" i="1" s="1"/>
  <c r="AB25" i="1"/>
  <c r="AE25" i="1" s="1" a="1"/>
  <c r="AD25" i="1" a="1"/>
  <c r="AD25" i="1"/>
  <c r="AE25" i="1"/>
  <c r="AB26" i="1"/>
  <c r="AD26" i="1" s="1" a="1"/>
  <c r="AD26" i="1" s="1"/>
  <c r="AC26" i="1"/>
  <c r="AE26" i="1" a="1"/>
  <c r="AE26" i="1" s="1"/>
  <c r="AB27" i="1"/>
  <c r="AE27" i="1" s="1" a="1"/>
  <c r="AC27" i="1"/>
  <c r="AD27" i="1" a="1"/>
  <c r="AD27" i="1"/>
  <c r="AE27" i="1"/>
  <c r="AB28" i="1"/>
  <c r="AB29" i="1"/>
  <c r="AE29" i="1" s="1" a="1"/>
  <c r="AC29" i="1"/>
  <c r="AD29" i="1" a="1"/>
  <c r="AD29" i="1"/>
  <c r="AE29" i="1"/>
  <c r="AB30" i="1"/>
  <c r="AE30" i="1" a="1"/>
  <c r="AE30" i="1" s="1"/>
  <c r="AB31" i="1"/>
  <c r="AC31" i="1"/>
  <c r="AD31" i="1" a="1"/>
  <c r="AD31" i="1"/>
  <c r="AE31" i="1" a="1"/>
  <c r="AE31" i="1" s="1"/>
  <c r="AB32" i="1"/>
  <c r="AC32" i="1"/>
  <c r="AB33" i="1"/>
  <c r="AD33" i="1" a="1"/>
  <c r="AD33" i="1" s="1"/>
  <c r="AB34" i="1"/>
  <c r="AC34" i="1"/>
  <c r="AD34" i="1" a="1"/>
  <c r="AD34" i="1"/>
  <c r="AE34" i="1" a="1"/>
  <c r="AE34" i="1" s="1"/>
  <c r="AB35" i="1"/>
  <c r="AC35" i="1"/>
  <c r="AD35" i="1" a="1"/>
  <c r="AD35" i="1"/>
  <c r="AE35" i="1" a="1"/>
  <c r="AE35" i="1"/>
  <c r="AB36" i="1"/>
  <c r="AC36" i="1"/>
  <c r="AD36" i="1" a="1"/>
  <c r="AD36" i="1"/>
  <c r="AE36" i="1" a="1"/>
  <c r="AE36" i="1"/>
  <c r="AB37" i="1"/>
  <c r="AC37" i="1"/>
  <c r="AD37" i="1" a="1"/>
  <c r="AD37" i="1"/>
  <c r="AE37" i="1" a="1"/>
  <c r="AE37" i="1" s="1"/>
  <c r="AB38" i="1"/>
  <c r="AB39" i="1"/>
  <c r="AE39" i="1" s="1" a="1"/>
  <c r="AE39" i="1" s="1"/>
  <c r="AC39" i="1"/>
  <c r="AD39" i="1" a="1"/>
  <c r="AD39" i="1"/>
  <c r="AB40" i="1"/>
  <c r="AC40" i="1"/>
  <c r="AB41" i="1"/>
  <c r="AE41" i="1" s="1" a="1"/>
  <c r="AC41" i="1"/>
  <c r="AD41" i="1" a="1"/>
  <c r="AD41" i="1"/>
  <c r="AE41" i="1"/>
  <c r="AB42" i="1"/>
  <c r="AC42" i="1"/>
  <c r="AD42" i="1" a="1"/>
  <c r="AD42" i="1" s="1"/>
  <c r="AE42" i="1" a="1"/>
  <c r="AE42" i="1"/>
  <c r="AB43" i="1"/>
  <c r="AE43" i="1" s="1" a="1"/>
  <c r="AE43" i="1" s="1"/>
  <c r="AD43" i="1" a="1"/>
  <c r="AD43" i="1" s="1"/>
  <c r="AB44" i="1"/>
  <c r="AD44" i="1" s="1" a="1"/>
  <c r="AC44" i="1"/>
  <c r="AD44" i="1"/>
  <c r="AE44" i="1" a="1"/>
  <c r="AE44" i="1" s="1"/>
  <c r="AB45" i="1"/>
  <c r="AC45" i="1"/>
  <c r="AD45" i="1" a="1"/>
  <c r="AD45" i="1"/>
  <c r="AE45" i="1" a="1"/>
  <c r="AE45" i="1"/>
  <c r="AB46" i="1"/>
  <c r="AB47" i="1"/>
  <c r="AC47" i="1" s="1"/>
  <c r="AD47" i="1" a="1"/>
  <c r="AD47" i="1"/>
  <c r="AE47" i="1" a="1"/>
  <c r="AE47" i="1" s="1"/>
  <c r="AB48" i="1"/>
  <c r="AE48" i="1" s="1" a="1"/>
  <c r="AE48" i="1" s="1"/>
  <c r="AB49" i="1"/>
  <c r="AC49" i="1"/>
  <c r="AD49" i="1" a="1"/>
  <c r="AD49" i="1" s="1"/>
  <c r="AE49" i="1" a="1"/>
  <c r="AE49" i="1"/>
  <c r="AB50" i="1"/>
  <c r="AC50" i="1"/>
  <c r="AD50" i="1" a="1"/>
  <c r="AD50" i="1"/>
  <c r="AE50" i="1" a="1"/>
  <c r="AE50" i="1"/>
  <c r="AB51" i="1"/>
  <c r="AE51" i="1" s="1" a="1"/>
  <c r="AE51" i="1" s="1"/>
  <c r="AC51" i="1"/>
  <c r="AD51" i="1" a="1"/>
  <c r="AD51" i="1"/>
  <c r="AB52" i="1"/>
  <c r="AC52" i="1"/>
  <c r="AD52" i="1" a="1"/>
  <c r="AD52" i="1"/>
  <c r="AE52" i="1" a="1"/>
  <c r="AE52" i="1" s="1"/>
  <c r="AB53" i="1"/>
  <c r="AE53" i="1" s="1" a="1"/>
  <c r="AE53" i="1" s="1"/>
  <c r="AC53" i="1"/>
  <c r="AD53" i="1" a="1"/>
  <c r="AD53" i="1" s="1"/>
  <c r="AB54" i="1"/>
  <c r="AC54" i="1" s="1"/>
  <c r="AD54" i="1" a="1"/>
  <c r="AD54" i="1" s="1"/>
  <c r="AE54" i="1" a="1"/>
  <c r="AE54" i="1"/>
  <c r="AB55" i="1"/>
  <c r="AC55" i="1"/>
  <c r="AD55" i="1" a="1"/>
  <c r="AD55" i="1"/>
  <c r="AE55" i="1" a="1"/>
  <c r="AE55" i="1"/>
  <c r="AB56" i="1"/>
  <c r="AC56" i="1"/>
  <c r="AD56" i="1" a="1"/>
  <c r="AD56" i="1" s="1"/>
  <c r="AE56" i="1" a="1"/>
  <c r="AE56" i="1"/>
  <c r="AB57" i="1"/>
  <c r="AC57" i="1"/>
  <c r="AB58" i="1"/>
  <c r="AC58" i="1"/>
  <c r="AB59" i="1"/>
  <c r="AC59" i="1" s="1"/>
  <c r="AD59" i="1" a="1"/>
  <c r="AD59" i="1" s="1"/>
  <c r="AE59" i="1" a="1"/>
  <c r="AE59" i="1" s="1"/>
  <c r="AB60" i="1"/>
  <c r="AC60" i="1"/>
  <c r="AD60" i="1" a="1"/>
  <c r="AD60" i="1" s="1"/>
  <c r="AE60" i="1" a="1"/>
  <c r="AE60" i="1"/>
  <c r="AB61" i="1"/>
  <c r="AE61" i="1" a="1"/>
  <c r="AE61" i="1" s="1"/>
  <c r="AB62" i="1"/>
  <c r="AC62" i="1"/>
  <c r="AD62" i="1" a="1"/>
  <c r="AD62" i="1"/>
  <c r="AE62" i="1" a="1"/>
  <c r="AE62" i="1"/>
  <c r="AB63" i="1"/>
  <c r="AC63" i="1"/>
  <c r="AD63" i="1" a="1"/>
  <c r="AD63" i="1" s="1"/>
  <c r="AE63" i="1" a="1"/>
  <c r="AE63" i="1" s="1"/>
  <c r="AB64" i="1"/>
  <c r="AC64" i="1"/>
  <c r="AD64" i="1" a="1"/>
  <c r="AD64" i="1"/>
  <c r="AE64" i="1" a="1"/>
  <c r="AE64" i="1" s="1"/>
  <c r="AB65" i="1"/>
  <c r="AE65" i="1" s="1" a="1"/>
  <c r="AE65" i="1" s="1"/>
  <c r="AC65" i="1"/>
  <c r="AD65" i="1" a="1"/>
  <c r="AD65" i="1" s="1"/>
  <c r="AB66" i="1"/>
  <c r="AE66" i="1" s="1" a="1"/>
  <c r="AE66" i="1" s="1"/>
  <c r="AC66" i="1"/>
  <c r="AB67" i="1"/>
  <c r="AE67" i="1" s="1" a="1"/>
  <c r="AE67" i="1" s="1"/>
  <c r="AC67" i="1"/>
  <c r="AD67" i="1" a="1"/>
  <c r="AD67" i="1" s="1"/>
  <c r="AB68" i="1"/>
  <c r="AE68" i="1" s="1" a="1"/>
  <c r="AE68" i="1" s="1"/>
  <c r="AC68" i="1"/>
  <c r="AD68" i="1" a="1"/>
  <c r="AD68" i="1" s="1"/>
  <c r="AB69" i="1"/>
  <c r="AC69" i="1"/>
  <c r="AD69" i="1" a="1"/>
  <c r="AD69" i="1" s="1"/>
  <c r="AE69" i="1" a="1"/>
  <c r="AE69" i="1" s="1"/>
  <c r="AB70" i="1"/>
  <c r="AC70" i="1" s="1"/>
  <c r="AD70" i="1" a="1"/>
  <c r="AD70" i="1" s="1"/>
  <c r="AE70" i="1" a="1"/>
  <c r="AE70" i="1"/>
  <c r="AB71" i="1"/>
  <c r="AC71" i="1"/>
  <c r="AD71" i="1" a="1"/>
  <c r="AD71" i="1"/>
  <c r="AE71" i="1" a="1"/>
  <c r="AE71" i="1"/>
  <c r="AB72" i="1"/>
  <c r="AC72" i="1"/>
  <c r="AB73" i="1"/>
  <c r="AE73" i="1" s="1" a="1"/>
  <c r="AE73" i="1" s="1"/>
  <c r="AC73" i="1"/>
  <c r="AD73" i="1" a="1"/>
  <c r="AD73" i="1" s="1"/>
  <c r="AB74" i="1"/>
  <c r="AC74" i="1"/>
  <c r="AD74" i="1" a="1"/>
  <c r="AD74" i="1" s="1"/>
  <c r="AE74" i="1" a="1"/>
  <c r="AE74" i="1" s="1"/>
  <c r="AB75" i="1"/>
  <c r="AC75" i="1" s="1"/>
  <c r="AD75" i="1" a="1"/>
  <c r="AD75" i="1"/>
  <c r="AE75" i="1" a="1"/>
  <c r="AE75" i="1"/>
  <c r="AB76" i="1"/>
  <c r="AC76" i="1"/>
  <c r="AD76" i="1" a="1"/>
  <c r="AD76" i="1"/>
  <c r="AE76" i="1" a="1"/>
  <c r="AE76" i="1"/>
  <c r="AB77" i="1"/>
  <c r="AC77" i="1"/>
  <c r="AD77" i="1" a="1"/>
  <c r="AD77" i="1"/>
  <c r="AE77" i="1" a="1"/>
  <c r="AE77" i="1"/>
  <c r="AB78" i="1"/>
  <c r="AC78" i="1"/>
  <c r="AB79" i="1"/>
  <c r="AE79" i="1" s="1" a="1"/>
  <c r="AE79" i="1" s="1"/>
  <c r="AD79" i="1" a="1"/>
  <c r="AD79" i="1"/>
  <c r="AB80" i="1"/>
  <c r="AD80" i="1" s="1" a="1"/>
  <c r="AD80" i="1" s="1"/>
  <c r="AC80" i="1"/>
  <c r="AB81" i="1"/>
  <c r="AE81" i="1" s="1" a="1"/>
  <c r="AE81" i="1" s="1"/>
  <c r="AC81" i="1"/>
  <c r="AD81" i="1" a="1"/>
  <c r="AD81" i="1"/>
  <c r="AB82" i="1"/>
  <c r="AC82" i="1"/>
  <c r="AD82" i="1" a="1"/>
  <c r="AD82" i="1"/>
  <c r="AE82" i="1" a="1"/>
  <c r="AE82" i="1"/>
  <c r="AB83" i="1"/>
  <c r="AC83" i="1"/>
  <c r="AB84" i="1"/>
  <c r="AE84" i="1" s="1" a="1"/>
  <c r="AE84" i="1" s="1"/>
  <c r="AB85" i="1"/>
  <c r="AC85" i="1"/>
  <c r="AD85" i="1" a="1"/>
  <c r="AD85" i="1"/>
  <c r="AE85" i="1" a="1"/>
  <c r="AE85" i="1"/>
  <c r="AB86" i="1"/>
  <c r="AD86" i="1" s="1" a="1"/>
  <c r="AC86" i="1"/>
  <c r="AD86" i="1"/>
  <c r="AB87" i="1"/>
  <c r="AE87" i="1" s="1" a="1"/>
  <c r="AC87" i="1"/>
  <c r="AD87" i="1" a="1"/>
  <c r="AD87" i="1"/>
  <c r="AE87" i="1"/>
  <c r="AB88" i="1"/>
  <c r="AB89" i="1"/>
  <c r="AC89" i="1" s="1"/>
  <c r="AD89" i="1" a="1"/>
  <c r="AD89" i="1"/>
  <c r="AE89" i="1" a="1"/>
  <c r="AE89" i="1" s="1"/>
  <c r="AB90" i="1"/>
  <c r="AE90" i="1" s="1" a="1"/>
  <c r="AE90" i="1" s="1"/>
  <c r="AC90" i="1"/>
  <c r="AD90" i="1" a="1"/>
  <c r="AD90" i="1"/>
  <c r="AB91" i="1"/>
  <c r="AC91" i="1"/>
  <c r="AD91" i="1" a="1"/>
  <c r="AD91" i="1" s="1"/>
  <c r="AE91" i="1" a="1"/>
  <c r="AE91" i="1"/>
  <c r="AB92" i="1"/>
  <c r="AC92" i="1"/>
  <c r="AD92" i="1" a="1"/>
  <c r="AD92" i="1"/>
  <c r="AE92" i="1" a="1"/>
  <c r="AE92" i="1" s="1"/>
  <c r="AB93" i="1"/>
  <c r="AB94" i="1"/>
  <c r="AD94" i="1" a="1"/>
  <c r="AD94" i="1"/>
  <c r="AB95" i="1"/>
  <c r="AB96" i="1"/>
  <c r="AE96" i="1" s="1" a="1"/>
  <c r="AC96" i="1"/>
  <c r="AD96" i="1" a="1"/>
  <c r="AD96" i="1" s="1"/>
  <c r="AE96" i="1"/>
  <c r="AB97" i="1"/>
  <c r="AC97" i="1"/>
  <c r="AD97" i="1" a="1"/>
  <c r="AD97" i="1"/>
  <c r="AE97" i="1" a="1"/>
  <c r="AE97" i="1" s="1"/>
  <c r="AB98" i="1"/>
  <c r="AB99" i="1"/>
  <c r="AE99" i="1" s="1" a="1"/>
  <c r="AD99" i="1" a="1"/>
  <c r="AD99" i="1"/>
  <c r="AE99" i="1"/>
  <c r="AB100" i="1"/>
  <c r="AE100" i="1" s="1" a="1"/>
  <c r="AE100" i="1" s="1"/>
  <c r="AB101" i="1"/>
  <c r="AC101" i="1"/>
  <c r="AD101" i="1" a="1"/>
  <c r="AD101" i="1"/>
  <c r="AE101" i="1" a="1"/>
  <c r="AE101" i="1" s="1"/>
  <c r="AB102" i="1"/>
  <c r="AD102" i="1" s="1" a="1"/>
  <c r="AD102" i="1" s="1"/>
  <c r="AC102" i="1"/>
  <c r="AE102" i="1" a="1"/>
  <c r="AE102" i="1"/>
  <c r="AB103" i="1"/>
  <c r="AB104" i="1"/>
  <c r="AE104" i="1" s="1" a="1"/>
  <c r="AE104" i="1" s="1"/>
  <c r="AC104" i="1"/>
  <c r="AB105" i="1"/>
  <c r="AC105" i="1"/>
  <c r="AD105" i="1" a="1"/>
  <c r="AD105" i="1"/>
  <c r="AE105" i="1" a="1"/>
  <c r="AE105" i="1"/>
  <c r="AB106" i="1"/>
  <c r="AC106" i="1"/>
  <c r="AD106" i="1" a="1"/>
  <c r="AD106" i="1" s="1"/>
  <c r="AE106" i="1" a="1"/>
  <c r="AE106" i="1"/>
  <c r="AB107" i="1"/>
  <c r="AC107" i="1"/>
  <c r="AD107" i="1" a="1"/>
  <c r="AD107" i="1"/>
  <c r="AE107" i="1" a="1"/>
  <c r="AE107" i="1" s="1"/>
  <c r="AB108" i="1"/>
  <c r="AB109" i="1"/>
  <c r="AE109" i="1" s="1" a="1"/>
  <c r="AC109" i="1"/>
  <c r="AD109" i="1" a="1"/>
  <c r="AD109" i="1" s="1"/>
  <c r="AE109" i="1"/>
  <c r="AB110" i="1"/>
  <c r="AE110" i="1" s="1" a="1"/>
  <c r="AE110" i="1" s="1"/>
  <c r="AC110" i="1"/>
  <c r="AD110" i="1" a="1"/>
  <c r="AD110" i="1"/>
  <c r="AB111" i="1"/>
  <c r="AB112" i="1"/>
  <c r="AC112" i="1"/>
  <c r="AD112" i="1" a="1"/>
  <c r="AD112" i="1" s="1"/>
  <c r="AE112" i="1" a="1"/>
  <c r="AE112" i="1" s="1"/>
  <c r="AB113" i="1"/>
  <c r="AB114" i="1"/>
  <c r="AC114" i="1"/>
  <c r="AB115" i="1"/>
  <c r="AC115" i="1"/>
  <c r="AD115" i="1" a="1"/>
  <c r="AD115" i="1"/>
  <c r="AE115" i="1" a="1"/>
  <c r="AE115" i="1"/>
  <c r="AB116" i="1"/>
  <c r="AC116" i="1"/>
  <c r="AD116" i="1" a="1"/>
  <c r="AD116" i="1"/>
  <c r="AE116" i="1" a="1"/>
  <c r="AE116" i="1"/>
  <c r="AB117" i="1"/>
  <c r="AB118" i="1"/>
  <c r="AB119" i="1"/>
  <c r="AC119" i="1"/>
  <c r="AD119" i="1" a="1"/>
  <c r="AD119" i="1" s="1"/>
  <c r="AE119" i="1" a="1"/>
  <c r="AE119" i="1"/>
  <c r="AB120" i="1"/>
  <c r="AE120" i="1" s="1" a="1"/>
  <c r="AC120" i="1"/>
  <c r="AD120" i="1" a="1"/>
  <c r="AD120" i="1" s="1"/>
  <c r="AE120" i="1"/>
  <c r="AB121" i="1"/>
  <c r="AB122" i="1"/>
  <c r="AC122" i="1"/>
  <c r="AD122" i="1" a="1"/>
  <c r="AD122" i="1"/>
  <c r="AE122" i="1" a="1"/>
  <c r="AE122" i="1"/>
  <c r="AB123" i="1"/>
  <c r="AE123" i="1" s="1" a="1"/>
  <c r="AC123" i="1"/>
  <c r="AD123" i="1" a="1"/>
  <c r="AD123" i="1" s="1"/>
  <c r="AE123" i="1"/>
  <c r="AB124" i="1"/>
  <c r="AC124" i="1" s="1"/>
  <c r="AD124" i="1" a="1"/>
  <c r="AD124" i="1" s="1"/>
  <c r="AE124" i="1" a="1"/>
  <c r="AE124" i="1"/>
  <c r="AB125" i="1"/>
  <c r="AC125" i="1" s="1"/>
  <c r="AB126" i="1"/>
  <c r="AC126" i="1"/>
  <c r="AD126" i="1" a="1"/>
  <c r="AD126" i="1" s="1"/>
  <c r="AE126" i="1" a="1"/>
  <c r="AE126" i="1" s="1"/>
  <c r="AB127" i="1"/>
  <c r="AC127" i="1"/>
  <c r="AD127" i="1" a="1"/>
  <c r="AD127" i="1"/>
  <c r="AE127" i="1" a="1"/>
  <c r="AE127" i="1" s="1"/>
  <c r="AB128" i="1"/>
  <c r="AD128" i="1" s="1" a="1"/>
  <c r="AC128" i="1"/>
  <c r="AD128" i="1"/>
  <c r="AE128" i="1" a="1"/>
  <c r="AE128" i="1"/>
  <c r="AB129" i="1"/>
  <c r="AC129" i="1"/>
  <c r="AD129" i="1" a="1"/>
  <c r="AD129" i="1" s="1"/>
  <c r="AE129" i="1" a="1"/>
  <c r="AE129" i="1"/>
  <c r="AB130" i="1"/>
  <c r="AE130" i="1" s="1" a="1"/>
  <c r="AE130" i="1" s="1"/>
  <c r="AC130" i="1"/>
  <c r="AD130" i="1" a="1"/>
  <c r="AD130" i="1" s="1"/>
  <c r="AB131" i="1"/>
  <c r="AC131" i="1" s="1"/>
  <c r="AD131" i="1" a="1"/>
  <c r="AD131" i="1"/>
  <c r="AE131" i="1" a="1"/>
  <c r="AE131" i="1"/>
  <c r="AB132" i="1"/>
  <c r="AC132" i="1"/>
  <c r="AD132" i="1" a="1"/>
  <c r="AD132" i="1"/>
  <c r="AE132" i="1" a="1"/>
  <c r="AE132" i="1"/>
  <c r="AB133" i="1"/>
  <c r="AC133" i="1"/>
  <c r="AD133" i="1" a="1"/>
  <c r="AD133" i="1" s="1"/>
  <c r="AE133" i="1" a="1"/>
  <c r="AE133" i="1"/>
  <c r="AB134" i="1"/>
  <c r="AD134" i="1" s="1" a="1"/>
  <c r="AC134" i="1"/>
  <c r="AD134" i="1"/>
  <c r="AE134" i="1" a="1"/>
  <c r="AE134" i="1" s="1"/>
  <c r="AB135" i="1"/>
  <c r="AE135" i="1" s="1" a="1"/>
  <c r="AE135" i="1" s="1"/>
  <c r="AC135" i="1"/>
  <c r="AD135" i="1" a="1"/>
  <c r="AD135" i="1"/>
  <c r="AB136" i="1"/>
  <c r="AD136" i="1" s="1" a="1"/>
  <c r="AD136" i="1" s="1"/>
  <c r="AC136" i="1"/>
  <c r="AE136" i="1" a="1"/>
  <c r="AE136" i="1"/>
  <c r="AB137" i="1"/>
  <c r="AE137" i="1" s="1" a="1"/>
  <c r="AE137" i="1" s="1"/>
  <c r="AC137" i="1"/>
  <c r="AD137" i="1" a="1"/>
  <c r="AD137" i="1" s="1"/>
  <c r="AB138" i="1"/>
  <c r="AC138" i="1"/>
  <c r="AD138" i="1" a="1"/>
  <c r="AD138" i="1" s="1"/>
  <c r="AE138" i="1" a="1"/>
  <c r="AE138" i="1"/>
  <c r="AB139" i="1"/>
  <c r="AD139" i="1" s="1" a="1"/>
  <c r="AD139" i="1" s="1"/>
  <c r="AC139" i="1"/>
  <c r="AE139" i="1" a="1"/>
  <c r="AE139" i="1" s="1"/>
  <c r="AB140" i="1"/>
  <c r="AB141" i="1"/>
  <c r="AE141" i="1" s="1" a="1"/>
  <c r="AE141" i="1" s="1"/>
  <c r="AC141" i="1"/>
  <c r="AD141" i="1" a="1"/>
  <c r="AD141" i="1"/>
  <c r="AB142" i="1"/>
  <c r="AD142" i="1" s="1" a="1"/>
  <c r="AD142" i="1"/>
  <c r="AE142" i="1" a="1"/>
  <c r="AE142" i="1"/>
  <c r="AB143" i="1"/>
  <c r="AC143" i="1"/>
  <c r="AD143" i="1" a="1"/>
  <c r="AD143" i="1" s="1"/>
  <c r="AE143" i="1" a="1"/>
  <c r="AE143" i="1"/>
  <c r="AB144" i="1"/>
  <c r="AD144" i="1" s="1" a="1"/>
  <c r="AC144" i="1"/>
  <c r="AD144" i="1"/>
  <c r="AE144" i="1" a="1"/>
  <c r="AE144" i="1" s="1"/>
  <c r="AB145" i="1"/>
  <c r="AC145" i="1" s="1"/>
  <c r="AD145" i="1" a="1"/>
  <c r="AD145" i="1"/>
  <c r="AE145" i="1" a="1"/>
  <c r="AE145" i="1"/>
  <c r="AB146" i="1"/>
  <c r="AB147" i="1"/>
  <c r="AC147" i="1"/>
  <c r="AD147" i="1" a="1"/>
  <c r="AD147" i="1" s="1"/>
  <c r="AE147" i="1" a="1"/>
  <c r="AE147" i="1" s="1"/>
  <c r="AB148" i="1"/>
  <c r="AD148" i="1" s="1" a="1"/>
  <c r="AC148" i="1"/>
  <c r="AD148" i="1"/>
  <c r="AE148" i="1" a="1"/>
  <c r="AE148" i="1"/>
  <c r="AB149" i="1"/>
  <c r="AB150" i="1"/>
  <c r="AD150" i="1" s="1" a="1"/>
  <c r="AC150" i="1"/>
  <c r="AD150" i="1"/>
  <c r="AE150" i="1" a="1"/>
  <c r="AE150" i="1"/>
  <c r="AB151" i="1"/>
  <c r="AE151" i="1" s="1" a="1"/>
  <c r="AE151" i="1" s="1"/>
  <c r="AC151" i="1"/>
  <c r="AD151" i="1" a="1"/>
  <c r="AD151" i="1"/>
  <c r="AB152" i="1"/>
  <c r="AE152" i="1" s="1" a="1"/>
  <c r="AE152" i="1" s="1"/>
  <c r="AC152" i="1"/>
  <c r="AB153" i="1"/>
  <c r="AD153" i="1" s="1" a="1"/>
  <c r="AC153" i="1"/>
  <c r="AD153" i="1"/>
  <c r="AE153" i="1" a="1"/>
  <c r="AE153" i="1" s="1"/>
  <c r="AB154" i="1"/>
  <c r="AC154" i="1" s="1"/>
  <c r="AD154" i="1" a="1"/>
  <c r="AD154" i="1" s="1"/>
  <c r="AE154" i="1" a="1"/>
  <c r="AE154" i="1"/>
  <c r="AB155" i="1"/>
  <c r="AE155" i="1" s="1" a="1"/>
  <c r="AE155" i="1" s="1"/>
  <c r="AC155" i="1"/>
  <c r="AD155" i="1" a="1"/>
  <c r="AD155" i="1" s="1"/>
  <c r="AB156" i="1"/>
  <c r="AD156" i="1" s="1" a="1"/>
  <c r="AC156" i="1"/>
  <c r="AD156" i="1"/>
  <c r="AE156" i="1" a="1"/>
  <c r="AE156" i="1" s="1"/>
  <c r="AB157" i="1"/>
  <c r="AC157" i="1"/>
  <c r="AD157" i="1" a="1"/>
  <c r="AD157" i="1"/>
  <c r="AE157" i="1" a="1"/>
  <c r="AE157" i="1" s="1"/>
  <c r="AB158" i="1"/>
  <c r="AD158" i="1" s="1" a="1"/>
  <c r="AD158" i="1" s="1"/>
  <c r="AC158" i="1"/>
  <c r="AE158" i="1" a="1"/>
  <c r="AE158" i="1" s="1"/>
  <c r="AB159" i="1"/>
  <c r="AE159" i="1" a="1"/>
  <c r="AE159" i="1"/>
  <c r="AB160" i="1"/>
  <c r="AC160" i="1" s="1"/>
  <c r="AD160" i="1" a="1"/>
  <c r="AD160" i="1"/>
  <c r="AE160" i="1" a="1"/>
  <c r="AE160" i="1"/>
  <c r="AB161" i="1"/>
  <c r="AC161" i="1"/>
  <c r="AD161" i="1" a="1"/>
  <c r="AD161" i="1"/>
  <c r="AE161" i="1" a="1"/>
  <c r="AE161" i="1"/>
  <c r="AB162" i="1"/>
  <c r="AE162" i="1" s="1" a="1"/>
  <c r="AE162" i="1" s="1"/>
  <c r="AC162" i="1"/>
  <c r="AD162" i="1" a="1"/>
  <c r="AD162" i="1" s="1"/>
  <c r="AB163" i="1"/>
  <c r="AC163" i="1" s="1"/>
  <c r="AE163" i="1" a="1"/>
  <c r="AE163" i="1" s="1"/>
  <c r="AB164" i="1"/>
  <c r="AC164" i="1" s="1"/>
  <c r="AD164" i="1" a="1"/>
  <c r="AD164" i="1"/>
  <c r="AE164" i="1" a="1"/>
  <c r="AE164" i="1"/>
  <c r="AB165" i="1"/>
  <c r="AE165" i="1" s="1" a="1"/>
  <c r="AE165" i="1" s="1"/>
  <c r="AC165" i="1"/>
  <c r="AD165" i="1" a="1"/>
  <c r="AD165" i="1" s="1"/>
  <c r="AB166" i="1"/>
  <c r="AC166" i="1"/>
  <c r="AD166" i="1" a="1"/>
  <c r="AD166" i="1"/>
  <c r="AE166" i="1" a="1"/>
  <c r="AE166" i="1"/>
  <c r="AB167" i="1"/>
  <c r="AE167" i="1" s="1" a="1"/>
  <c r="AE167" i="1" s="1"/>
  <c r="AC167" i="1"/>
  <c r="AD167" i="1" a="1"/>
  <c r="AD167" i="1"/>
  <c r="AB168" i="1"/>
  <c r="AC168" i="1" s="1"/>
  <c r="AD168" i="1" a="1"/>
  <c r="AD168" i="1" s="1"/>
  <c r="AE168" i="1" a="1"/>
  <c r="AE168" i="1"/>
  <c r="AB169" i="1"/>
  <c r="AC169" i="1" s="1"/>
  <c r="AB170" i="1"/>
  <c r="AD170" i="1" s="1" a="1"/>
  <c r="AC170" i="1"/>
  <c r="AD170" i="1"/>
  <c r="AE170" i="1" a="1"/>
  <c r="AE170" i="1"/>
  <c r="AB171" i="1"/>
  <c r="AE171" i="1" s="1" a="1"/>
  <c r="AE171" i="1" s="1"/>
  <c r="AC171" i="1"/>
  <c r="AD171" i="1" a="1"/>
  <c r="AD171" i="1" s="1"/>
  <c r="AB172" i="1"/>
  <c r="AE172" i="1" s="1" a="1"/>
  <c r="AE172" i="1" s="1"/>
  <c r="AC172" i="1"/>
  <c r="AD172" i="1" a="1"/>
  <c r="AD172" i="1"/>
  <c r="AB173" i="1"/>
  <c r="AE173" i="1" a="1"/>
  <c r="AE173" i="1"/>
  <c r="AB174" i="1"/>
  <c r="AC174" i="1" s="1"/>
  <c r="AD174" i="1" a="1"/>
  <c r="AD174" i="1"/>
  <c r="AE174" i="1" a="1"/>
  <c r="AE174" i="1"/>
  <c r="AB175" i="1"/>
  <c r="AC175" i="1"/>
  <c r="AD175" i="1" a="1"/>
  <c r="AD175" i="1" s="1"/>
  <c r="AE175" i="1" a="1"/>
  <c r="AE175" i="1"/>
  <c r="AB176" i="1"/>
  <c r="AD176" i="1" s="1" a="1"/>
  <c r="AD176" i="1" s="1"/>
  <c r="AC176" i="1"/>
  <c r="AE176" i="1" a="1"/>
  <c r="AE176" i="1"/>
  <c r="AB177" i="1"/>
  <c r="AE177" i="1" s="1" a="1"/>
  <c r="AE177" i="1" s="1"/>
  <c r="AB178" i="1"/>
  <c r="AC178" i="1" s="1"/>
  <c r="AD178" i="1" a="1"/>
  <c r="AD178" i="1"/>
  <c r="AE178" i="1" a="1"/>
  <c r="AE178" i="1" s="1"/>
  <c r="AB179" i="1"/>
  <c r="AE179" i="1" s="1" a="1"/>
  <c r="AC179" i="1"/>
  <c r="AD179" i="1" a="1"/>
  <c r="AD179" i="1"/>
  <c r="AE179" i="1"/>
  <c r="AB180" i="1"/>
  <c r="AC180" i="1"/>
  <c r="AD180" i="1" a="1"/>
  <c r="AD180" i="1"/>
  <c r="AE180" i="1" a="1"/>
  <c r="AE180" i="1"/>
  <c r="AB181" i="1"/>
  <c r="AC181" i="1"/>
  <c r="AD181" i="1" a="1"/>
  <c r="AD181" i="1" s="1"/>
  <c r="AE181" i="1" a="1"/>
  <c r="AE181" i="1"/>
  <c r="AB182" i="1"/>
  <c r="AE182" i="1" s="1" a="1"/>
  <c r="AE182" i="1" s="1"/>
  <c r="AC182" i="1"/>
  <c r="AD182" i="1" a="1"/>
  <c r="AD182" i="1" s="1"/>
  <c r="AB183" i="1"/>
  <c r="AC183" i="1" s="1"/>
  <c r="AD183" i="1" a="1"/>
  <c r="AD183" i="1" s="1"/>
  <c r="AB184" i="1"/>
  <c r="AD184" i="1" s="1" a="1"/>
  <c r="AC184" i="1"/>
  <c r="AD184" i="1"/>
  <c r="AE184" i="1" a="1"/>
  <c r="AE184" i="1"/>
  <c r="AB185" i="1"/>
  <c r="AC185" i="1"/>
  <c r="AD185" i="1" a="1"/>
  <c r="AD185" i="1"/>
  <c r="AE185" i="1" a="1"/>
  <c r="AE185" i="1"/>
  <c r="AB186" i="1"/>
  <c r="AE186" i="1" s="1" a="1"/>
  <c r="AC186" i="1"/>
  <c r="AD186" i="1" a="1"/>
  <c r="AD186" i="1" s="1"/>
  <c r="AE186" i="1"/>
  <c r="AB187" i="1"/>
  <c r="AD187" i="1" a="1"/>
  <c r="AD187" i="1" s="1"/>
  <c r="AB188" i="1"/>
  <c r="AC188" i="1" s="1"/>
  <c r="AD188" i="1" a="1"/>
  <c r="AD188" i="1" s="1"/>
  <c r="AE188" i="1" a="1"/>
  <c r="AE188" i="1"/>
  <c r="AB189" i="1"/>
  <c r="AC189" i="1"/>
  <c r="AD189" i="1" a="1"/>
  <c r="AD189" i="1" s="1"/>
  <c r="AE189" i="1" a="1"/>
  <c r="AE189" i="1" s="1"/>
  <c r="AB190" i="1"/>
  <c r="AC190" i="1"/>
  <c r="AD190" i="1" a="1"/>
  <c r="AD190" i="1"/>
  <c r="AE190" i="1" a="1"/>
  <c r="AE190" i="1" s="1"/>
  <c r="AB191" i="1"/>
  <c r="AC191" i="1"/>
  <c r="AD191" i="1" a="1"/>
  <c r="AD191" i="1"/>
  <c r="AE191" i="1" a="1"/>
  <c r="AE191" i="1" s="1"/>
  <c r="AB192" i="1"/>
  <c r="AE192" i="1" s="1" a="1"/>
  <c r="AC192" i="1"/>
  <c r="AD192" i="1" a="1"/>
  <c r="AD192" i="1" s="1"/>
  <c r="AE192" i="1"/>
  <c r="AB193" i="1"/>
  <c r="AE193" i="1" s="1" a="1"/>
  <c r="AC193" i="1"/>
  <c r="AD193" i="1" a="1"/>
  <c r="AD193" i="1"/>
  <c r="AE193" i="1"/>
  <c r="AB194" i="1"/>
  <c r="AC194" i="1"/>
  <c r="AD194" i="1" a="1"/>
  <c r="AD194" i="1"/>
  <c r="AE194" i="1" a="1"/>
  <c r="AE194" i="1" s="1"/>
  <c r="AB195" i="1"/>
  <c r="AC195" i="1" s="1"/>
  <c r="AD195" i="1" a="1"/>
  <c r="AD195" i="1"/>
  <c r="AE195" i="1" a="1"/>
  <c r="AE195" i="1"/>
  <c r="AB196" i="1"/>
  <c r="AC196" i="1"/>
  <c r="AB197" i="1"/>
  <c r="AC197" i="1"/>
  <c r="AB198" i="1"/>
  <c r="AD198" i="1" s="1" a="1"/>
  <c r="AC198" i="1"/>
  <c r="AD198" i="1"/>
  <c r="AE198" i="1" a="1"/>
  <c r="AE198" i="1"/>
  <c r="AB199" i="1"/>
  <c r="AC199" i="1"/>
  <c r="AD199" i="1" a="1"/>
  <c r="AD199" i="1"/>
  <c r="AE199" i="1" a="1"/>
  <c r="AE199" i="1" s="1"/>
  <c r="AB200" i="1"/>
  <c r="AC200" i="1"/>
  <c r="AD200" i="1" a="1"/>
  <c r="AD200" i="1" s="1"/>
  <c r="AE200" i="1" a="1"/>
  <c r="AE200" i="1" s="1"/>
  <c r="AB201" i="1"/>
  <c r="AC201" i="1" s="1"/>
  <c r="AD201" i="1" a="1"/>
  <c r="AD201" i="1"/>
  <c r="AE201" i="1" a="1"/>
  <c r="AE201" i="1"/>
  <c r="AB202" i="1"/>
  <c r="AC202" i="1"/>
  <c r="AB203" i="1"/>
  <c r="AC203" i="1"/>
  <c r="AD203" i="1" a="1"/>
  <c r="AD203" i="1"/>
  <c r="AE203" i="1" a="1"/>
  <c r="AE203" i="1" s="1"/>
  <c r="AB204" i="1"/>
  <c r="AC204" i="1"/>
  <c r="AD204" i="1" a="1"/>
  <c r="AD204" i="1"/>
  <c r="AE204" i="1" a="1"/>
  <c r="AE204" i="1" s="1"/>
  <c r="AB205" i="1"/>
  <c r="AD205" i="1" s="1" a="1"/>
  <c r="AD205" i="1" s="1"/>
  <c r="AC205" i="1"/>
  <c r="AE205" i="1" a="1"/>
  <c r="AE205" i="1" s="1"/>
  <c r="AB206" i="1"/>
  <c r="AC206" i="1"/>
  <c r="AD206" i="1" a="1"/>
  <c r="AD206" i="1" s="1"/>
  <c r="AE206" i="1" a="1"/>
  <c r="AE206" i="1"/>
  <c r="AB207" i="1"/>
  <c r="AC207" i="1"/>
  <c r="AB208" i="1"/>
  <c r="AC208" i="1"/>
  <c r="AD208" i="1" a="1"/>
  <c r="AD208" i="1" s="1"/>
  <c r="AE208" i="1" a="1"/>
  <c r="AE208" i="1" s="1"/>
  <c r="AB209" i="1"/>
  <c r="AC209" i="1"/>
  <c r="AD209" i="1" a="1"/>
  <c r="AD209" i="1" s="1"/>
  <c r="AE209" i="1" a="1"/>
  <c r="AE209" i="1" s="1"/>
  <c r="AB210" i="1"/>
  <c r="AE210" i="1" s="1" a="1"/>
  <c r="AE210" i="1" s="1"/>
  <c r="AC210" i="1"/>
  <c r="AB211" i="1"/>
  <c r="AC211" i="1" s="1"/>
  <c r="AD211" i="1" a="1"/>
  <c r="AD211" i="1" s="1"/>
  <c r="AE211" i="1" a="1"/>
  <c r="AE211" i="1"/>
  <c r="AB212" i="1"/>
  <c r="AC212" i="1" s="1"/>
  <c r="AB213" i="1"/>
  <c r="AC213" i="1"/>
  <c r="AD213" i="1" a="1"/>
  <c r="AD213" i="1"/>
  <c r="AE213" i="1" a="1"/>
  <c r="AE213" i="1" s="1"/>
  <c r="AB214" i="1"/>
  <c r="AB215" i="1"/>
  <c r="AC215" i="1" s="1"/>
  <c r="AD215" i="1" a="1"/>
  <c r="AD215" i="1"/>
  <c r="AE215" i="1" a="1"/>
  <c r="AE215" i="1"/>
  <c r="AB216" i="1"/>
  <c r="AE216" i="1" s="1" a="1"/>
  <c r="AE216" i="1" s="1"/>
  <c r="AC216" i="1"/>
  <c r="AD216" i="1" a="1"/>
  <c r="AD216" i="1"/>
  <c r="AB217" i="1"/>
  <c r="AC217" i="1"/>
  <c r="AD217" i="1" a="1"/>
  <c r="AD217" i="1"/>
  <c r="AE217" i="1" a="1"/>
  <c r="AE217" i="1" s="1"/>
  <c r="AB218" i="1"/>
  <c r="AE218" i="1" s="1" a="1"/>
  <c r="AE218" i="1" s="1"/>
  <c r="AB219" i="1"/>
  <c r="AD219" i="1" s="1" a="1"/>
  <c r="AD219" i="1" s="1"/>
  <c r="AC219" i="1"/>
  <c r="AE219" i="1" a="1"/>
  <c r="AE219" i="1" s="1"/>
  <c r="AB220" i="1"/>
  <c r="AB221" i="1"/>
  <c r="AE221" i="1" s="1" a="1"/>
  <c r="AC221" i="1"/>
  <c r="AD221" i="1" a="1"/>
  <c r="AD221" i="1"/>
  <c r="AE221" i="1"/>
  <c r="AB222" i="1"/>
  <c r="AC222" i="1"/>
  <c r="AB223" i="1"/>
  <c r="AE223" i="1" s="1" a="1"/>
  <c r="AC223" i="1"/>
  <c r="AD223" i="1" a="1"/>
  <c r="AD223" i="1" s="1"/>
  <c r="AE223" i="1"/>
  <c r="AB224" i="1"/>
  <c r="AE224" i="1" s="1" a="1"/>
  <c r="AE224" i="1" s="1"/>
  <c r="AC224" i="1"/>
  <c r="AD224" i="1" a="1"/>
  <c r="AD224" i="1" s="1"/>
  <c r="AB225" i="1"/>
  <c r="AE225" i="1" a="1"/>
  <c r="AE225" i="1"/>
  <c r="AB226" i="1"/>
  <c r="AC226" i="1"/>
  <c r="AB227" i="1"/>
  <c r="AD227" i="1" s="1" a="1"/>
  <c r="AD227" i="1" s="1"/>
  <c r="AC227" i="1"/>
  <c r="AE227" i="1" a="1"/>
  <c r="AE227" i="1" s="1"/>
  <c r="AB228" i="1"/>
  <c r="AE228" i="1" s="1" a="1"/>
  <c r="AE228" i="1" s="1"/>
  <c r="AB229" i="1"/>
  <c r="AD229" i="1" a="1"/>
  <c r="AD229" i="1" s="1"/>
  <c r="AB230" i="1"/>
  <c r="AC230" i="1"/>
  <c r="AD230" i="1" a="1"/>
  <c r="AD230" i="1"/>
  <c r="AE230" i="1" a="1"/>
  <c r="AE230" i="1" s="1"/>
  <c r="AB231" i="1"/>
  <c r="AC231" i="1"/>
  <c r="AD231" i="1" a="1"/>
  <c r="AD231" i="1"/>
  <c r="AE231" i="1" a="1"/>
  <c r="AE231" i="1"/>
  <c r="AB232" i="1"/>
  <c r="AB233" i="1"/>
  <c r="AC233" i="1"/>
  <c r="AD233" i="1" a="1"/>
  <c r="AD233" i="1" s="1"/>
  <c r="AE233" i="1" a="1"/>
  <c r="AE233" i="1" s="1"/>
  <c r="AB234" i="1"/>
  <c r="AD234" i="1" s="1" a="1"/>
  <c r="AC234" i="1"/>
  <c r="AD234" i="1"/>
  <c r="AB235" i="1"/>
  <c r="AC235" i="1" s="1"/>
  <c r="AB236" i="1"/>
  <c r="AE236" i="1" s="1" a="1"/>
  <c r="AC236" i="1"/>
  <c r="AD236" i="1" a="1"/>
  <c r="AD236" i="1" s="1"/>
  <c r="AE236" i="1"/>
  <c r="AB237" i="1"/>
  <c r="AB238" i="1"/>
  <c r="AE238" i="1" s="1" a="1"/>
  <c r="AC238" i="1"/>
  <c r="AD238" i="1" a="1"/>
  <c r="AD238" i="1" s="1"/>
  <c r="AE238" i="1"/>
  <c r="AB239" i="1"/>
  <c r="AC239" i="1"/>
  <c r="AB240" i="1"/>
  <c r="AD240" i="1" s="1" a="1"/>
  <c r="AC240" i="1"/>
  <c r="AD240" i="1"/>
  <c r="AE240" i="1" a="1"/>
  <c r="AE240" i="1"/>
  <c r="AB241" i="1"/>
  <c r="AE241" i="1" s="1" a="1"/>
  <c r="AE241" i="1" s="1"/>
  <c r="AC241" i="1"/>
  <c r="AD241" i="1" a="1"/>
  <c r="AD241" i="1" s="1"/>
  <c r="AB242" i="1"/>
  <c r="AB243" i="1"/>
  <c r="AD243" i="1" a="1"/>
  <c r="AD243" i="1"/>
  <c r="AB244" i="1"/>
  <c r="AC244" i="1" s="1"/>
  <c r="AD244" i="1" a="1"/>
  <c r="AD244" i="1"/>
  <c r="AE244" i="1" a="1"/>
  <c r="AE244" i="1"/>
  <c r="AB245" i="1"/>
  <c r="AC245" i="1"/>
  <c r="AD245" i="1" a="1"/>
  <c r="AD245" i="1"/>
  <c r="AE245" i="1" a="1"/>
  <c r="AE245" i="1"/>
  <c r="AB246" i="1"/>
  <c r="AC246" i="1"/>
  <c r="AD246" i="1" a="1"/>
  <c r="AD246" i="1"/>
  <c r="AE246" i="1" a="1"/>
  <c r="AE246" i="1"/>
  <c r="AB247" i="1"/>
  <c r="AC247" i="1"/>
  <c r="AD247" i="1" a="1"/>
  <c r="AD247" i="1" s="1"/>
  <c r="AE247" i="1" a="1"/>
  <c r="AE247" i="1" s="1"/>
  <c r="AB248" i="1"/>
  <c r="AC248" i="1"/>
  <c r="AD248" i="1" a="1"/>
  <c r="AD248" i="1" s="1"/>
  <c r="AE248" i="1" a="1"/>
  <c r="AE248" i="1"/>
  <c r="AB249" i="1"/>
  <c r="AE249" i="1" s="1" a="1"/>
  <c r="AE249" i="1" s="1"/>
  <c r="AB250" i="1"/>
  <c r="AE250" i="1" s="1" a="1"/>
  <c r="AE250" i="1" s="1"/>
  <c r="AC250" i="1"/>
  <c r="AD250" i="1" a="1"/>
  <c r="AD250" i="1"/>
  <c r="AB251" i="1"/>
  <c r="AC251" i="1"/>
  <c r="AD251" i="1" a="1"/>
  <c r="AD251" i="1"/>
  <c r="AE251" i="1" a="1"/>
  <c r="AE251" i="1"/>
  <c r="AB252" i="1"/>
  <c r="AC252" i="1"/>
  <c r="AD252" i="1" a="1"/>
  <c r="AD252" i="1" s="1"/>
  <c r="AE252" i="1" a="1"/>
  <c r="AE252" i="1"/>
  <c r="AB253" i="1"/>
  <c r="AE253" i="1" a="1"/>
  <c r="AE253" i="1" s="1"/>
  <c r="AB254" i="1"/>
  <c r="AD254" i="1" s="1" a="1"/>
  <c r="AC254" i="1"/>
  <c r="AD254" i="1"/>
  <c r="AE254" i="1" a="1"/>
  <c r="AE254" i="1" s="1"/>
  <c r="AB255" i="1"/>
  <c r="AC255" i="1"/>
  <c r="AD255" i="1" a="1"/>
  <c r="AD255" i="1"/>
  <c r="AE255" i="1" a="1"/>
  <c r="AE255" i="1"/>
  <c r="AB256" i="1"/>
  <c r="AB257" i="1"/>
  <c r="AC257" i="1" s="1"/>
  <c r="AD257" i="1" a="1"/>
  <c r="AD257" i="1"/>
  <c r="AE257" i="1" a="1"/>
  <c r="AE257" i="1"/>
  <c r="AB258" i="1"/>
  <c r="AC258" i="1"/>
  <c r="AB259" i="1"/>
  <c r="AC259" i="1"/>
  <c r="AD259" i="1" a="1"/>
  <c r="AD259" i="1" s="1"/>
  <c r="AE259" i="1" a="1"/>
  <c r="AE259" i="1"/>
  <c r="AB260" i="1"/>
  <c r="AD260" i="1" s="1" a="1"/>
  <c r="AD260" i="1" s="1"/>
  <c r="AC260" i="1"/>
  <c r="AB261" i="1"/>
  <c r="AC261" i="1" s="1"/>
  <c r="AD261" i="1" a="1"/>
  <c r="AD261" i="1"/>
  <c r="AE261" i="1" a="1"/>
  <c r="AE261" i="1" s="1"/>
  <c r="AB262" i="1"/>
  <c r="AC262" i="1"/>
  <c r="AD262" i="1" a="1"/>
  <c r="AD262" i="1" s="1"/>
  <c r="AE262" i="1" a="1"/>
  <c r="AE262" i="1"/>
  <c r="AB263" i="1"/>
  <c r="AC263" i="1"/>
  <c r="AB264" i="1"/>
  <c r="AC264" i="1"/>
  <c r="AD264" i="1" a="1"/>
  <c r="AD264" i="1" s="1"/>
  <c r="AE264" i="1" a="1"/>
  <c r="AE264" i="1"/>
  <c r="AB265" i="1"/>
  <c r="AC265" i="1" s="1"/>
  <c r="AD265" i="1" a="1"/>
  <c r="AD265" i="1"/>
  <c r="AE265" i="1" a="1"/>
  <c r="AE265" i="1"/>
  <c r="AB266" i="1"/>
  <c r="AE266" i="1" s="1" a="1"/>
  <c r="AD266" i="1" a="1"/>
  <c r="AD266" i="1" s="1"/>
  <c r="AE266" i="1"/>
  <c r="AB267" i="1"/>
  <c r="AC267" i="1"/>
  <c r="AD267" i="1" a="1"/>
  <c r="AD267" i="1" s="1"/>
  <c r="AE267" i="1" a="1"/>
  <c r="AE267" i="1" s="1"/>
  <c r="AB268" i="1"/>
  <c r="AD268" i="1" s="1" a="1"/>
  <c r="AD268" i="1" s="1"/>
  <c r="AC268" i="1"/>
  <c r="AE268" i="1" a="1"/>
  <c r="AE268" i="1"/>
  <c r="AB269" i="1"/>
  <c r="AE269" i="1" a="1"/>
  <c r="AE269" i="1"/>
  <c r="AB270" i="1"/>
  <c r="AE270" i="1" s="1" a="1"/>
  <c r="AE270" i="1" s="1"/>
  <c r="AC270" i="1"/>
  <c r="AD270" i="1" a="1"/>
  <c r="AD270" i="1" s="1"/>
  <c r="AB271" i="1"/>
  <c r="AC271" i="1" s="1"/>
  <c r="AD271" i="1" a="1"/>
  <c r="AD271" i="1"/>
  <c r="AE271" i="1" a="1"/>
  <c r="AE271" i="1"/>
  <c r="AB272" i="1"/>
  <c r="AC272" i="1"/>
  <c r="AD272" i="1" a="1"/>
  <c r="AD272" i="1" s="1"/>
  <c r="AE272" i="1" a="1"/>
  <c r="AE272" i="1"/>
  <c r="AB273" i="1"/>
  <c r="AC273" i="1"/>
  <c r="AD273" i="1" a="1"/>
  <c r="AD273" i="1"/>
  <c r="AE273" i="1" a="1"/>
  <c r="AE273" i="1"/>
  <c r="AB274" i="1"/>
  <c r="AE274" i="1" a="1"/>
  <c r="AE274" i="1" s="1"/>
  <c r="AB275" i="1"/>
  <c r="AC275" i="1"/>
  <c r="AD275" i="1" a="1"/>
  <c r="AD275" i="1"/>
  <c r="AE275" i="1" a="1"/>
  <c r="AE275" i="1" s="1"/>
  <c r="AB276" i="1"/>
  <c r="AC276" i="1"/>
  <c r="AD276" i="1" a="1"/>
  <c r="AD276" i="1" s="1"/>
  <c r="AE276" i="1" a="1"/>
  <c r="AE276" i="1" s="1"/>
  <c r="AB277" i="1"/>
  <c r="AE277" i="1" s="1" a="1"/>
  <c r="AC277" i="1"/>
  <c r="AE277" i="1"/>
  <c r="AB278" i="1"/>
  <c r="AD278" i="1" s="1" a="1"/>
  <c r="AC278" i="1"/>
  <c r="AD278" i="1"/>
  <c r="AE278" i="1" a="1"/>
  <c r="AE278" i="1"/>
  <c r="AB279" i="1"/>
  <c r="AC279" i="1"/>
  <c r="AB280" i="1"/>
  <c r="AC280" i="1"/>
  <c r="AD280" i="1" a="1"/>
  <c r="AD280" i="1" s="1"/>
  <c r="AE280" i="1" a="1"/>
  <c r="AE280" i="1"/>
  <c r="AB281" i="1"/>
  <c r="AE281" i="1" s="1" a="1"/>
  <c r="AE281" i="1" s="1"/>
  <c r="AC281" i="1"/>
  <c r="AD281" i="1" a="1"/>
  <c r="AD281" i="1" s="1"/>
  <c r="AB282" i="1"/>
  <c r="AD282" i="1" s="1" a="1"/>
  <c r="AD282" i="1" s="1"/>
  <c r="AC282" i="1"/>
  <c r="AE282" i="1" a="1"/>
  <c r="AE282" i="1"/>
  <c r="AB283" i="1"/>
  <c r="AD283" i="1" s="1" a="1"/>
  <c r="AC283" i="1"/>
  <c r="AD283" i="1"/>
  <c r="AE283" i="1" a="1"/>
  <c r="AE283" i="1" s="1"/>
  <c r="AB284" i="1"/>
  <c r="AC284" i="1"/>
  <c r="AD284" i="1" a="1"/>
  <c r="AD284" i="1"/>
  <c r="AE284" i="1" a="1"/>
  <c r="AE284" i="1" s="1"/>
  <c r="AB285" i="1"/>
  <c r="AE285" i="1" a="1"/>
  <c r="AE285" i="1"/>
  <c r="AB286" i="1"/>
  <c r="AC286" i="1"/>
  <c r="AD286" i="1" a="1"/>
  <c r="AD286" i="1"/>
  <c r="AE286" i="1" a="1"/>
  <c r="AE286" i="1" s="1"/>
  <c r="AB287" i="1"/>
  <c r="AC287" i="1"/>
  <c r="AD287" i="1" a="1"/>
  <c r="AD287" i="1"/>
  <c r="AE287" i="1" a="1"/>
  <c r="AE287" i="1"/>
  <c r="AB288" i="1"/>
  <c r="AE288" i="1" a="1"/>
  <c r="AE288" i="1"/>
  <c r="AB289" i="1"/>
  <c r="AC289" i="1" s="1"/>
  <c r="AB290" i="1"/>
  <c r="AC290" i="1"/>
  <c r="AD290" i="1" a="1"/>
  <c r="AD290" i="1" s="1"/>
  <c r="AE290" i="1" a="1"/>
  <c r="AE290" i="1" s="1"/>
  <c r="AB291" i="1"/>
  <c r="AE291" i="1" s="1" a="1"/>
  <c r="AE291" i="1" s="1"/>
  <c r="AC291" i="1"/>
  <c r="AD291" i="1" a="1"/>
  <c r="AD291" i="1"/>
  <c r="AB292" i="1"/>
  <c r="AD292" i="1" s="1" a="1"/>
  <c r="AD292" i="1" s="1"/>
  <c r="AC292" i="1"/>
  <c r="AE292" i="1" a="1"/>
  <c r="AE292" i="1" s="1"/>
  <c r="AB293" i="1"/>
  <c r="AD293" i="1" a="1"/>
  <c r="AD293" i="1" s="1"/>
  <c r="AB294" i="1"/>
  <c r="AC294" i="1" s="1"/>
  <c r="AD294" i="1" a="1"/>
  <c r="AD294" i="1" s="1"/>
  <c r="AE294" i="1" a="1"/>
  <c r="AE294" i="1"/>
  <c r="AB295" i="1"/>
  <c r="AC295" i="1" s="1"/>
  <c r="AB296" i="1"/>
  <c r="AD296" i="1" s="1" a="1"/>
  <c r="AC296" i="1"/>
  <c r="AD296" i="1"/>
  <c r="AE296" i="1" a="1"/>
  <c r="AE296" i="1" s="1"/>
  <c r="AB297" i="1"/>
  <c r="AD297" i="1" s="1" a="1"/>
  <c r="AD297" i="1" s="1"/>
  <c r="AC297" i="1"/>
  <c r="AE297" i="1" a="1"/>
  <c r="AE297" i="1"/>
  <c r="AB298" i="1"/>
  <c r="AC298" i="1" s="1"/>
  <c r="AD298" i="1" a="1"/>
  <c r="AD298" i="1"/>
  <c r="AE298" i="1" a="1"/>
  <c r="AE298" i="1"/>
  <c r="AB299" i="1"/>
  <c r="AB300" i="1"/>
  <c r="AC300" i="1"/>
  <c r="AD300" i="1" a="1"/>
  <c r="AD300" i="1"/>
  <c r="AE300" i="1" a="1"/>
  <c r="AE300" i="1" s="1"/>
  <c r="AB301" i="1"/>
  <c r="AC301" i="1"/>
  <c r="AD301" i="1" a="1"/>
  <c r="AD301" i="1" s="1"/>
  <c r="AE301" i="1" a="1"/>
  <c r="AE301" i="1"/>
  <c r="AB302" i="1"/>
  <c r="AD302" i="1" a="1"/>
  <c r="AD302" i="1" s="1"/>
  <c r="AB303" i="1"/>
  <c r="AC303" i="1"/>
  <c r="AD303" i="1" a="1"/>
  <c r="AD303" i="1"/>
  <c r="AE303" i="1" a="1"/>
  <c r="AE303" i="1" s="1"/>
  <c r="AB304" i="1"/>
  <c r="AC304" i="1"/>
  <c r="AD304" i="1" a="1"/>
  <c r="AD304" i="1" s="1"/>
  <c r="AE304" i="1" a="1"/>
  <c r="AE304" i="1" s="1"/>
  <c r="AB305" i="1"/>
  <c r="AE305" i="1" s="1" a="1"/>
  <c r="AC305" i="1"/>
  <c r="AE305" i="1"/>
  <c r="AB306" i="1"/>
  <c r="AE306" i="1" s="1" a="1"/>
  <c r="AE306" i="1" s="1"/>
  <c r="AC306" i="1"/>
  <c r="AB307" i="1"/>
  <c r="AC307" i="1" s="1"/>
  <c r="AD307" i="1" a="1"/>
  <c r="AD307" i="1"/>
  <c r="AE307" i="1" a="1"/>
  <c r="AE307" i="1"/>
  <c r="AB308" i="1"/>
  <c r="AC308" i="1"/>
  <c r="AD308" i="1" a="1"/>
  <c r="AD308" i="1" s="1"/>
  <c r="AE308" i="1" a="1"/>
  <c r="AE308" i="1"/>
  <c r="AB309" i="1"/>
  <c r="AC309" i="1"/>
  <c r="AD309" i="1" a="1"/>
  <c r="AD309" i="1"/>
  <c r="AE309" i="1" a="1"/>
  <c r="AE309" i="1"/>
  <c r="AB310" i="1"/>
  <c r="AD310" i="1" s="1" a="1"/>
  <c r="AC310" i="1"/>
  <c r="AD310" i="1"/>
  <c r="AE310" i="1" a="1"/>
  <c r="AE310" i="1"/>
  <c r="AB311" i="1"/>
  <c r="AE311" i="1" s="1" a="1"/>
  <c r="AE311" i="1" s="1"/>
  <c r="AC311" i="1"/>
  <c r="AD311" i="1" a="1"/>
  <c r="AD311" i="1"/>
  <c r="AB312" i="1"/>
  <c r="AD312" i="1" s="1" a="1"/>
  <c r="AD312" i="1" s="1"/>
  <c r="AB313" i="1"/>
  <c r="AC313" i="1" s="1"/>
  <c r="AD313" i="1" a="1"/>
  <c r="AD313" i="1"/>
  <c r="AE313" i="1" a="1"/>
  <c r="AE313" i="1"/>
  <c r="AB314" i="1"/>
  <c r="AC314" i="1"/>
  <c r="AD314" i="1" a="1"/>
  <c r="AD314" i="1"/>
  <c r="AE314" i="1" a="1"/>
  <c r="AE314" i="1"/>
  <c r="AB315" i="1"/>
  <c r="AC315" i="1"/>
  <c r="AD315" i="1" a="1"/>
  <c r="AD315" i="1" s="1"/>
  <c r="AE315" i="1" a="1"/>
  <c r="AE315" i="1"/>
  <c r="AB316" i="1"/>
  <c r="AB317" i="1"/>
  <c r="AC317" i="1"/>
  <c r="AD317" i="1" a="1"/>
  <c r="AD317" i="1"/>
  <c r="AE317" i="1" a="1"/>
  <c r="AE317" i="1" s="1"/>
  <c r="AB318" i="1"/>
  <c r="AC318" i="1"/>
  <c r="AD318" i="1" a="1"/>
  <c r="AD318" i="1"/>
  <c r="AE318" i="1" a="1"/>
  <c r="AE318" i="1"/>
  <c r="AB319" i="1"/>
  <c r="AC319" i="1"/>
  <c r="AB320" i="1"/>
  <c r="AC320" i="1"/>
  <c r="AD320" i="1" a="1"/>
  <c r="AD320" i="1" s="1"/>
  <c r="AE320" i="1" a="1"/>
  <c r="AE320" i="1" s="1"/>
  <c r="AB321" i="1"/>
  <c r="AE321" i="1" s="1" a="1"/>
  <c r="AE321" i="1" s="1"/>
  <c r="AB322" i="1"/>
  <c r="AC322" i="1"/>
  <c r="AD322" i="1" a="1"/>
  <c r="AD322" i="1" s="1"/>
  <c r="AE322" i="1" a="1"/>
  <c r="AE322" i="1"/>
  <c r="AB323" i="1"/>
  <c r="AC323" i="1"/>
  <c r="AD323" i="1" a="1"/>
  <c r="AD323" i="1"/>
  <c r="AE323" i="1" a="1"/>
  <c r="AE323" i="1"/>
  <c r="AB324" i="1"/>
  <c r="AD324" i="1" s="1" a="1"/>
  <c r="AC324" i="1"/>
  <c r="AD324" i="1"/>
  <c r="AE324" i="1" a="1"/>
  <c r="AE324" i="1"/>
  <c r="AB325" i="1"/>
  <c r="AC325" i="1"/>
  <c r="AD325" i="1" a="1"/>
  <c r="AD325" i="1"/>
  <c r="AE325" i="1" a="1"/>
  <c r="AE325" i="1"/>
  <c r="AB326" i="1"/>
  <c r="AD326" i="1" a="1"/>
  <c r="AD326" i="1" s="1"/>
  <c r="AB327" i="1"/>
  <c r="AC327" i="1" s="1"/>
  <c r="AD327" i="1" a="1"/>
  <c r="AD327" i="1" s="1"/>
  <c r="AE327" i="1" a="1"/>
  <c r="AE327" i="1"/>
  <c r="AB328" i="1"/>
  <c r="AC328" i="1"/>
  <c r="AD328" i="1" a="1"/>
  <c r="AD328" i="1"/>
  <c r="AE328" i="1" a="1"/>
  <c r="AE328" i="1"/>
  <c r="AB329" i="1"/>
  <c r="AC329" i="1"/>
  <c r="AD329" i="1" a="1"/>
  <c r="AD329" i="1"/>
  <c r="AE329" i="1" a="1"/>
  <c r="AE329" i="1"/>
  <c r="AB330" i="1"/>
  <c r="AC330" i="1"/>
  <c r="AB331" i="1"/>
  <c r="AC331" i="1"/>
  <c r="AB332" i="1"/>
  <c r="AC332" i="1"/>
  <c r="AD332" i="1" a="1"/>
  <c r="AD332" i="1"/>
  <c r="AE332" i="1" a="1"/>
  <c r="AE332" i="1" s="1"/>
  <c r="AB333" i="1"/>
  <c r="AB334" i="1"/>
  <c r="AC334" i="1" s="1"/>
  <c r="AD334" i="1" a="1"/>
  <c r="AD334" i="1"/>
  <c r="AE334" i="1" a="1"/>
  <c r="AE334" i="1" s="1"/>
  <c r="AB335" i="1"/>
  <c r="AC335" i="1"/>
  <c r="AD335" i="1" a="1"/>
  <c r="AD335" i="1"/>
  <c r="AE335" i="1" a="1"/>
  <c r="AE335" i="1"/>
  <c r="AB336" i="1"/>
  <c r="AB337" i="1"/>
  <c r="AC337" i="1"/>
  <c r="AD337" i="1" a="1"/>
  <c r="AD337" i="1"/>
  <c r="AE337" i="1" a="1"/>
  <c r="AE337" i="1" s="1"/>
  <c r="AB338" i="1"/>
  <c r="AD338" i="1" s="1" a="1"/>
  <c r="AC338" i="1"/>
  <c r="AD338" i="1"/>
  <c r="AE338" i="1" a="1"/>
  <c r="AE338" i="1"/>
  <c r="AB339" i="1"/>
  <c r="AE339" i="1" s="1" a="1"/>
  <c r="AC339" i="1"/>
  <c r="AD339" i="1" a="1"/>
  <c r="AD339" i="1" s="1"/>
  <c r="AE339" i="1"/>
  <c r="AB340" i="1"/>
  <c r="AE340" i="1" s="1" a="1"/>
  <c r="AE340" i="1" s="1"/>
  <c r="AC340" i="1"/>
  <c r="AD340" i="1" a="1"/>
  <c r="AD340" i="1" s="1"/>
  <c r="AB341" i="1"/>
  <c r="AD341" i="1" a="1"/>
  <c r="AD341" i="1" s="1"/>
  <c r="AB342" i="1"/>
  <c r="AC342" i="1"/>
  <c r="AD342" i="1" a="1"/>
  <c r="AD342" i="1"/>
  <c r="AE342" i="1" a="1"/>
  <c r="AE342" i="1" s="1"/>
  <c r="AB343" i="1"/>
  <c r="AC343" i="1"/>
  <c r="AD343" i="1" a="1"/>
  <c r="AD343" i="1"/>
  <c r="AE343" i="1" a="1"/>
  <c r="AE343" i="1"/>
  <c r="AB344" i="1"/>
  <c r="AE344" i="1" s="1" a="1"/>
  <c r="AE344" i="1" s="1"/>
  <c r="AC344" i="1"/>
  <c r="AD344" i="1" a="1"/>
  <c r="AD344" i="1" s="1"/>
  <c r="AB345" i="1"/>
  <c r="AC345" i="1"/>
  <c r="AD345" i="1" a="1"/>
  <c r="AD345" i="1"/>
  <c r="AE345" i="1" a="1"/>
  <c r="AE345" i="1" s="1"/>
  <c r="AB346" i="1"/>
  <c r="AD346" i="1" s="1" a="1"/>
  <c r="AD346" i="1" s="1"/>
  <c r="AE346" i="1" a="1"/>
  <c r="AE346" i="1" s="1"/>
  <c r="AB347" i="1"/>
  <c r="AE347" i="1" s="1" a="1"/>
  <c r="AE347" i="1" s="1"/>
  <c r="AC347" i="1"/>
  <c r="AD347" i="1" a="1"/>
  <c r="AD347" i="1"/>
  <c r="AB348" i="1"/>
  <c r="AB349" i="1"/>
  <c r="AC349" i="1"/>
  <c r="AD349" i="1" a="1"/>
  <c r="AD349" i="1"/>
  <c r="AE349" i="1" a="1"/>
  <c r="AE349" i="1"/>
  <c r="AB350" i="1"/>
  <c r="AC350" i="1"/>
  <c r="AB351" i="1"/>
  <c r="AD351" i="1" s="1" a="1"/>
  <c r="AD351" i="1" s="1"/>
  <c r="AE351" i="1" a="1"/>
  <c r="AE351" i="1" s="1"/>
  <c r="AB352" i="1"/>
  <c r="AD352" i="1" s="1" a="1"/>
  <c r="AC352" i="1"/>
  <c r="AD352" i="1"/>
  <c r="AB353" i="1"/>
  <c r="AC353" i="1"/>
  <c r="AD353" i="1" a="1"/>
  <c r="AD353" i="1"/>
  <c r="AE353" i="1" a="1"/>
  <c r="AE353" i="1"/>
  <c r="AB354" i="1"/>
  <c r="AB355" i="1"/>
  <c r="AC355" i="1" s="1"/>
  <c r="AD355" i="1" a="1"/>
  <c r="AD355" i="1"/>
  <c r="AE355" i="1" a="1"/>
  <c r="AE355" i="1"/>
  <c r="AB356" i="1"/>
  <c r="AD356" i="1" s="1" a="1"/>
  <c r="AD356" i="1" s="1"/>
  <c r="AC356" i="1"/>
  <c r="AE356" i="1" a="1"/>
  <c r="AE356" i="1" s="1"/>
  <c r="AB357" i="1"/>
  <c r="AC357" i="1"/>
  <c r="AD357" i="1" a="1"/>
  <c r="AD357" i="1" s="1"/>
  <c r="AE357" i="1" a="1"/>
  <c r="AE357" i="1"/>
  <c r="AB358" i="1"/>
  <c r="AD358" i="1" s="1" a="1"/>
  <c r="AD358" i="1" s="1"/>
  <c r="AC358" i="1"/>
  <c r="AB359" i="1"/>
  <c r="AE359" i="1" s="1" a="1"/>
  <c r="AE359" i="1" s="1"/>
  <c r="AC359" i="1"/>
  <c r="AD359" i="1" a="1"/>
  <c r="AD359" i="1"/>
  <c r="AB360" i="1"/>
  <c r="AC360" i="1"/>
  <c r="AD360" i="1" a="1"/>
  <c r="AD360" i="1"/>
  <c r="AE360" i="1" a="1"/>
  <c r="AE360" i="1"/>
  <c r="AB361" i="1"/>
  <c r="AB362" i="1"/>
  <c r="AE362" i="1" s="1" a="1"/>
  <c r="AC362" i="1"/>
  <c r="AD362" i="1" a="1"/>
  <c r="AD362" i="1" s="1"/>
  <c r="AE362" i="1"/>
  <c r="AB363" i="1"/>
  <c r="AC363" i="1"/>
  <c r="AD363" i="1" a="1"/>
  <c r="AD363" i="1" s="1"/>
  <c r="AE363" i="1" a="1"/>
  <c r="AE363" i="1"/>
  <c r="AB364" i="1"/>
  <c r="AD364" i="1" s="1" a="1"/>
  <c r="AD364" i="1" s="1"/>
  <c r="AC364" i="1"/>
  <c r="AB365" i="1"/>
  <c r="AC365" i="1"/>
  <c r="AD365" i="1" a="1"/>
  <c r="AD365" i="1" s="1"/>
  <c r="AE365" i="1" a="1"/>
  <c r="AE365" i="1"/>
  <c r="AB366" i="1"/>
  <c r="AE366" i="1" a="1"/>
  <c r="AE366" i="1" s="1"/>
  <c r="AB367" i="1"/>
  <c r="AE367" i="1" s="1" a="1"/>
  <c r="AC367" i="1"/>
  <c r="AD367" i="1" a="1"/>
  <c r="AD367" i="1"/>
  <c r="AE367" i="1"/>
  <c r="AB368" i="1"/>
  <c r="AD368" i="1" s="1" a="1"/>
  <c r="AC368" i="1"/>
  <c r="AD368" i="1"/>
  <c r="AE368" i="1" a="1"/>
  <c r="AE368" i="1"/>
  <c r="AB369" i="1"/>
  <c r="AC369" i="1" s="1"/>
  <c r="AD369" i="1" a="1"/>
  <c r="AD369" i="1"/>
  <c r="AE369" i="1" a="1"/>
  <c r="AE369" i="1"/>
  <c r="AB370" i="1"/>
  <c r="AE370" i="1" s="1" a="1"/>
  <c r="AE370" i="1" s="1"/>
  <c r="AC370" i="1"/>
  <c r="AD370" i="1" a="1"/>
  <c r="AD370" i="1" s="1"/>
  <c r="AB371" i="1"/>
  <c r="AC371" i="1"/>
  <c r="AD371" i="1" a="1"/>
  <c r="AD371" i="1"/>
  <c r="AE371" i="1" a="1"/>
  <c r="AE371" i="1"/>
  <c r="AB372" i="1"/>
  <c r="AC372" i="1"/>
  <c r="AD372" i="1" a="1"/>
  <c r="AD372" i="1" s="1"/>
  <c r="AE372" i="1" a="1"/>
  <c r="AE372" i="1"/>
  <c r="AB373" i="1"/>
  <c r="AD373" i="1" s="1" a="1"/>
  <c r="AC373" i="1"/>
  <c r="AD373" i="1"/>
  <c r="AB374" i="1"/>
  <c r="AC374" i="1"/>
  <c r="AB375" i="1"/>
  <c r="AE375" i="1" s="1" a="1"/>
  <c r="AE375" i="1" s="1"/>
  <c r="AC375" i="1"/>
  <c r="AD375" i="1" a="1"/>
  <c r="AD375" i="1"/>
  <c r="AB376" i="1"/>
  <c r="AB377" i="1"/>
  <c r="AC377" i="1"/>
  <c r="AD377" i="1" a="1"/>
  <c r="AD377" i="1" s="1"/>
  <c r="AE377" i="1" a="1"/>
  <c r="AE377" i="1" s="1"/>
  <c r="AB378" i="1"/>
  <c r="AC378" i="1"/>
  <c r="AD378" i="1" a="1"/>
  <c r="AD378" i="1" s="1"/>
  <c r="AE378" i="1" a="1"/>
  <c r="AE378" i="1"/>
  <c r="AB379" i="1"/>
  <c r="AC379" i="1" s="1"/>
  <c r="AD379" i="1" a="1"/>
  <c r="AD379" i="1"/>
  <c r="AE379" i="1" a="1"/>
  <c r="AE379" i="1"/>
  <c r="AB380" i="1"/>
  <c r="AC380" i="1"/>
  <c r="AB381" i="1"/>
  <c r="AB382" i="1"/>
  <c r="AE382" i="1" s="1" a="1"/>
  <c r="AE382" i="1" s="1"/>
  <c r="AC382" i="1"/>
  <c r="AB383" i="1"/>
  <c r="AC383" i="1" s="1"/>
  <c r="AD383" i="1" a="1"/>
  <c r="AD383" i="1"/>
  <c r="AE383" i="1" a="1"/>
  <c r="AE383" i="1"/>
  <c r="AB384" i="1"/>
  <c r="AB385" i="1"/>
  <c r="AC385" i="1"/>
  <c r="AD385" i="1" a="1"/>
  <c r="AD385" i="1"/>
  <c r="AE385" i="1" a="1"/>
  <c r="AE385" i="1"/>
  <c r="AB386" i="1"/>
  <c r="AC386" i="1"/>
  <c r="AD386" i="1" a="1"/>
  <c r="AD386" i="1" s="1"/>
  <c r="AE386" i="1" a="1"/>
  <c r="AE386" i="1"/>
  <c r="AB387" i="1"/>
  <c r="AD387" i="1" s="1" a="1"/>
  <c r="AC387" i="1"/>
  <c r="AD387" i="1"/>
  <c r="AE387" i="1" a="1"/>
  <c r="AE387" i="1" s="1"/>
  <c r="AB388" i="1"/>
  <c r="AC388" i="1"/>
  <c r="AD388" i="1" a="1"/>
  <c r="AD388" i="1"/>
  <c r="AE388" i="1" a="1"/>
  <c r="AE388" i="1"/>
  <c r="AB389" i="1"/>
  <c r="AE389" i="1" s="1" a="1"/>
  <c r="AE389" i="1" s="1"/>
  <c r="AB390" i="1"/>
  <c r="AC390" i="1" s="1"/>
  <c r="AD390" i="1" a="1"/>
  <c r="AD390" i="1"/>
  <c r="AE390" i="1" a="1"/>
  <c r="AE390" i="1"/>
  <c r="AB391" i="1"/>
  <c r="AC391" i="1"/>
  <c r="AD391" i="1" a="1"/>
  <c r="AD391" i="1" s="1"/>
  <c r="AE391" i="1" a="1"/>
  <c r="AE391" i="1"/>
  <c r="AB392" i="1"/>
  <c r="AD392" i="1" s="1" a="1"/>
  <c r="AD392" i="1" s="1"/>
  <c r="AC392" i="1"/>
  <c r="AE392" i="1" a="1"/>
  <c r="AE392" i="1" s="1"/>
  <c r="AB393" i="1"/>
  <c r="AD393" i="1" s="1" a="1"/>
  <c r="AC393" i="1"/>
  <c r="AD393" i="1"/>
  <c r="AE393" i="1" a="1"/>
  <c r="AE393" i="1" s="1"/>
  <c r="AB394" i="1"/>
  <c r="AD394" i="1" s="1" a="1"/>
  <c r="AC394" i="1"/>
  <c r="AD394" i="1"/>
  <c r="AE394" i="1" a="1"/>
  <c r="AE394" i="1"/>
  <c r="AB395" i="1"/>
  <c r="AC395" i="1"/>
  <c r="AB396" i="1"/>
  <c r="AC396" i="1"/>
  <c r="AD396" i="1" a="1"/>
  <c r="AD396" i="1" s="1"/>
  <c r="AE396" i="1" a="1"/>
  <c r="AE396" i="1"/>
  <c r="AB397" i="1"/>
  <c r="AC397" i="1" s="1"/>
  <c r="AD397" i="1" a="1"/>
  <c r="AD397" i="1" s="1"/>
  <c r="AE397" i="1" a="1"/>
  <c r="AE397" i="1"/>
  <c r="AB398" i="1"/>
  <c r="AE398" i="1" s="1" a="1"/>
  <c r="AC398" i="1"/>
  <c r="AD398" i="1" a="1"/>
  <c r="AD398" i="1" s="1"/>
  <c r="AE398" i="1"/>
  <c r="AB399" i="1"/>
  <c r="AC399" i="1"/>
  <c r="AD399" i="1" a="1"/>
  <c r="AD399" i="1" s="1"/>
  <c r="AE399" i="1" a="1"/>
  <c r="AE399" i="1"/>
  <c r="AB400" i="1"/>
  <c r="AE400" i="1" s="1" a="1"/>
  <c r="AE400" i="1" s="1"/>
  <c r="AC400" i="1"/>
  <c r="AD400" i="1" a="1"/>
  <c r="AD400" i="1"/>
  <c r="AB401" i="1"/>
  <c r="AB402" i="1"/>
  <c r="AD402" i="1" s="1" a="1"/>
  <c r="AC402" i="1"/>
  <c r="AD402" i="1"/>
  <c r="AE402" i="1" a="1"/>
  <c r="AE402" i="1"/>
  <c r="AB403" i="1"/>
  <c r="AE403" i="1" s="1" a="1"/>
  <c r="AE403" i="1" s="1"/>
  <c r="AC403" i="1"/>
  <c r="AB404" i="1"/>
  <c r="AC404" i="1" s="1"/>
  <c r="AD404" i="1" a="1"/>
  <c r="AD404" i="1" s="1"/>
  <c r="AE404" i="1" a="1"/>
  <c r="AE404" i="1"/>
  <c r="AB405" i="1"/>
  <c r="AD405" i="1" s="1" a="1"/>
  <c r="AD405" i="1" s="1"/>
  <c r="AC405" i="1"/>
  <c r="AB406" i="1"/>
  <c r="AC406" i="1"/>
  <c r="AB407" i="1"/>
  <c r="AB408" i="1"/>
  <c r="AD408" i="1" s="1" a="1"/>
  <c r="AC408" i="1"/>
  <c r="AD408" i="1"/>
  <c r="AE408" i="1" a="1"/>
  <c r="AE408" i="1" s="1"/>
  <c r="AB409" i="1"/>
  <c r="AE409" i="1" s="1" a="1"/>
  <c r="AE409" i="1" s="1"/>
  <c r="AC409" i="1"/>
  <c r="AD409" i="1" a="1"/>
  <c r="AD409" i="1"/>
  <c r="AB410" i="1"/>
  <c r="AD410" i="1" s="1" a="1"/>
  <c r="AD410" i="1" s="1"/>
  <c r="AC410" i="1"/>
  <c r="AE410" i="1" a="1"/>
  <c r="AE410" i="1" s="1"/>
  <c r="AB411" i="1"/>
  <c r="AC411" i="1" s="1"/>
  <c r="AD411" i="1" a="1"/>
  <c r="AD411" i="1" s="1"/>
  <c r="AB412" i="1"/>
  <c r="AE412" i="1" a="1"/>
  <c r="AE412" i="1"/>
  <c r="AB413" i="1"/>
  <c r="AC413" i="1"/>
  <c r="AD413" i="1" a="1"/>
  <c r="AD413" i="1"/>
  <c r="AE413" i="1" a="1"/>
  <c r="AE413" i="1"/>
  <c r="AB414" i="1"/>
  <c r="AC414" i="1"/>
  <c r="AD414" i="1" a="1"/>
  <c r="AD414" i="1"/>
  <c r="AE414" i="1" a="1"/>
  <c r="AE414" i="1"/>
  <c r="AB415" i="1"/>
  <c r="AE415" i="1" s="1" a="1"/>
  <c r="AE415" i="1" s="1"/>
  <c r="AC415" i="1"/>
  <c r="AD415" i="1" a="1"/>
  <c r="AD415" i="1"/>
  <c r="AB416" i="1"/>
  <c r="AD416" i="1" s="1" a="1"/>
  <c r="AD416" i="1"/>
  <c r="AE416" i="1" a="1"/>
  <c r="AE416" i="1"/>
  <c r="AB417" i="1"/>
  <c r="AB418" i="1"/>
  <c r="AC418" i="1"/>
  <c r="AD418" i="1" a="1"/>
  <c r="AD418" i="1"/>
  <c r="AE418" i="1" a="1"/>
  <c r="AE418" i="1" s="1"/>
  <c r="AB419" i="1"/>
  <c r="AC419" i="1"/>
  <c r="AD419" i="1" a="1"/>
  <c r="AD419" i="1"/>
  <c r="AE419" i="1" a="1"/>
  <c r="AE419" i="1"/>
  <c r="AB420" i="1"/>
  <c r="AE420" i="1" s="1" a="1"/>
  <c r="AC420" i="1"/>
  <c r="AD420" i="1" a="1"/>
  <c r="AD420" i="1" s="1"/>
  <c r="AE420" i="1"/>
  <c r="AB421" i="1"/>
  <c r="AB422" i="1"/>
  <c r="AD422" i="1" s="1" a="1"/>
  <c r="AC422" i="1"/>
  <c r="AD422" i="1"/>
  <c r="AE422" i="1" a="1"/>
  <c r="AE422" i="1" s="1"/>
  <c r="AB423" i="1"/>
  <c r="AC423" i="1" s="1"/>
  <c r="AD423" i="1" a="1"/>
  <c r="AD423" i="1"/>
  <c r="AE423" i="1" a="1"/>
  <c r="AE423" i="1"/>
  <c r="AB424" i="1"/>
  <c r="AC424" i="1"/>
  <c r="AB425" i="1"/>
  <c r="AE425" i="1" s="1" a="1"/>
  <c r="AC425" i="1"/>
  <c r="AD425" i="1" a="1"/>
  <c r="AD425" i="1" s="1"/>
  <c r="AE425" i="1"/>
  <c r="AB426" i="1"/>
  <c r="AE426" i="1" s="1" a="1"/>
  <c r="AE426" i="1" s="1"/>
  <c r="AC426" i="1"/>
  <c r="AD426" i="1" a="1"/>
  <c r="AD426" i="1"/>
  <c r="AB427" i="1"/>
  <c r="AC427" i="1"/>
  <c r="AD427" i="1" a="1"/>
  <c r="AD427" i="1"/>
  <c r="AE427" i="1" a="1"/>
  <c r="AE427" i="1" s="1"/>
  <c r="AB428" i="1"/>
  <c r="AD428" i="1" s="1" a="1"/>
  <c r="AD428" i="1" s="1"/>
  <c r="AC428" i="1"/>
  <c r="AB429" i="1"/>
  <c r="AE429" i="1" s="1" a="1"/>
  <c r="AE429" i="1" s="1"/>
  <c r="AC429" i="1"/>
  <c r="AD429" i="1" a="1"/>
  <c r="AD429" i="1" s="1"/>
  <c r="AB430" i="1"/>
  <c r="AD430" i="1" a="1"/>
  <c r="AD430" i="1"/>
  <c r="AB431" i="1"/>
  <c r="AE431" i="1" s="1" a="1"/>
  <c r="AC431" i="1"/>
  <c r="AD431" i="1" a="1"/>
  <c r="AD431" i="1" s="1"/>
  <c r="AE431" i="1"/>
  <c r="AB432" i="1"/>
  <c r="AC432" i="1"/>
  <c r="AB433" i="1"/>
  <c r="AC433" i="1"/>
  <c r="AD433" i="1" a="1"/>
  <c r="AD433" i="1"/>
  <c r="AE433" i="1" a="1"/>
  <c r="AE433" i="1" s="1"/>
  <c r="AB434" i="1"/>
  <c r="AC434" i="1"/>
  <c r="AD434" i="1" a="1"/>
  <c r="AD434" i="1"/>
  <c r="AE434" i="1" a="1"/>
  <c r="AE434" i="1"/>
  <c r="AB435" i="1"/>
  <c r="AC435" i="1"/>
  <c r="AD435" i="1" a="1"/>
  <c r="AD435" i="1"/>
  <c r="AE435" i="1" a="1"/>
  <c r="AE435" i="1"/>
  <c r="AB436" i="1"/>
  <c r="AD436" i="1" s="1" a="1"/>
  <c r="AD436" i="1" s="1"/>
  <c r="AB437" i="1"/>
  <c r="AC437" i="1"/>
  <c r="AB438" i="1"/>
  <c r="AC438" i="1"/>
  <c r="AD438" i="1" a="1"/>
  <c r="AD438" i="1"/>
  <c r="AE438" i="1" a="1"/>
  <c r="AE438" i="1" s="1"/>
  <c r="AB439" i="1"/>
  <c r="AC439" i="1"/>
  <c r="AD439" i="1" a="1"/>
  <c r="AD439" i="1"/>
  <c r="AE439" i="1" a="1"/>
  <c r="AE439" i="1" s="1"/>
  <c r="AB440" i="1"/>
  <c r="AB441" i="1"/>
  <c r="AC441" i="1"/>
  <c r="AD441" i="1" a="1"/>
  <c r="AD441" i="1"/>
  <c r="AE441" i="1" a="1"/>
  <c r="AE441" i="1"/>
  <c r="AB442" i="1"/>
  <c r="AC442" i="1"/>
  <c r="AB443" i="1"/>
  <c r="AC443" i="1"/>
  <c r="AD443" i="1" a="1"/>
  <c r="AD443" i="1"/>
  <c r="AE443" i="1" a="1"/>
  <c r="AE443" i="1" s="1"/>
  <c r="AB444" i="1"/>
  <c r="AC444" i="1"/>
  <c r="AD444" i="1" a="1"/>
  <c r="AD444" i="1" s="1"/>
  <c r="AE444" i="1" a="1"/>
  <c r="AE444" i="1"/>
  <c r="AB445" i="1"/>
  <c r="AC445" i="1"/>
  <c r="AB446" i="1"/>
  <c r="AC446" i="1"/>
  <c r="AD446" i="1" a="1"/>
  <c r="AD446" i="1"/>
  <c r="AE446" i="1" a="1"/>
  <c r="AE446" i="1" s="1"/>
  <c r="AB447" i="1"/>
  <c r="AE447" i="1" s="1" a="1"/>
  <c r="AE447" i="1" s="1"/>
  <c r="AC447" i="1"/>
  <c r="AD447" i="1" a="1"/>
  <c r="AD447" i="1"/>
  <c r="AB448" i="1"/>
  <c r="AD448" i="1" s="1" a="1"/>
  <c r="AD448" i="1" s="1"/>
  <c r="AC448" i="1"/>
  <c r="AE448" i="1" a="1"/>
  <c r="AE448" i="1"/>
  <c r="AB449" i="1"/>
  <c r="AB450" i="1"/>
  <c r="AD450" i="1" s="1" a="1"/>
  <c r="AC450" i="1"/>
  <c r="AD450" i="1"/>
  <c r="AE450" i="1" a="1"/>
  <c r="AE450" i="1" s="1"/>
  <c r="AB451" i="1"/>
  <c r="AC451" i="1"/>
  <c r="AD451" i="1" a="1"/>
  <c r="AD451" i="1"/>
  <c r="AE451" i="1" a="1"/>
  <c r="AE451" i="1"/>
  <c r="AB452" i="1"/>
  <c r="AC452" i="1"/>
  <c r="AD452" i="1" a="1"/>
  <c r="AD452" i="1"/>
  <c r="AE452" i="1" a="1"/>
  <c r="AE452" i="1"/>
  <c r="AB453" i="1"/>
  <c r="AC453" i="1"/>
  <c r="AD453" i="1" a="1"/>
  <c r="AD453" i="1" s="1"/>
  <c r="AE453" i="1" a="1"/>
  <c r="AE453" i="1"/>
  <c r="AB454" i="1"/>
  <c r="AC454" i="1" s="1"/>
  <c r="AD454" i="1" a="1"/>
  <c r="AD454" i="1" s="1"/>
  <c r="AB455" i="1"/>
  <c r="AC455" i="1"/>
  <c r="AD455" i="1" a="1"/>
  <c r="AD455" i="1" s="1"/>
  <c r="AE455" i="1" a="1"/>
  <c r="AE455" i="1"/>
  <c r="AB456" i="1"/>
  <c r="AC456" i="1"/>
  <c r="AD456" i="1" a="1"/>
  <c r="AD456" i="1"/>
  <c r="AE456" i="1" a="1"/>
  <c r="AE456" i="1"/>
  <c r="AB457" i="1"/>
  <c r="AC457" i="1" s="1"/>
  <c r="AE457" i="1" a="1"/>
  <c r="AE457" i="1"/>
  <c r="AB458" i="1"/>
  <c r="AC458" i="1"/>
  <c r="AD458" i="1" a="1"/>
  <c r="AD458" i="1" s="1"/>
  <c r="AE458" i="1" a="1"/>
  <c r="AE458" i="1" s="1"/>
  <c r="AB459" i="1"/>
  <c r="AE459" i="1" s="1" a="1"/>
  <c r="AE459" i="1" s="1"/>
  <c r="AC459" i="1"/>
  <c r="AD459" i="1" a="1"/>
  <c r="AD459" i="1" s="1"/>
  <c r="AB460" i="1"/>
  <c r="AD460" i="1" s="1" a="1"/>
  <c r="AC460" i="1"/>
  <c r="AD460" i="1"/>
  <c r="AE460" i="1" a="1"/>
  <c r="AE460" i="1"/>
  <c r="AB461" i="1"/>
  <c r="AB462" i="1"/>
  <c r="AC462" i="1"/>
  <c r="AD462" i="1" a="1"/>
  <c r="AD462" i="1"/>
  <c r="AE462" i="1" a="1"/>
  <c r="AE462" i="1" s="1"/>
  <c r="AB463" i="1"/>
  <c r="AD463" i="1" s="1" a="1"/>
  <c r="AD463" i="1" s="1"/>
  <c r="AB464" i="1"/>
  <c r="AD464" i="1" s="1" a="1"/>
  <c r="AD464" i="1"/>
  <c r="AE464" i="1" a="1"/>
  <c r="AE464" i="1"/>
  <c r="AB465" i="1"/>
  <c r="AB466" i="1"/>
  <c r="AD466" i="1" s="1" a="1"/>
  <c r="AC466" i="1"/>
  <c r="AD466" i="1"/>
  <c r="AE466" i="1" a="1"/>
  <c r="AE466" i="1" s="1"/>
  <c r="AB467" i="1"/>
  <c r="AC467" i="1"/>
  <c r="AD467" i="1" a="1"/>
  <c r="AD467" i="1"/>
  <c r="AE467" i="1" a="1"/>
  <c r="AE467" i="1"/>
  <c r="AB468" i="1"/>
  <c r="AD468" i="1" s="1" a="1"/>
  <c r="AD468" i="1" s="1"/>
  <c r="AC468" i="1"/>
  <c r="AE468" i="1" a="1"/>
  <c r="AE468" i="1"/>
  <c r="AB469" i="1"/>
  <c r="AC469" i="1"/>
  <c r="AD469" i="1" a="1"/>
  <c r="AD469" i="1"/>
  <c r="AE469" i="1" a="1"/>
  <c r="AE469" i="1" s="1"/>
  <c r="AB470" i="1"/>
  <c r="AC470" i="1"/>
  <c r="AD470" i="1" a="1"/>
  <c r="AD470" i="1"/>
  <c r="AE470" i="1" a="1"/>
  <c r="AE470" i="1" s="1"/>
  <c r="AB471" i="1"/>
  <c r="AD471" i="1" s="1" a="1"/>
  <c r="AC471" i="1"/>
  <c r="AD471" i="1"/>
  <c r="AE471" i="1" a="1"/>
  <c r="AE471" i="1"/>
  <c r="AB472" i="1"/>
  <c r="AB473" i="1"/>
  <c r="AD473" i="1" a="1"/>
  <c r="AD473" i="1" s="1"/>
  <c r="AB474" i="1"/>
  <c r="AE474" i="1" s="1" a="1"/>
  <c r="AE474" i="1" s="1"/>
  <c r="AC474" i="1"/>
  <c r="AD474" i="1" a="1"/>
  <c r="AD474" i="1" s="1"/>
  <c r="AB475" i="1"/>
  <c r="AD475" i="1" s="1" a="1"/>
  <c r="AD475" i="1" s="1"/>
  <c r="AC475" i="1"/>
  <c r="AE475" i="1" a="1"/>
  <c r="AE475" i="1"/>
  <c r="AB476" i="1"/>
  <c r="AB477" i="1"/>
  <c r="AE477" i="1" s="1" a="1"/>
  <c r="AE477" i="1" s="1"/>
  <c r="AC477" i="1"/>
  <c r="AD477" i="1" a="1"/>
  <c r="AD477" i="1"/>
  <c r="AB478" i="1"/>
  <c r="AD478" i="1" s="1" a="1"/>
  <c r="AC478" i="1"/>
  <c r="AD478" i="1"/>
  <c r="AE478" i="1" a="1"/>
  <c r="AE478" i="1"/>
  <c r="AB479" i="1"/>
  <c r="AD479" i="1" s="1" a="1"/>
  <c r="AD479" i="1" s="1"/>
  <c r="AC479" i="1"/>
  <c r="AB480" i="1"/>
  <c r="AC480" i="1"/>
  <c r="AD480" i="1" a="1"/>
  <c r="AD480" i="1" s="1"/>
  <c r="AE480" i="1" a="1"/>
  <c r="AE480" i="1"/>
  <c r="AB481" i="1"/>
  <c r="AD481" i="1" s="1" a="1"/>
  <c r="AD481" i="1" s="1"/>
  <c r="AC481" i="1"/>
  <c r="AB482" i="1"/>
  <c r="AC482" i="1"/>
  <c r="AD482" i="1" a="1"/>
  <c r="AD482" i="1"/>
  <c r="AE482" i="1" a="1"/>
  <c r="AE482" i="1" s="1"/>
  <c r="AB483" i="1"/>
  <c r="AC483" i="1"/>
  <c r="AD483" i="1" a="1"/>
  <c r="AD483" i="1"/>
  <c r="AE483" i="1" a="1"/>
  <c r="AE483" i="1"/>
  <c r="AB484" i="1"/>
  <c r="AC484" i="1" s="1"/>
  <c r="AD484" i="1" a="1"/>
  <c r="AD484" i="1" s="1"/>
  <c r="AB485" i="1"/>
  <c r="AB486" i="1"/>
  <c r="AC486" i="1"/>
  <c r="AD486" i="1" a="1"/>
  <c r="AD486" i="1" s="1"/>
  <c r="AE486" i="1" a="1"/>
  <c r="AE486" i="1" s="1"/>
  <c r="AB487" i="1"/>
  <c r="AE487" i="1" s="1" a="1"/>
  <c r="AC487" i="1"/>
  <c r="AD487" i="1" a="1"/>
  <c r="AD487" i="1" s="1"/>
  <c r="AE487" i="1"/>
  <c r="AB488" i="1"/>
  <c r="AC488" i="1"/>
  <c r="AB489" i="1"/>
  <c r="AC489" i="1"/>
  <c r="AD489" i="1" a="1"/>
  <c r="AD489" i="1"/>
  <c r="AE489" i="1" a="1"/>
  <c r="AE489" i="1"/>
  <c r="AB490" i="1"/>
  <c r="AE490" i="1" s="1" a="1"/>
  <c r="AE490" i="1" s="1"/>
  <c r="AC490" i="1"/>
  <c r="AD490" i="1" a="1"/>
  <c r="AD490" i="1" s="1"/>
  <c r="AB491" i="1"/>
  <c r="AC491" i="1"/>
  <c r="AD491" i="1" a="1"/>
  <c r="AD491" i="1" s="1"/>
  <c r="AE491" i="1" a="1"/>
  <c r="AE491" i="1"/>
  <c r="AB492" i="1"/>
  <c r="AD492" i="1" s="1" a="1"/>
  <c r="AD492" i="1" s="1"/>
  <c r="AB493" i="1"/>
  <c r="AE493" i="1" s="1" a="1"/>
  <c r="AE493" i="1" s="1"/>
  <c r="AC493" i="1"/>
  <c r="AD493" i="1" a="1"/>
  <c r="AD493" i="1"/>
  <c r="AB494" i="1"/>
  <c r="AC494" i="1"/>
  <c r="AD494" i="1" a="1"/>
  <c r="AD494" i="1"/>
  <c r="AE494" i="1" a="1"/>
  <c r="AE494" i="1"/>
  <c r="AB495" i="1"/>
  <c r="AC495" i="1"/>
  <c r="AD495" i="1" a="1"/>
  <c r="AD495" i="1"/>
  <c r="AE495" i="1" a="1"/>
  <c r="AE495" i="1" s="1"/>
  <c r="AB496" i="1"/>
  <c r="AE496" i="1" s="1" a="1"/>
  <c r="AC496" i="1"/>
  <c r="AE496" i="1"/>
  <c r="AB497" i="1"/>
  <c r="AC497" i="1"/>
  <c r="AD497" i="1" a="1"/>
  <c r="AD497" i="1" s="1"/>
  <c r="AE497" i="1" a="1"/>
  <c r="AE497" i="1"/>
  <c r="AB498" i="1"/>
  <c r="AC498" i="1"/>
  <c r="AD498" i="1" a="1"/>
  <c r="AD498" i="1" s="1"/>
  <c r="AE498" i="1" a="1"/>
  <c r="AE498" i="1" s="1"/>
  <c r="AB18" i="1"/>
  <c r="AC18" i="1" s="1"/>
  <c r="AE18" i="1" a="1"/>
  <c r="AE18" i="1"/>
  <c r="AB19" i="1"/>
  <c r="AC19" i="1" s="1"/>
  <c r="AB20" i="1"/>
  <c r="AE20" i="1" s="1" a="1"/>
  <c r="AE20" i="1" s="1"/>
  <c r="AC20" i="1"/>
  <c r="AD20" i="1" a="1"/>
  <c r="AD20" i="1"/>
  <c r="AB21" i="1"/>
  <c r="AC21" i="1"/>
  <c r="AD21" i="1" a="1"/>
  <c r="AD21" i="1"/>
  <c r="AE21" i="1" a="1"/>
  <c r="AE21" i="1"/>
  <c r="AB22" i="1"/>
  <c r="AE22" i="1" s="1" a="1"/>
  <c r="AE22" i="1" s="1"/>
  <c r="AC22" i="1"/>
  <c r="AD22" i="1" a="1"/>
  <c r="AD22" i="1"/>
  <c r="AB7" i="1"/>
  <c r="AE7" i="1" s="1" a="1"/>
  <c r="AE7" i="1" s="1"/>
  <c r="AC7" i="1"/>
  <c r="AD7" i="1" a="1"/>
  <c r="AD7" i="1" s="1"/>
  <c r="AB8" i="1"/>
  <c r="AC8" i="1"/>
  <c r="AD8" i="1" a="1"/>
  <c r="AD8" i="1"/>
  <c r="AE8" i="1" a="1"/>
  <c r="AE8" i="1" s="1"/>
  <c r="AB9" i="1"/>
  <c r="AC9" i="1"/>
  <c r="AD9" i="1" a="1"/>
  <c r="AD9" i="1"/>
  <c r="AE9" i="1" a="1"/>
  <c r="AE9" i="1"/>
  <c r="AB10" i="1"/>
  <c r="AD10" i="1" s="1" a="1"/>
  <c r="AD10" i="1" s="1"/>
  <c r="AC10" i="1"/>
  <c r="AE10" i="1" a="1"/>
  <c r="AE10" i="1"/>
  <c r="AB11" i="1"/>
  <c r="AE11" i="1" s="1" a="1"/>
  <c r="AE11" i="1" s="1"/>
  <c r="AC11" i="1"/>
  <c r="AD11" i="1" a="1"/>
  <c r="AD11" i="1"/>
  <c r="AB12" i="1"/>
  <c r="AC12" i="1" s="1"/>
  <c r="AE12" i="1" a="1"/>
  <c r="AE12" i="1"/>
  <c r="AB13" i="1"/>
  <c r="AE13" i="1" s="1" a="1"/>
  <c r="AE13" i="1" s="1"/>
  <c r="AC13" i="1"/>
  <c r="AD13" i="1" a="1"/>
  <c r="AD13" i="1" s="1"/>
  <c r="AB14" i="1"/>
  <c r="AC14" i="1"/>
  <c r="AD14" i="1" a="1"/>
  <c r="AD14" i="1"/>
  <c r="AE14" i="1" a="1"/>
  <c r="AE14" i="1"/>
  <c r="AB15" i="1"/>
  <c r="AC15" i="1"/>
  <c r="AD15" i="1" a="1"/>
  <c r="AD15" i="1"/>
  <c r="AE15" i="1" a="1"/>
  <c r="AE15" i="1"/>
  <c r="AB16" i="1"/>
  <c r="AD16" i="1" s="1" a="1"/>
  <c r="AD16" i="1" s="1"/>
  <c r="AC16" i="1"/>
  <c r="AB17" i="1"/>
  <c r="AC17" i="1" s="1"/>
  <c r="AD17" i="1" a="1"/>
  <c r="AD17" i="1"/>
  <c r="AE17" i="1" a="1"/>
  <c r="AE17" i="1"/>
  <c r="M499" i="1"/>
  <c r="AB6" i="1"/>
  <c r="AD6" i="1" s="1" a="1"/>
  <c r="AC6" i="1"/>
  <c r="AD6" i="1"/>
  <c r="L499" i="1"/>
  <c r="AE6" i="1" l="1" a="1"/>
  <c r="AE6" i="1" s="1"/>
  <c r="AE205" i="3" a="1"/>
  <c r="AE205" i="3" s="1"/>
  <c r="AE76" i="3" a="1"/>
  <c r="AE76" i="3" s="1"/>
  <c r="AE93" i="3" a="1"/>
  <c r="AE93" i="3" s="1"/>
  <c r="AC161" i="3"/>
  <c r="AE161" i="3" a="1"/>
  <c r="AE161" i="3" s="1"/>
  <c r="AD202" i="3" a="1"/>
  <c r="AD202" i="3" s="1"/>
  <c r="AD138" i="3" a="1"/>
  <c r="AD138" i="3" s="1"/>
  <c r="AD161" i="3" a="1"/>
  <c r="AD161" i="3" s="1"/>
  <c r="AC78" i="3"/>
  <c r="AE78" i="3" a="1"/>
  <c r="AE78" i="3" s="1"/>
  <c r="AE202" i="3" a="1"/>
  <c r="AE202" i="3" s="1"/>
  <c r="AE138" i="3" a="1"/>
  <c r="AE138" i="3" s="1"/>
  <c r="AD154" i="3" a="1"/>
  <c r="AD154" i="3" s="1"/>
  <c r="AE212" i="3" a="1"/>
  <c r="AE212" i="3" s="1"/>
  <c r="AD212" i="3" a="1"/>
  <c r="AD212" i="3" s="1"/>
  <c r="AC212" i="3"/>
  <c r="AE295" i="3" a="1"/>
  <c r="AE295" i="3" s="1"/>
  <c r="AD295" i="3" a="1"/>
  <c r="AD295" i="3" s="1"/>
  <c r="AD78" i="3" a="1"/>
  <c r="AD78" i="3" s="1"/>
  <c r="AC90" i="3"/>
  <c r="AE90" i="3" a="1"/>
  <c r="AE90" i="3" s="1"/>
  <c r="AC133" i="3"/>
  <c r="AE133" i="3" a="1"/>
  <c r="AE133" i="3" s="1"/>
  <c r="AE368" i="3" a="1"/>
  <c r="AE368" i="3" s="1"/>
  <c r="AD232" i="3" a="1"/>
  <c r="AD232" i="3" s="1"/>
  <c r="AD94" i="3" a="1"/>
  <c r="AD94" i="3" s="1"/>
  <c r="AE231" i="3" a="1"/>
  <c r="AE231" i="3" s="1"/>
  <c r="AD335" i="3" a="1"/>
  <c r="AD335" i="3" s="1"/>
  <c r="AD303" i="3" a="1"/>
  <c r="AD303" i="3" s="1"/>
  <c r="AE232" i="3" a="1"/>
  <c r="AE232" i="3" s="1"/>
  <c r="AE94" i="3" a="1"/>
  <c r="AE94" i="3" s="1"/>
  <c r="AE452" i="3" a="1"/>
  <c r="AE452" i="3" s="1"/>
  <c r="AE335" i="3" a="1"/>
  <c r="AE335" i="3" s="1"/>
  <c r="AE303" i="3" a="1"/>
  <c r="AE303" i="3" s="1"/>
  <c r="AC183" i="3"/>
  <c r="AE183" i="3" a="1"/>
  <c r="AE183" i="3" s="1"/>
  <c r="AE479" i="3" a="1"/>
  <c r="AE479" i="3" s="1"/>
  <c r="AD479" i="3" a="1"/>
  <c r="AD479" i="3" s="1"/>
  <c r="AC479" i="3"/>
  <c r="AD64" i="3" a="1"/>
  <c r="AD64" i="3" s="1"/>
  <c r="AD368" i="3" a="1"/>
  <c r="AD368" i="3" s="1"/>
  <c r="AE263" i="3" a="1"/>
  <c r="AE263" i="3" s="1"/>
  <c r="AC263" i="3"/>
  <c r="AD27" i="3" a="1"/>
  <c r="AD27" i="3" s="1"/>
  <c r="AC70" i="3"/>
  <c r="AE70" i="3" a="1"/>
  <c r="AE70" i="3" s="1"/>
  <c r="AD70" i="3" a="1"/>
  <c r="AD70" i="3" s="1"/>
  <c r="AE127" i="3" a="1"/>
  <c r="AE127" i="3" s="1"/>
  <c r="AC74" i="3"/>
  <c r="AE415" i="3" a="1"/>
  <c r="AE415" i="3" s="1"/>
  <c r="AE458" i="3" a="1"/>
  <c r="AE458" i="3" s="1"/>
  <c r="AE356" i="3" a="1"/>
  <c r="AE356" i="3" s="1"/>
  <c r="AE98" i="3" a="1"/>
  <c r="AE98" i="3" s="1"/>
  <c r="AD98" i="3" a="1"/>
  <c r="AD98" i="3" s="1"/>
  <c r="AC98" i="3"/>
  <c r="AC76" i="3"/>
  <c r="AE433" i="3" a="1"/>
  <c r="AE433" i="3" s="1"/>
  <c r="AD433" i="3" a="1"/>
  <c r="AD433" i="3" s="1"/>
  <c r="AC433" i="3"/>
  <c r="AE171" i="3" a="1"/>
  <c r="AE171" i="3" s="1"/>
  <c r="AE346" i="3" a="1"/>
  <c r="AE346" i="3" s="1"/>
  <c r="AD346" i="3" a="1"/>
  <c r="AD346" i="3" s="1"/>
  <c r="AC346" i="3"/>
  <c r="AC285" i="3"/>
  <c r="AD415" i="3" a="1"/>
  <c r="AD415" i="3" s="1"/>
  <c r="AD288" i="3" a="1"/>
  <c r="AD288" i="3" s="1"/>
  <c r="AE336" i="3" a="1"/>
  <c r="AE336" i="3" s="1"/>
  <c r="AC129" i="3"/>
  <c r="AE146" i="3" a="1"/>
  <c r="AE146" i="3" s="1"/>
  <c r="AD129" i="3" a="1"/>
  <c r="AD129" i="3" s="1"/>
  <c r="AD135" i="3" a="1"/>
  <c r="AD135" i="3" s="1"/>
  <c r="AC272" i="3"/>
  <c r="AE135" i="3" a="1"/>
  <c r="AE135" i="3" s="1"/>
  <c r="AC168" i="3"/>
  <c r="AD168" i="3" a="1"/>
  <c r="AD168" i="3" s="1"/>
  <c r="AD177" i="3" a="1"/>
  <c r="AD177" i="3" s="1"/>
  <c r="AE177" i="3" a="1"/>
  <c r="AE177" i="3" s="1"/>
  <c r="AD205" i="3" a="1"/>
  <c r="AD205" i="3" s="1"/>
  <c r="AC277" i="3"/>
  <c r="AE277" i="3" a="1"/>
  <c r="AE277" i="3" s="1"/>
  <c r="AE74" i="3" a="1"/>
  <c r="AE74" i="3" s="1"/>
  <c r="AD285" i="3" a="1"/>
  <c r="AD285" i="3" s="1"/>
  <c r="AC157" i="3"/>
  <c r="AD95" i="3" a="1"/>
  <c r="AD95" i="3" s="1"/>
  <c r="AE359" i="3" a="1"/>
  <c r="AE359" i="3" s="1"/>
  <c r="AE85" i="3" a="1"/>
  <c r="AE85" i="3" s="1"/>
  <c r="AC382" i="3"/>
  <c r="AE95" i="3" a="1"/>
  <c r="AE95" i="3" s="1"/>
  <c r="AE286" i="3" a="1"/>
  <c r="AE286" i="3" s="1"/>
  <c r="AE423" i="3" a="1"/>
  <c r="AE423" i="3" s="1"/>
  <c r="AC134" i="3"/>
  <c r="AD382" i="3" a="1"/>
  <c r="AD382" i="3" s="1"/>
  <c r="AE157" i="3" a="1"/>
  <c r="AE157" i="3" s="1"/>
  <c r="AD104" i="3" a="1"/>
  <c r="AD104" i="3" s="1"/>
  <c r="AD226" i="3" a="1"/>
  <c r="AD226" i="3" s="1"/>
  <c r="AD113" i="3" a="1"/>
  <c r="AD113" i="3" s="1"/>
  <c r="AD428" i="3" a="1"/>
  <c r="AD428" i="3" s="1"/>
  <c r="AD391" i="3" a="1"/>
  <c r="AD391" i="3" s="1"/>
  <c r="AD283" i="3" a="1"/>
  <c r="AD283" i="3" s="1"/>
  <c r="AD340" i="3" a="1"/>
  <c r="AD340" i="3" s="1"/>
  <c r="AC364" i="3"/>
  <c r="AD365" i="3" a="1"/>
  <c r="AD365" i="3" s="1"/>
  <c r="AC265" i="3"/>
  <c r="AD144" i="3" a="1"/>
  <c r="AD144" i="3" s="1"/>
  <c r="AE104" i="3" a="1"/>
  <c r="AE104" i="3" s="1"/>
  <c r="AE226" i="3" a="1"/>
  <c r="AE226" i="3" s="1"/>
  <c r="AE465" i="3" a="1"/>
  <c r="AE465" i="3" s="1"/>
  <c r="AE113" i="3" a="1"/>
  <c r="AE113" i="3" s="1"/>
  <c r="AE428" i="3" a="1"/>
  <c r="AE428" i="3" s="1"/>
  <c r="AE391" i="3" a="1"/>
  <c r="AE391" i="3" s="1"/>
  <c r="AC28" i="3"/>
  <c r="AD72" i="3" a="1"/>
  <c r="AD72" i="3" s="1"/>
  <c r="AE283" i="3" a="1"/>
  <c r="AE283" i="3" s="1"/>
  <c r="AD486" i="3" a="1"/>
  <c r="AD486" i="3" s="1"/>
  <c r="AE340" i="3" a="1"/>
  <c r="AE340" i="3" s="1"/>
  <c r="AE365" i="3" a="1"/>
  <c r="AE365" i="3" s="1"/>
  <c r="AE314" i="3" a="1"/>
  <c r="AE314" i="3" s="1"/>
  <c r="AC264" i="3"/>
  <c r="AD318" i="3" a="1"/>
  <c r="AD318" i="3" s="1"/>
  <c r="AE144" i="3" a="1"/>
  <c r="AE144" i="3" s="1"/>
  <c r="AC88" i="3"/>
  <c r="AC321" i="3"/>
  <c r="AC337" i="3"/>
  <c r="AD324" i="3" a="1"/>
  <c r="AD324" i="3" s="1"/>
  <c r="AC170" i="3"/>
  <c r="AE347" i="3" a="1"/>
  <c r="AE347" i="3" s="1"/>
  <c r="AD73" i="3" a="1"/>
  <c r="AD73" i="3" s="1"/>
  <c r="AD88" i="3" a="1"/>
  <c r="AD88" i="3" s="1"/>
  <c r="AD337" i="3" a="1"/>
  <c r="AD337" i="3" s="1"/>
  <c r="AD100" i="3" a="1"/>
  <c r="AD100" i="3" s="1"/>
  <c r="AC191" i="3"/>
  <c r="AC371" i="3"/>
  <c r="AE324" i="3" a="1"/>
  <c r="AE324" i="3" s="1"/>
  <c r="AC380" i="3"/>
  <c r="AD170" i="3" a="1"/>
  <c r="AD170" i="3" s="1"/>
  <c r="AE58" i="3" a="1"/>
  <c r="AE58" i="3" s="1"/>
  <c r="AC130" i="3"/>
  <c r="AD217" i="3" a="1"/>
  <c r="AD217" i="3" s="1"/>
  <c r="AD216" i="3" a="1"/>
  <c r="AD216" i="3" s="1"/>
  <c r="AD276" i="3" a="1"/>
  <c r="AD276" i="3" s="1"/>
  <c r="AE73" i="3" a="1"/>
  <c r="AE73" i="3" s="1"/>
  <c r="AE321" i="3" a="1"/>
  <c r="AE321" i="3" s="1"/>
  <c r="AD142" i="3" a="1"/>
  <c r="AD142" i="3" s="1"/>
  <c r="AE100" i="3" a="1"/>
  <c r="AE100" i="3" s="1"/>
  <c r="AC443" i="3"/>
  <c r="AD191" i="3" a="1"/>
  <c r="AD191" i="3" s="1"/>
  <c r="AD371" i="3" a="1"/>
  <c r="AD371" i="3" s="1"/>
  <c r="AD380" i="3" a="1"/>
  <c r="AD380" i="3" s="1"/>
  <c r="AE403" i="3" a="1"/>
  <c r="AE403" i="3" s="1"/>
  <c r="AD130" i="3" a="1"/>
  <c r="AD130" i="3" s="1"/>
  <c r="AE114" i="3" a="1"/>
  <c r="AE114" i="3" s="1"/>
  <c r="AE216" i="3" a="1"/>
  <c r="AE216" i="3" s="1"/>
  <c r="AE276" i="3" a="1"/>
  <c r="AE276" i="3" s="1"/>
  <c r="AD282" i="3" a="1"/>
  <c r="AD282" i="3" s="1"/>
  <c r="AE299" i="3" a="1"/>
  <c r="AE299" i="3" s="1"/>
  <c r="AD116" i="3" a="1"/>
  <c r="AD116" i="3" s="1"/>
  <c r="AE217" i="3" a="1"/>
  <c r="AE217" i="3" s="1"/>
  <c r="AC255" i="3"/>
  <c r="AC300" i="3"/>
  <c r="AE30" i="3" a="1"/>
  <c r="AE30" i="3" s="1"/>
  <c r="AC77" i="3"/>
  <c r="AC343" i="3"/>
  <c r="AD449" i="3" a="1"/>
  <c r="AD449" i="3" s="1"/>
  <c r="AD173" i="3" a="1"/>
  <c r="AD173" i="3" s="1"/>
  <c r="AD482" i="3" a="1"/>
  <c r="AD482" i="3" s="1"/>
  <c r="AD219" i="3" a="1"/>
  <c r="AD219" i="3" s="1"/>
  <c r="AC441" i="3"/>
  <c r="AC198" i="3"/>
  <c r="AD77" i="3" a="1"/>
  <c r="AD77" i="3" s="1"/>
  <c r="AD343" i="3" a="1"/>
  <c r="AD343" i="3" s="1"/>
  <c r="AE482" i="3" a="1"/>
  <c r="AE482" i="3" s="1"/>
  <c r="AE219" i="3" a="1"/>
  <c r="AE219" i="3" s="1"/>
  <c r="AD198" i="3" a="1"/>
  <c r="AD198" i="3" s="1"/>
  <c r="AE132" i="3" a="1"/>
  <c r="AE132" i="3" s="1"/>
  <c r="AC213" i="3"/>
  <c r="AC444" i="3"/>
  <c r="AD271" i="3" a="1"/>
  <c r="AD271" i="3" s="1"/>
  <c r="AE300" i="3" a="1"/>
  <c r="AE300" i="3" s="1"/>
  <c r="AD408" i="3" a="1"/>
  <c r="AD408" i="3" s="1"/>
  <c r="AC235" i="3"/>
  <c r="AC406" i="3"/>
  <c r="AE322" i="3" a="1"/>
  <c r="AE322" i="3" s="1"/>
  <c r="AD390" i="3" a="1"/>
  <c r="AD390" i="3" s="1"/>
  <c r="AD256" i="3" a="1"/>
  <c r="AD256" i="3" s="1"/>
  <c r="AE406" i="3" a="1"/>
  <c r="AE406" i="3" s="1"/>
  <c r="AD366" i="3" a="1"/>
  <c r="AD366" i="3" s="1"/>
  <c r="AD248" i="3" a="1"/>
  <c r="AD248" i="3" s="1"/>
  <c r="AC319" i="3"/>
  <c r="AE400" i="3" a="1"/>
  <c r="AE400" i="3" s="1"/>
  <c r="AD55" i="3" a="1"/>
  <c r="AD55" i="3" s="1"/>
  <c r="AD182" i="3" a="1"/>
  <c r="AD182" i="3" s="1"/>
  <c r="AC381" i="3"/>
  <c r="AC105" i="3"/>
  <c r="AE483" i="3" a="1"/>
  <c r="AE483" i="3" s="1"/>
  <c r="AE438" i="3" a="1"/>
  <c r="AE438" i="3" s="1"/>
  <c r="AD213" i="3" a="1"/>
  <c r="AD213" i="3" s="1"/>
  <c r="AD444" i="3" a="1"/>
  <c r="AD444" i="3" s="1"/>
  <c r="AE271" i="3" a="1"/>
  <c r="AE271" i="3" s="1"/>
  <c r="AD225" i="3" a="1"/>
  <c r="AD225" i="3" s="1"/>
  <c r="AE225" i="3" a="1"/>
  <c r="AE225" i="3" s="1"/>
  <c r="AE470" i="3" a="1"/>
  <c r="AE470" i="3" s="1"/>
  <c r="AD413" i="3" a="1"/>
  <c r="AD413" i="3" s="1"/>
  <c r="AC199" i="3"/>
  <c r="AE413" i="3" a="1"/>
  <c r="AE413" i="3" s="1"/>
  <c r="AC366" i="3"/>
  <c r="AC55" i="3"/>
  <c r="AE352" i="3" a="1"/>
  <c r="AE352" i="3" s="1"/>
  <c r="AD208" i="3" a="1"/>
  <c r="AD208" i="3" s="1"/>
  <c r="AD414" i="3" a="1"/>
  <c r="AD414" i="3" s="1"/>
  <c r="AC409" i="3"/>
  <c r="AE248" i="3" a="1"/>
  <c r="AE248" i="3" s="1"/>
  <c r="AE203" i="3" a="1"/>
  <c r="AE203" i="3" s="1"/>
  <c r="AE319" i="3" a="1"/>
  <c r="AE319" i="3" s="1"/>
  <c r="AC294" i="3"/>
  <c r="AE381" i="3" a="1"/>
  <c r="AE381" i="3" s="1"/>
  <c r="AD176" i="3" a="1"/>
  <c r="AD176" i="3" s="1"/>
  <c r="AC152" i="3"/>
  <c r="AD361" i="3" a="1"/>
  <c r="AD361" i="3" s="1"/>
  <c r="AD312" i="3" a="1"/>
  <c r="AD312" i="3" s="1"/>
  <c r="AD108" i="3" a="1"/>
  <c r="AD108" i="3" s="1"/>
  <c r="AC476" i="3"/>
  <c r="AD222" i="3" a="1"/>
  <c r="AD222" i="3" s="1"/>
  <c r="AD197" i="3" a="1"/>
  <c r="AD197" i="3" s="1"/>
  <c r="AC148" i="3"/>
  <c r="AC400" i="3"/>
  <c r="AD33" i="3" a="1"/>
  <c r="AD33" i="3" s="1"/>
  <c r="AE401" i="3" a="1"/>
  <c r="AE401" i="3" s="1"/>
  <c r="AC483" i="3"/>
  <c r="AE148" i="3" a="1"/>
  <c r="AE148" i="3" s="1"/>
  <c r="AD438" i="3" a="1"/>
  <c r="AD438" i="3" s="1"/>
  <c r="AD203" i="3" a="1"/>
  <c r="AD203" i="3" s="1"/>
  <c r="AE414" i="3" a="1"/>
  <c r="AE414" i="3" s="1"/>
  <c r="AD409" i="3" a="1"/>
  <c r="AD409" i="3" s="1"/>
  <c r="AC250" i="3"/>
  <c r="AD294" i="3" a="1"/>
  <c r="AD294" i="3" s="1"/>
  <c r="AE176" i="3" a="1"/>
  <c r="AE176" i="3" s="1"/>
  <c r="AE361" i="3" a="1"/>
  <c r="AE361" i="3" s="1"/>
  <c r="AE312" i="3" a="1"/>
  <c r="AE312" i="3" s="1"/>
  <c r="AE108" i="3" a="1"/>
  <c r="AE108" i="3" s="1"/>
  <c r="AD476" i="3" a="1"/>
  <c r="AD476" i="3" s="1"/>
  <c r="AE222" i="3" a="1"/>
  <c r="AE222" i="3" s="1"/>
  <c r="AE304" i="3" a="1"/>
  <c r="AE304" i="3" s="1"/>
  <c r="AE206" i="3" a="1"/>
  <c r="AE206" i="3" s="1"/>
  <c r="AD255" i="3" a="1"/>
  <c r="AD255" i="3" s="1"/>
  <c r="AC33" i="3"/>
  <c r="AE435" i="3" a="1"/>
  <c r="AE435" i="3" s="1"/>
  <c r="AE408" i="3" a="1"/>
  <c r="AE408" i="3" s="1"/>
  <c r="AE175" i="3" a="1"/>
  <c r="AE175" i="3" s="1"/>
  <c r="AD352" i="3" a="1"/>
  <c r="AD352" i="3" s="1"/>
  <c r="AD132" i="3" a="1"/>
  <c r="AD132" i="3" s="1"/>
  <c r="AE235" i="3" a="1"/>
  <c r="AE235" i="3" s="1"/>
  <c r="AC256" i="3"/>
  <c r="AE199" i="3" a="1"/>
  <c r="AE199" i="3" s="1"/>
  <c r="AC182" i="3"/>
  <c r="AE390" i="3" a="1"/>
  <c r="AE390" i="3" s="1"/>
  <c r="AE105" i="3" a="1"/>
  <c r="AE105" i="3" s="1"/>
  <c r="AE327" i="3" a="1"/>
  <c r="AE327" i="3" s="1"/>
  <c r="AE211" i="3" a="1"/>
  <c r="AE211" i="3" s="1"/>
  <c r="AE52" i="3" a="1"/>
  <c r="AE52" i="3" s="1"/>
  <c r="AD52" i="3" a="1"/>
  <c r="AD52" i="3" s="1"/>
  <c r="AC52" i="3"/>
  <c r="AD185" i="3" a="1"/>
  <c r="AD185" i="3" s="1"/>
  <c r="AE179" i="3" a="1"/>
  <c r="AE179" i="3" s="1"/>
  <c r="AD179" i="3" a="1"/>
  <c r="AD179" i="3" s="1"/>
  <c r="AC179" i="3"/>
  <c r="AE185" i="3" a="1"/>
  <c r="AE185" i="3" s="1"/>
  <c r="AC281" i="3"/>
  <c r="AE281" i="3" a="1"/>
  <c r="AE281" i="3" s="1"/>
  <c r="AD281" i="3" a="1"/>
  <c r="AD281" i="3" s="1"/>
  <c r="AC462" i="3"/>
  <c r="AE462" i="3" a="1"/>
  <c r="AE462" i="3" s="1"/>
  <c r="AC242" i="3"/>
  <c r="AD462" i="3" a="1"/>
  <c r="AD462" i="3" s="1"/>
  <c r="AD242" i="3" a="1"/>
  <c r="AD242" i="3" s="1"/>
  <c r="AD101" i="3" a="1"/>
  <c r="AD101" i="3" s="1"/>
  <c r="AC101" i="3"/>
  <c r="AE101" i="3" a="1"/>
  <c r="AE101" i="3" s="1"/>
  <c r="AD404" i="3" a="1"/>
  <c r="AD404" i="3" s="1"/>
  <c r="AC404" i="3"/>
  <c r="AE404" i="3" a="1"/>
  <c r="AE404" i="3" s="1"/>
  <c r="AE102" i="3" a="1"/>
  <c r="AE102" i="3" s="1"/>
  <c r="AD102" i="3" a="1"/>
  <c r="AD102" i="3" s="1"/>
  <c r="AD275" i="3" a="1"/>
  <c r="AD275" i="3" s="1"/>
  <c r="AC275" i="3"/>
  <c r="AE275" i="3" a="1"/>
  <c r="AE275" i="3" s="1"/>
  <c r="AC71" i="3"/>
  <c r="AE71" i="3" a="1"/>
  <c r="AE71" i="3" s="1"/>
  <c r="AD71" i="3" a="1"/>
  <c r="AD71" i="3" s="1"/>
  <c r="AC123" i="3"/>
  <c r="AD123" i="3" a="1"/>
  <c r="AD123" i="3" s="1"/>
  <c r="AE279" i="3" a="1"/>
  <c r="AE279" i="3" s="1"/>
  <c r="AD279" i="3" a="1"/>
  <c r="AD279" i="3" s="1"/>
  <c r="AC279" i="3"/>
  <c r="AE460" i="3" a="1"/>
  <c r="AE460" i="3" s="1"/>
  <c r="AD460" i="3" a="1"/>
  <c r="AD460" i="3" s="1"/>
  <c r="AE153" i="3" a="1"/>
  <c r="AE153" i="3" s="1"/>
  <c r="AD153" i="3" a="1"/>
  <c r="AD153" i="3" s="1"/>
  <c r="AD39" i="3" a="1"/>
  <c r="AD39" i="3" s="1"/>
  <c r="AE39" i="3" a="1"/>
  <c r="AE39" i="3" s="1"/>
  <c r="AC153" i="3"/>
  <c r="AE239" i="3" a="1"/>
  <c r="AE239" i="3" s="1"/>
  <c r="AD239" i="3" a="1"/>
  <c r="AD239" i="3" s="1"/>
  <c r="AC239" i="3"/>
  <c r="AE53" i="3" a="1"/>
  <c r="AE53" i="3" s="1"/>
  <c r="AD53" i="3" a="1"/>
  <c r="AD53" i="3" s="1"/>
  <c r="AC53" i="3"/>
  <c r="AE131" i="3" a="1"/>
  <c r="AE131" i="3" s="1"/>
  <c r="AD131" i="3" a="1"/>
  <c r="AD131" i="3" s="1"/>
  <c r="AC131" i="3"/>
  <c r="AC310" i="3"/>
  <c r="AE310" i="3" a="1"/>
  <c r="AE310" i="3" s="1"/>
  <c r="AD310" i="3" a="1"/>
  <c r="AD310" i="3" s="1"/>
  <c r="AE236" i="3" a="1"/>
  <c r="AE236" i="3" s="1"/>
  <c r="AD236" i="3" a="1"/>
  <c r="AD236" i="3" s="1"/>
  <c r="AC236" i="3"/>
  <c r="AC460" i="3"/>
  <c r="AC384" i="3"/>
  <c r="AC39" i="3"/>
  <c r="AD384" i="3" a="1"/>
  <c r="AD384" i="3" s="1"/>
  <c r="AE375" i="3" a="1"/>
  <c r="AE375" i="3" s="1"/>
  <c r="AD375" i="3" a="1"/>
  <c r="AD375" i="3" s="1"/>
  <c r="AE22" i="3" a="1"/>
  <c r="AE22" i="3" s="1"/>
  <c r="AD22" i="3" a="1"/>
  <c r="AD22" i="3" s="1"/>
  <c r="AC22" i="3"/>
  <c r="AC82" i="3"/>
  <c r="AE82" i="3" a="1"/>
  <c r="AE82" i="3" s="1"/>
  <c r="AE475" i="3" a="1"/>
  <c r="AE475" i="3" s="1"/>
  <c r="AD29" i="3" a="1"/>
  <c r="AD29" i="3" s="1"/>
  <c r="AE29" i="3" a="1"/>
  <c r="AE29" i="3" s="1"/>
  <c r="AC156" i="3"/>
  <c r="AD32" i="3" a="1"/>
  <c r="AD32" i="3" s="1"/>
  <c r="AD334" i="3" a="1"/>
  <c r="AD334" i="3" s="1"/>
  <c r="AC334" i="3"/>
  <c r="AE334" i="3" a="1"/>
  <c r="AE334" i="3" s="1"/>
  <c r="AD292" i="3" a="1"/>
  <c r="AD292" i="3" s="1"/>
  <c r="AE48" i="3" a="1"/>
  <c r="AE48" i="3" s="1"/>
  <c r="AC112" i="3"/>
  <c r="AC383" i="3"/>
  <c r="AC196" i="3"/>
  <c r="AC376" i="3"/>
  <c r="AC31" i="3"/>
  <c r="AC47" i="3"/>
  <c r="AD47" i="3" a="1"/>
  <c r="AD47" i="3" s="1"/>
  <c r="AD196" i="3" a="1"/>
  <c r="AD196" i="3" s="1"/>
  <c r="AC180" i="3"/>
  <c r="AD228" i="3" a="1"/>
  <c r="AD228" i="3" s="1"/>
  <c r="AE228" i="3" a="1"/>
  <c r="AE228" i="3" s="1"/>
  <c r="AC228" i="3"/>
  <c r="AC378" i="3"/>
  <c r="AE378" i="3" a="1"/>
  <c r="AE378" i="3" s="1"/>
  <c r="AD424" i="3" a="1"/>
  <c r="AD424" i="3" s="1"/>
  <c r="AD192" i="3" a="1"/>
  <c r="AD192" i="3" s="1"/>
  <c r="AE192" i="3" a="1"/>
  <c r="AE192" i="3" s="1"/>
  <c r="AC344" i="3"/>
  <c r="AE344" i="3" a="1"/>
  <c r="AE344" i="3" s="1"/>
  <c r="AD378" i="3" a="1"/>
  <c r="AD378" i="3" s="1"/>
  <c r="AE31" i="3" a="1"/>
  <c r="AE31" i="3" s="1"/>
  <c r="AC478" i="3"/>
  <c r="AE43" i="3" a="1"/>
  <c r="AE43" i="3" s="1"/>
  <c r="AD43" i="3" a="1"/>
  <c r="AD43" i="3" s="1"/>
  <c r="AC43" i="3"/>
  <c r="AD317" i="3" a="1"/>
  <c r="AD317" i="3" s="1"/>
  <c r="AE383" i="3" a="1"/>
  <c r="AE383" i="3" s="1"/>
  <c r="AC84" i="3"/>
  <c r="AD344" i="3" a="1"/>
  <c r="AD344" i="3" s="1"/>
  <c r="AD478" i="3" a="1"/>
  <c r="AD478" i="3" s="1"/>
  <c r="AE396" i="3" a="1"/>
  <c r="AE396" i="3" s="1"/>
  <c r="AC229" i="3"/>
  <c r="AE91" i="3" a="1"/>
  <c r="AE91" i="3" s="1"/>
  <c r="AD91" i="3" a="1"/>
  <c r="AD91" i="3" s="1"/>
  <c r="AE424" i="3" a="1"/>
  <c r="AE424" i="3" s="1"/>
  <c r="AD38" i="3" a="1"/>
  <c r="AD38" i="3" s="1"/>
  <c r="AC38" i="3"/>
  <c r="AD84" i="3" a="1"/>
  <c r="AD84" i="3" s="1"/>
  <c r="AC355" i="3"/>
  <c r="AE317" i="3" a="1"/>
  <c r="AE317" i="3" s="1"/>
  <c r="AE410" i="3" a="1"/>
  <c r="AE410" i="3" s="1"/>
  <c r="AD410" i="3" a="1"/>
  <c r="AD410" i="3" s="1"/>
  <c r="AC410" i="3"/>
  <c r="AC397" i="3"/>
  <c r="AE397" i="3" a="1"/>
  <c r="AE397" i="3" s="1"/>
  <c r="AD397" i="3" a="1"/>
  <c r="AD397" i="3" s="1"/>
  <c r="AD229" i="3" a="1"/>
  <c r="AD229" i="3" s="1"/>
  <c r="AC91" i="3"/>
  <c r="AC389" i="3"/>
  <c r="AE389" i="3" a="1"/>
  <c r="AE389" i="3" s="1"/>
  <c r="AD389" i="3" a="1"/>
  <c r="AD389" i="3" s="1"/>
  <c r="AE38" i="3" a="1"/>
  <c r="AE38" i="3" s="1"/>
  <c r="AC436" i="3"/>
  <c r="AC145" i="3"/>
  <c r="AD320" i="3" a="1"/>
  <c r="AD320" i="3" s="1"/>
  <c r="AE320" i="3" a="1"/>
  <c r="AE320" i="3" s="1"/>
  <c r="AE395" i="3" a="1"/>
  <c r="AE395" i="3" s="1"/>
  <c r="AD87" i="3" a="1"/>
  <c r="AD87" i="3" s="1"/>
  <c r="AE87" i="3" a="1"/>
  <c r="AE87" i="3" s="1"/>
  <c r="AD431" i="3" a="1"/>
  <c r="AD431" i="3" s="1"/>
  <c r="AC446" i="3"/>
  <c r="AD37" i="3" a="1"/>
  <c r="AD37" i="3" s="1"/>
  <c r="AD97" i="3" a="1"/>
  <c r="AD97" i="3" s="1"/>
  <c r="AC20" i="3"/>
  <c r="AE484" i="3" a="1"/>
  <c r="AE484" i="3" s="1"/>
  <c r="AD284" i="3" a="1"/>
  <c r="AD284" i="3" s="1"/>
  <c r="AC284" i="3"/>
  <c r="AE284" i="3" a="1"/>
  <c r="AE284" i="3" s="1"/>
  <c r="AC320" i="3"/>
  <c r="AC434" i="3"/>
  <c r="AE287" i="3" a="1"/>
  <c r="AE287" i="3" s="1"/>
  <c r="AC287" i="3"/>
  <c r="AD287" i="3" a="1"/>
  <c r="AD287" i="3" s="1"/>
  <c r="AE140" i="3" a="1"/>
  <c r="AE140" i="3" s="1"/>
  <c r="AC87" i="3"/>
  <c r="AC379" i="3"/>
  <c r="AD446" i="3" a="1"/>
  <c r="AD446" i="3" s="1"/>
  <c r="AE37" i="3" a="1"/>
  <c r="AE37" i="3" s="1"/>
  <c r="AD20" i="3" a="1"/>
  <c r="AD20" i="3" s="1"/>
  <c r="AC99" i="3"/>
  <c r="AE110" i="3" a="1"/>
  <c r="AE110" i="3" s="1"/>
  <c r="AC296" i="3"/>
  <c r="AC260" i="3"/>
  <c r="AD434" i="3" a="1"/>
  <c r="AD434" i="3" s="1"/>
  <c r="AD379" i="3" a="1"/>
  <c r="AD379" i="3" s="1"/>
  <c r="AE431" i="3" a="1"/>
  <c r="AE431" i="3" s="1"/>
  <c r="AC241" i="3"/>
  <c r="AE241" i="3" a="1"/>
  <c r="AE241" i="3" s="1"/>
  <c r="AD241" i="3" a="1"/>
  <c r="AD241" i="3" s="1"/>
  <c r="AD99" i="3" a="1"/>
  <c r="AD99" i="3" s="1"/>
  <c r="AC480" i="3"/>
  <c r="AE480" i="3" a="1"/>
  <c r="AE480" i="3" s="1"/>
  <c r="AC474" i="3"/>
  <c r="AD296" i="3" a="1"/>
  <c r="AD296" i="3" s="1"/>
  <c r="AE260" i="3" a="1"/>
  <c r="AE260" i="3" s="1"/>
  <c r="AC286" i="3"/>
  <c r="AC252" i="3"/>
  <c r="AD372" i="3" a="1"/>
  <c r="AD372" i="3" s="1"/>
  <c r="AC372" i="3"/>
  <c r="AE372" i="3" a="1"/>
  <c r="AE372" i="3" s="1"/>
  <c r="AC86" i="3"/>
  <c r="AD151" i="3" a="1"/>
  <c r="AD151" i="3" s="1"/>
  <c r="AC151" i="3"/>
  <c r="AC421" i="3"/>
  <c r="AD480" i="3" a="1"/>
  <c r="AD480" i="3" s="1"/>
  <c r="AD474" i="3" a="1"/>
  <c r="AD474" i="3" s="1"/>
  <c r="AC459" i="3"/>
  <c r="AD252" i="3" a="1"/>
  <c r="AD252" i="3" s="1"/>
  <c r="AD86" i="3" a="1"/>
  <c r="AD86" i="3" s="1"/>
  <c r="AD457" i="3" a="1"/>
  <c r="AD457" i="3" s="1"/>
  <c r="AC457" i="3"/>
  <c r="AE457" i="3" a="1"/>
  <c r="AE457" i="3" s="1"/>
  <c r="AD421" i="3" a="1"/>
  <c r="AD421" i="3" s="1"/>
  <c r="AD459" i="3" a="1"/>
  <c r="AD459" i="3" s="1"/>
  <c r="AD34" i="3" a="1"/>
  <c r="AD34" i="3" s="1"/>
  <c r="AC34" i="3"/>
  <c r="AC475" i="3"/>
  <c r="AC453" i="3"/>
  <c r="AC190" i="3"/>
  <c r="AE66" i="3" a="1"/>
  <c r="AE66" i="3" s="1"/>
  <c r="AD66" i="3" a="1"/>
  <c r="AD66" i="3" s="1"/>
  <c r="AE214" i="3" a="1"/>
  <c r="AE214" i="3" s="1"/>
  <c r="AD214" i="3" a="1"/>
  <c r="AD214" i="3" s="1"/>
  <c r="AC181" i="3"/>
  <c r="AE34" i="3" a="1"/>
  <c r="AE34" i="3" s="1"/>
  <c r="AC367" i="3"/>
  <c r="AD453" i="3" a="1"/>
  <c r="AD453" i="3" s="1"/>
  <c r="AC120" i="3"/>
  <c r="AD120" i="3" a="1"/>
  <c r="AD120" i="3" s="1"/>
  <c r="AD350" i="3" a="1"/>
  <c r="AD350" i="3" s="1"/>
  <c r="AE350" i="3" a="1"/>
  <c r="AE350" i="3" s="1"/>
  <c r="AD190" i="3" a="1"/>
  <c r="AD190" i="3" s="1"/>
  <c r="AD247" i="3" a="1"/>
  <c r="AD247" i="3" s="1"/>
  <c r="AC66" i="3"/>
  <c r="AC472" i="3"/>
  <c r="AC214" i="3"/>
  <c r="AD181" i="3" a="1"/>
  <c r="AD181" i="3" s="1"/>
  <c r="AD367" i="3" a="1"/>
  <c r="AD367" i="3" s="1"/>
  <c r="AC350" i="3"/>
  <c r="AC48" i="3"/>
  <c r="AD469" i="3" a="1"/>
  <c r="AD469" i="3" s="1"/>
  <c r="AC469" i="3"/>
  <c r="AE469" i="3" a="1"/>
  <c r="AE469" i="3" s="1"/>
  <c r="AC360" i="3"/>
  <c r="AC385" i="3"/>
  <c r="AD385" i="3" a="1"/>
  <c r="AD385" i="3" s="1"/>
  <c r="AE472" i="3" a="1"/>
  <c r="AE472" i="3" s="1"/>
  <c r="AC490" i="3"/>
  <c r="AC463" i="3"/>
  <c r="AC210" i="3"/>
  <c r="AD119" i="3" a="1"/>
  <c r="AD119" i="3" s="1"/>
  <c r="AC119" i="3"/>
  <c r="AE119" i="3" a="1"/>
  <c r="AE119" i="3" s="1"/>
  <c r="AD355" i="3" a="1"/>
  <c r="AD355" i="3" s="1"/>
  <c r="AE464" i="3" a="1"/>
  <c r="AE464" i="3" s="1"/>
  <c r="AD464" i="3" a="1"/>
  <c r="AD464" i="3" s="1"/>
  <c r="AC464" i="3"/>
  <c r="AC124" i="3"/>
  <c r="AD436" i="3" a="1"/>
  <c r="AD436" i="3" s="1"/>
  <c r="AD210" i="3" a="1"/>
  <c r="AD210" i="3" s="1"/>
  <c r="AD145" i="3" a="1"/>
  <c r="AD145" i="3" s="1"/>
  <c r="AC302" i="3"/>
  <c r="AC159" i="3"/>
  <c r="AC218" i="3"/>
  <c r="AC484" i="3"/>
  <c r="AD124" i="3" a="1"/>
  <c r="AD124" i="3" s="1"/>
  <c r="AD270" i="3" a="1"/>
  <c r="AD270" i="3" s="1"/>
  <c r="AC257" i="3"/>
  <c r="AC353" i="3"/>
  <c r="AD302" i="3" a="1"/>
  <c r="AD302" i="3" s="1"/>
  <c r="AC140" i="3"/>
  <c r="AD395" i="3" a="1"/>
  <c r="AD395" i="3" s="1"/>
  <c r="AD159" i="3" a="1"/>
  <c r="AD159" i="3" s="1"/>
  <c r="AD218" i="3" a="1"/>
  <c r="AD218" i="3" s="1"/>
  <c r="AC110" i="3"/>
  <c r="AC150" i="3"/>
  <c r="AD309" i="3" a="1"/>
  <c r="AD309" i="3" s="1"/>
  <c r="AE309" i="3" a="1"/>
  <c r="AE309" i="3" s="1"/>
  <c r="AC309" i="3"/>
  <c r="AD257" i="3" a="1"/>
  <c r="AD257" i="3" s="1"/>
  <c r="AD353" i="3" a="1"/>
  <c r="AD353" i="3" s="1"/>
  <c r="AC97" i="3"/>
  <c r="AE150" i="3" a="1"/>
  <c r="AE150" i="3" s="1"/>
  <c r="AC21" i="3"/>
  <c r="AE21" i="3" a="1"/>
  <c r="AE21" i="3" s="1"/>
  <c r="AD298" i="3" a="1"/>
  <c r="AD298" i="3" s="1"/>
  <c r="AE298" i="3" a="1"/>
  <c r="AE298" i="3" s="1"/>
  <c r="AE120" i="3" a="1"/>
  <c r="AE120" i="3" s="1"/>
  <c r="AC40" i="3"/>
  <c r="AD360" i="3" a="1"/>
  <c r="AD360" i="3" s="1"/>
  <c r="AD439" i="3" a="1"/>
  <c r="AD439" i="3" s="1"/>
  <c r="AC439" i="3"/>
  <c r="AE247" i="3" a="1"/>
  <c r="AE247" i="3" s="1"/>
  <c r="AE385" i="3" a="1"/>
  <c r="AE385" i="3" s="1"/>
  <c r="AE468" i="3" a="1"/>
  <c r="AE468" i="3" s="1"/>
  <c r="AD468" i="3" a="1"/>
  <c r="AD468" i="3" s="1"/>
  <c r="AE490" i="3" a="1"/>
  <c r="AE490" i="3" s="1"/>
  <c r="AC32" i="3"/>
  <c r="AD40" i="3" a="1"/>
  <c r="AD40" i="3" s="1"/>
  <c r="AC292" i="3"/>
  <c r="AE122" i="3" a="1"/>
  <c r="AE122" i="3" s="1"/>
  <c r="AD122" i="3" a="1"/>
  <c r="AD122" i="3" s="1"/>
  <c r="AE439" i="3" a="1"/>
  <c r="AE439" i="3" s="1"/>
  <c r="AC448" i="3"/>
  <c r="AE448" i="3" a="1"/>
  <c r="AE448" i="3" s="1"/>
  <c r="AC278" i="3"/>
  <c r="AE278" i="3" a="1"/>
  <c r="AE278" i="3" s="1"/>
  <c r="AD278" i="3" a="1"/>
  <c r="AD278" i="3" s="1"/>
  <c r="AC468" i="3"/>
  <c r="AD463" i="3" a="1"/>
  <c r="AD463" i="3" s="1"/>
  <c r="AE411" i="3" a="1"/>
  <c r="AE411" i="3" s="1"/>
  <c r="AD411" i="3" a="1"/>
  <c r="AD411" i="3" s="1"/>
  <c r="AD156" i="3" a="1"/>
  <c r="AD156" i="3" s="1"/>
  <c r="AC455" i="3"/>
  <c r="AD187" i="3" a="1"/>
  <c r="AD187" i="3" s="1"/>
  <c r="AC187" i="3"/>
  <c r="AE187" i="3" a="1"/>
  <c r="AE187" i="3" s="1"/>
  <c r="AC411" i="3"/>
  <c r="AD112" i="3" a="1"/>
  <c r="AD112" i="3" s="1"/>
  <c r="AC396" i="3"/>
  <c r="AD455" i="3" a="1"/>
  <c r="AD455" i="3" s="1"/>
  <c r="AD376" i="3" a="1"/>
  <c r="AD376" i="3" s="1"/>
  <c r="AE333" i="3" a="1"/>
  <c r="AE333" i="3" s="1"/>
  <c r="AD333" i="3" a="1"/>
  <c r="AD333" i="3" s="1"/>
  <c r="AC333" i="3"/>
  <c r="AE47" i="3" a="1"/>
  <c r="AE47" i="3" s="1"/>
  <c r="AD180" i="3" a="1"/>
  <c r="AD180" i="3" s="1"/>
  <c r="AD429" i="3" a="1"/>
  <c r="AD429" i="3" s="1"/>
  <c r="AE429" i="3" a="1"/>
  <c r="AE429" i="3" s="1"/>
  <c r="AC192" i="3"/>
  <c r="AE270" i="3" a="1"/>
  <c r="AE270" i="3" s="1"/>
  <c r="AD262" i="3" a="1"/>
  <c r="AD262" i="3" s="1"/>
  <c r="AC262" i="3"/>
  <c r="AC208" i="3"/>
  <c r="AE89" i="3" a="1"/>
  <c r="AE89" i="3" s="1"/>
  <c r="AD89" i="3" a="1"/>
  <c r="AD89" i="3" s="1"/>
  <c r="AE293" i="3" a="1"/>
  <c r="AE293" i="3" s="1"/>
  <c r="AD293" i="3" a="1"/>
  <c r="AD293" i="3" s="1"/>
  <c r="AD21" i="3" a="1"/>
  <c r="AD21" i="3" s="1"/>
  <c r="AC328" i="3"/>
  <c r="AE328" i="3" a="1"/>
  <c r="AE328" i="3" s="1"/>
  <c r="AD328" i="3" a="1"/>
  <c r="AD328" i="3" s="1"/>
  <c r="AC298" i="3"/>
  <c r="AE386" i="3" a="1"/>
  <c r="AE386" i="3" s="1"/>
  <c r="AD386" i="3" a="1"/>
  <c r="AD386" i="3" s="1"/>
  <c r="AE306" i="3" a="1"/>
  <c r="AE306" i="3" s="1"/>
  <c r="AC306" i="3"/>
  <c r="AD306" i="3" a="1"/>
  <c r="AD306" i="3" s="1"/>
  <c r="AC451" i="3"/>
  <c r="AE363" i="3" a="1"/>
  <c r="AE363" i="3" s="1"/>
  <c r="AD311" i="3" a="1"/>
  <c r="AD311" i="3" s="1"/>
  <c r="AD50" i="3" a="1"/>
  <c r="AD50" i="3" s="1"/>
  <c r="AC125" i="3"/>
  <c r="AC370" i="3"/>
  <c r="AD62" i="3" a="1"/>
  <c r="AD62" i="3" s="1"/>
  <c r="AD25" i="3" a="1"/>
  <c r="AD25" i="3" s="1"/>
  <c r="AD451" i="3" a="1"/>
  <c r="AD451" i="3" s="1"/>
  <c r="AD125" i="3" a="1"/>
  <c r="AD125" i="3" s="1"/>
  <c r="AD351" i="3" a="1"/>
  <c r="AD351" i="3" s="1"/>
  <c r="AE193" i="3" a="1"/>
  <c r="AE193" i="3" s="1"/>
  <c r="AD193" i="3" a="1"/>
  <c r="AD193" i="3" s="1"/>
  <c r="AC26" i="3"/>
  <c r="AD251" i="3" a="1"/>
  <c r="AD251" i="3" s="1"/>
  <c r="AD430" i="3" a="1"/>
  <c r="AD430" i="3" s="1"/>
  <c r="AD80" i="3" a="1"/>
  <c r="AD80" i="3" s="1"/>
  <c r="AE117" i="3" a="1"/>
  <c r="AE117" i="3" s="1"/>
  <c r="AD370" i="3" a="1"/>
  <c r="AD370" i="3" s="1"/>
  <c r="AC442" i="3"/>
  <c r="AC425" i="3"/>
  <c r="AD425" i="3" a="1"/>
  <c r="AD425" i="3" s="1"/>
  <c r="AE425" i="3" a="1"/>
  <c r="AE425" i="3" s="1"/>
  <c r="AE311" i="3" a="1"/>
  <c r="AE311" i="3" s="1"/>
  <c r="AE50" i="3" a="1"/>
  <c r="AE50" i="3" s="1"/>
  <c r="AE204" i="3" a="1"/>
  <c r="AE204" i="3" s="1"/>
  <c r="AD204" i="3" a="1"/>
  <c r="AD204" i="3" s="1"/>
  <c r="AE258" i="3" a="1"/>
  <c r="AE258" i="3" s="1"/>
  <c r="AC83" i="3"/>
  <c r="AC193" i="3"/>
  <c r="AC45" i="3"/>
  <c r="AC223" i="3"/>
  <c r="AE223" i="3" a="1"/>
  <c r="AE223" i="3" s="1"/>
  <c r="AE427" i="3" a="1"/>
  <c r="AE427" i="3" s="1"/>
  <c r="AD427" i="3" a="1"/>
  <c r="AD427" i="3" s="1"/>
  <c r="AE56" i="3" a="1"/>
  <c r="AE56" i="3" s="1"/>
  <c r="AD338" i="3" a="1"/>
  <c r="AD338" i="3" s="1"/>
  <c r="AC338" i="3"/>
  <c r="AE338" i="3" a="1"/>
  <c r="AE338" i="3" s="1"/>
  <c r="AD442" i="3" a="1"/>
  <c r="AD442" i="3" s="1"/>
  <c r="AC268" i="3"/>
  <c r="AC204" i="3"/>
  <c r="AE351" i="3" a="1"/>
  <c r="AE351" i="3" s="1"/>
  <c r="AD83" i="3" a="1"/>
  <c r="AD83" i="3" s="1"/>
  <c r="AC348" i="3"/>
  <c r="AE348" i="3" a="1"/>
  <c r="AE348" i="3" s="1"/>
  <c r="AD45" i="3" a="1"/>
  <c r="AD45" i="3" s="1"/>
  <c r="AC51" i="3"/>
  <c r="AE121" i="3" a="1"/>
  <c r="AE121" i="3" s="1"/>
  <c r="AD354" i="3" a="1"/>
  <c r="AD354" i="3" s="1"/>
  <c r="AE354" i="3" a="1"/>
  <c r="AE354" i="3" s="1"/>
  <c r="AC254" i="3"/>
  <c r="AC357" i="3"/>
  <c r="AD51" i="3" a="1"/>
  <c r="AD51" i="3" s="1"/>
  <c r="AC237" i="3"/>
  <c r="AC354" i="3"/>
  <c r="AD254" i="3" a="1"/>
  <c r="AD254" i="3" s="1"/>
  <c r="AC249" i="3"/>
  <c r="AC169" i="3"/>
  <c r="AE289" i="3" a="1"/>
  <c r="AE289" i="3" s="1"/>
  <c r="AE155" i="3" a="1"/>
  <c r="AE155" i="3" s="1"/>
  <c r="AE75" i="3" a="1"/>
  <c r="AE75" i="3" s="1"/>
  <c r="AC233" i="3"/>
  <c r="AD57" i="3" a="1"/>
  <c r="AD57" i="3" s="1"/>
  <c r="AE61" i="3" a="1"/>
  <c r="AE61" i="3" s="1"/>
  <c r="AD61" i="3" a="1"/>
  <c r="AD61" i="3" s="1"/>
  <c r="AC61" i="3"/>
  <c r="AC201" i="3"/>
  <c r="AE35" i="3" a="1"/>
  <c r="AE35" i="3" s="1"/>
  <c r="AD243" i="3" a="1"/>
  <c r="AD243" i="3" s="1"/>
  <c r="AE471" i="3" a="1"/>
  <c r="AE471" i="3" s="1"/>
  <c r="AC111" i="3"/>
  <c r="AC477" i="3"/>
  <c r="AE326" i="3" a="1"/>
  <c r="AE326" i="3" s="1"/>
  <c r="AE473" i="3" a="1"/>
  <c r="AE473" i="3" s="1"/>
  <c r="AD473" i="3" a="1"/>
  <c r="AD473" i="3" s="1"/>
  <c r="AD237" i="3" a="1"/>
  <c r="AD237" i="3" s="1"/>
  <c r="AD178" i="3" a="1"/>
  <c r="AD178" i="3" s="1"/>
  <c r="AE341" i="3" a="1"/>
  <c r="AE341" i="3" s="1"/>
  <c r="AC341" i="3"/>
  <c r="AD341" i="3" a="1"/>
  <c r="AD341" i="3" s="1"/>
  <c r="AC85" i="3"/>
  <c r="AE189" i="3" a="1"/>
  <c r="AE189" i="3" s="1"/>
  <c r="AD249" i="3" a="1"/>
  <c r="AD249" i="3" s="1"/>
  <c r="AD169" i="3" a="1"/>
  <c r="AD169" i="3" s="1"/>
  <c r="AC158" i="3"/>
  <c r="AE233" i="3" a="1"/>
  <c r="AE233" i="3" s="1"/>
  <c r="AE269" i="3" a="1"/>
  <c r="AE269" i="3" s="1"/>
  <c r="AE234" i="3" a="1"/>
  <c r="AE234" i="3" s="1"/>
  <c r="AD234" i="3" a="1"/>
  <c r="AD234" i="3" s="1"/>
  <c r="AD201" i="3" a="1"/>
  <c r="AD201" i="3" s="1"/>
  <c r="AC316" i="3"/>
  <c r="AE220" i="3" a="1"/>
  <c r="AE220" i="3" s="1"/>
  <c r="AD111" i="3" a="1"/>
  <c r="AD111" i="3" s="1"/>
  <c r="AE477" i="3" a="1"/>
  <c r="AE477" i="3" s="1"/>
  <c r="AC473" i="3"/>
  <c r="AD253" i="3" a="1"/>
  <c r="AD253" i="3" s="1"/>
  <c r="AC253" i="3"/>
  <c r="AE253" i="3" a="1"/>
  <c r="AE253" i="3" s="1"/>
  <c r="AD258" i="3" a="1"/>
  <c r="AD258" i="3" s="1"/>
  <c r="AC251" i="3"/>
  <c r="AD402" i="3" a="1"/>
  <c r="AD402" i="3" s="1"/>
  <c r="AC430" i="3"/>
  <c r="AC80" i="3"/>
  <c r="AD266" i="3" a="1"/>
  <c r="AD266" i="3" s="1"/>
  <c r="AE63" i="3" a="1"/>
  <c r="AE63" i="3" s="1"/>
  <c r="AC308" i="3"/>
  <c r="AE137" i="3" a="1"/>
  <c r="AE137" i="3" s="1"/>
  <c r="AD137" i="3" a="1"/>
  <c r="AD137" i="3" s="1"/>
  <c r="AC137" i="3"/>
  <c r="AE266" i="3" a="1"/>
  <c r="AE266" i="3" s="1"/>
  <c r="AC126" i="3"/>
  <c r="AC56" i="3"/>
  <c r="AD308" i="3" a="1"/>
  <c r="AD308" i="3" s="1"/>
  <c r="AC121" i="3"/>
  <c r="AD26" i="3" a="1"/>
  <c r="AD26" i="3" s="1"/>
  <c r="AE402" i="3" a="1"/>
  <c r="AE402" i="3" s="1"/>
  <c r="AD126" i="3" a="1"/>
  <c r="AD126" i="3" s="1"/>
  <c r="AC147" i="3"/>
  <c r="AD194" i="3" a="1"/>
  <c r="AD194" i="3" s="1"/>
  <c r="AC194" i="3"/>
  <c r="AC155" i="3"/>
  <c r="AD223" i="3" a="1"/>
  <c r="AD223" i="3" s="1"/>
  <c r="AC427" i="3"/>
  <c r="AD147" i="3" a="1"/>
  <c r="AD147" i="3" s="1"/>
  <c r="AC35" i="3"/>
  <c r="AD345" i="3" a="1"/>
  <c r="AD345" i="3" s="1"/>
  <c r="AC345" i="3"/>
  <c r="AE345" i="3" a="1"/>
  <c r="AE345" i="3" s="1"/>
  <c r="AC488" i="3"/>
  <c r="AC326" i="3"/>
  <c r="AD268" i="3" a="1"/>
  <c r="AD268" i="3" s="1"/>
  <c r="AD348" i="3" a="1"/>
  <c r="AD348" i="3" s="1"/>
  <c r="AD289" i="3" a="1"/>
  <c r="AD289" i="3" s="1"/>
  <c r="AD75" i="3" a="1"/>
  <c r="AD75" i="3" s="1"/>
  <c r="AC230" i="3"/>
  <c r="AC269" i="3"/>
  <c r="AC240" i="3"/>
  <c r="AC369" i="3"/>
  <c r="AE456" i="3" a="1"/>
  <c r="AE456" i="3" s="1"/>
  <c r="AD456" i="3" a="1"/>
  <c r="AD456" i="3" s="1"/>
  <c r="AC456" i="3"/>
  <c r="AE315" i="3" a="1"/>
  <c r="AE315" i="3" s="1"/>
  <c r="AD315" i="3" a="1"/>
  <c r="AD315" i="3" s="1"/>
  <c r="AD471" i="3" a="1"/>
  <c r="AD471" i="3" s="1"/>
  <c r="AC220" i="3"/>
  <c r="AC374" i="3"/>
  <c r="AE374" i="3" a="1"/>
  <c r="AE374" i="3" s="1"/>
  <c r="AD374" i="3" a="1"/>
  <c r="AD374" i="3" s="1"/>
  <c r="AD488" i="3" a="1"/>
  <c r="AD488" i="3" s="1"/>
  <c r="AC356" i="3"/>
  <c r="AC96" i="3"/>
  <c r="AD416" i="3" a="1"/>
  <c r="AD416" i="3" s="1"/>
  <c r="AD133" i="3" a="1"/>
  <c r="AD133" i="3" s="1"/>
  <c r="AD290" i="3" a="1"/>
  <c r="AD290" i="3" s="1"/>
  <c r="AC290" i="3"/>
  <c r="AC143" i="3"/>
  <c r="AD143" i="3" a="1"/>
  <c r="AD143" i="3" s="1"/>
  <c r="AE143" i="3" a="1"/>
  <c r="AE143" i="3" s="1"/>
  <c r="AC46" i="3"/>
  <c r="AE357" i="3" a="1"/>
  <c r="AE357" i="3" s="1"/>
  <c r="AC234" i="3"/>
  <c r="AE141" i="3" a="1"/>
  <c r="AE141" i="3" s="1"/>
  <c r="AD141" i="3" a="1"/>
  <c r="AD141" i="3" s="1"/>
  <c r="AE349" i="3" a="1"/>
  <c r="AE349" i="3" s="1"/>
  <c r="AC349" i="3"/>
  <c r="AC149" i="3"/>
  <c r="AE57" i="3" a="1"/>
  <c r="AE57" i="3" s="1"/>
  <c r="AC162" i="3"/>
  <c r="AD403" i="3" a="1"/>
  <c r="AD403" i="3" s="1"/>
  <c r="AC487" i="3"/>
  <c r="AD90" i="3" a="1"/>
  <c r="AD90" i="3" s="1"/>
  <c r="AE243" i="3" a="1"/>
  <c r="AE243" i="3" s="1"/>
  <c r="AD316" i="3" a="1"/>
  <c r="AD316" i="3" s="1"/>
  <c r="AC452" i="3"/>
  <c r="AE461" i="3" a="1"/>
  <c r="AE461" i="3" s="1"/>
  <c r="AC461" i="3"/>
  <c r="AE172" i="3" a="1"/>
  <c r="AE172" i="3" s="1"/>
  <c r="AC363" i="3"/>
  <c r="AD117" i="3" a="1"/>
  <c r="AD117" i="3" s="1"/>
  <c r="AD454" i="3" a="1"/>
  <c r="AD454" i="3" s="1"/>
  <c r="AC454" i="3"/>
  <c r="AC63" i="3"/>
  <c r="AC386" i="3"/>
  <c r="AC62" i="3"/>
  <c r="AC25" i="3"/>
  <c r="AC186" i="3"/>
  <c r="AE186" i="3" a="1"/>
  <c r="AE186" i="3" s="1"/>
  <c r="AC189" i="3"/>
  <c r="AC447" i="3"/>
  <c r="AE447" i="3" a="1"/>
  <c r="AE447" i="3" s="1"/>
  <c r="AD447" i="3" a="1"/>
  <c r="AD447" i="3" s="1"/>
  <c r="AE194" i="3" a="1"/>
  <c r="AE194" i="3" s="1"/>
  <c r="AD230" i="3" a="1"/>
  <c r="AD230" i="3" s="1"/>
  <c r="AD240" i="3" a="1"/>
  <c r="AD240" i="3" s="1"/>
  <c r="AD369" i="3" a="1"/>
  <c r="AD369" i="3" s="1"/>
  <c r="AC485" i="3"/>
  <c r="AC315" i="3"/>
  <c r="AC178" i="3"/>
  <c r="AD485" i="3" a="1"/>
  <c r="AD485" i="3" s="1"/>
  <c r="AD172" i="3" a="1"/>
  <c r="AD172" i="3" s="1"/>
  <c r="AD96" i="3" a="1"/>
  <c r="AD96" i="3" s="1"/>
  <c r="AE416" i="3" a="1"/>
  <c r="AE416" i="3" s="1"/>
  <c r="AC64" i="3"/>
  <c r="AE46" i="3" a="1"/>
  <c r="AE46" i="3" s="1"/>
  <c r="AD329" i="3" a="1"/>
  <c r="AD329" i="3" s="1"/>
  <c r="AE329" i="3" a="1"/>
  <c r="AE329" i="3" s="1"/>
  <c r="AC141" i="3"/>
  <c r="AC165" i="3"/>
  <c r="AE165" i="3" a="1"/>
  <c r="AE165" i="3" s="1"/>
  <c r="AD349" i="3" a="1"/>
  <c r="AD349" i="3" s="1"/>
  <c r="AD149" i="3" a="1"/>
  <c r="AD149" i="3" s="1"/>
  <c r="AC36" i="3"/>
  <c r="AE36" i="3" a="1"/>
  <c r="AE36" i="3" s="1"/>
  <c r="AC449" i="3"/>
  <c r="AD162" i="3" a="1"/>
  <c r="AD162" i="3" s="1"/>
  <c r="AD487" i="3" a="1"/>
  <c r="AD487" i="3" s="1"/>
  <c r="AE332" i="3" a="1"/>
  <c r="AE332" i="3" s="1"/>
  <c r="AD332" i="3" a="1"/>
  <c r="AD332" i="3" s="1"/>
  <c r="AD461" i="3" a="1"/>
  <c r="AD461" i="3" s="1"/>
  <c r="AE163" i="3" a="1"/>
  <c r="AE163" i="3" s="1"/>
  <c r="AD163" i="3" a="1"/>
  <c r="AD163" i="3" s="1"/>
  <c r="AC491" i="3"/>
  <c r="AE491" i="3" a="1"/>
  <c r="AE491" i="3" s="1"/>
  <c r="AD491" i="3" a="1"/>
  <c r="AD491" i="3" s="1"/>
  <c r="AD115" i="3" a="1"/>
  <c r="AD115" i="3" s="1"/>
  <c r="AC261" i="3"/>
  <c r="AE136" i="3" a="1"/>
  <c r="AE136" i="3" s="1"/>
  <c r="AD136" i="3" a="1"/>
  <c r="AD136" i="3" s="1"/>
  <c r="AC136" i="3"/>
  <c r="AD467" i="3" a="1"/>
  <c r="AD467" i="3" s="1"/>
  <c r="AD215" i="3" a="1"/>
  <c r="AD215" i="3" s="1"/>
  <c r="AE244" i="3" a="1"/>
  <c r="AE244" i="3" s="1"/>
  <c r="AD330" i="3" a="1"/>
  <c r="AD330" i="3" s="1"/>
  <c r="AD280" i="3" a="1"/>
  <c r="AD280" i="3" s="1"/>
  <c r="AC207" i="3"/>
  <c r="AC206" i="3"/>
  <c r="AC177" i="3"/>
  <c r="AC171" i="3"/>
  <c r="AC107" i="3"/>
  <c r="AD166" i="3" a="1"/>
  <c r="AD166" i="3" s="1"/>
  <c r="AE373" i="3" a="1"/>
  <c r="AE373" i="3" s="1"/>
  <c r="AD373" i="3" a="1"/>
  <c r="AD373" i="3" s="1"/>
  <c r="AC314" i="3"/>
  <c r="AE139" i="3" a="1"/>
  <c r="AE139" i="3" s="1"/>
  <c r="AC24" i="3"/>
  <c r="AD42" i="3" a="1"/>
  <c r="AD42" i="3" s="1"/>
  <c r="AD274" i="3" a="1"/>
  <c r="AD274" i="3" s="1"/>
  <c r="AC313" i="3"/>
  <c r="AD261" i="3" a="1"/>
  <c r="AD261" i="3" s="1"/>
  <c r="AD420" i="3" a="1"/>
  <c r="AD420" i="3" s="1"/>
  <c r="AE467" i="3" a="1"/>
  <c r="AE467" i="3" s="1"/>
  <c r="AC118" i="3"/>
  <c r="AC342" i="3"/>
  <c r="AD245" i="3" a="1"/>
  <c r="AD245" i="3" s="1"/>
  <c r="AC273" i="3"/>
  <c r="AD273" i="3" a="1"/>
  <c r="AD273" i="3" s="1"/>
  <c r="AE330" i="3" a="1"/>
  <c r="AE330" i="3" s="1"/>
  <c r="AC323" i="3"/>
  <c r="AD109" i="3" a="1"/>
  <c r="AD109" i="3" s="1"/>
  <c r="AD297" i="3" a="1"/>
  <c r="AD297" i="3" s="1"/>
  <c r="AC299" i="3"/>
  <c r="AE68" i="3" a="1"/>
  <c r="AE68" i="3" s="1"/>
  <c r="AD68" i="3" a="1"/>
  <c r="AD68" i="3" s="1"/>
  <c r="AD407" i="3" a="1"/>
  <c r="AD407" i="3" s="1"/>
  <c r="AC407" i="3"/>
  <c r="AE445" i="3" a="1"/>
  <c r="AE445" i="3" s="1"/>
  <c r="AD445" i="3" a="1"/>
  <c r="AD445" i="3" s="1"/>
  <c r="AC445" i="3"/>
  <c r="AC301" i="3"/>
  <c r="AD432" i="3" a="1"/>
  <c r="AD432" i="3" s="1"/>
  <c r="AC297" i="3"/>
  <c r="AC401" i="3"/>
  <c r="AE115" i="3" a="1"/>
  <c r="AE115" i="3" s="1"/>
  <c r="AD24" i="3" a="1"/>
  <c r="AD24" i="3" s="1"/>
  <c r="AD313" i="3" a="1"/>
  <c r="AD313" i="3" s="1"/>
  <c r="AE420" i="3" a="1"/>
  <c r="AE420" i="3" s="1"/>
  <c r="AD118" i="3" a="1"/>
  <c r="AD118" i="3" s="1"/>
  <c r="AC114" i="3"/>
  <c r="AD164" i="3" a="1"/>
  <c r="AD164" i="3" s="1"/>
  <c r="AE23" i="3" a="1"/>
  <c r="AE23" i="3" s="1"/>
  <c r="AD23" i="3" a="1"/>
  <c r="AD23" i="3" s="1"/>
  <c r="AD342" i="3" a="1"/>
  <c r="AD342" i="3" s="1"/>
  <c r="AE273" i="3" a="1"/>
  <c r="AE273" i="3" s="1"/>
  <c r="AE323" i="3" a="1"/>
  <c r="AE323" i="3" s="1"/>
  <c r="AE109" i="3" a="1"/>
  <c r="AE109" i="3" s="1"/>
  <c r="AC68" i="3"/>
  <c r="AD244" i="3" a="1"/>
  <c r="AD244" i="3" s="1"/>
  <c r="AC489" i="3"/>
  <c r="AE489" i="3" a="1"/>
  <c r="AE489" i="3" s="1"/>
  <c r="AC163" i="3"/>
  <c r="AC238" i="3"/>
  <c r="AE301" i="3" a="1"/>
  <c r="AE301" i="3" s="1"/>
  <c r="AE407" i="3" a="1"/>
  <c r="AE407" i="3" s="1"/>
  <c r="AC139" i="3"/>
  <c r="AC215" i="3"/>
  <c r="AD489" i="3" a="1"/>
  <c r="AD489" i="3" s="1"/>
  <c r="AC280" i="3"/>
  <c r="AD238" i="3" a="1"/>
  <c r="AD238" i="3" s="1"/>
  <c r="AE259" i="3" a="1"/>
  <c r="AE259" i="3" s="1"/>
  <c r="AD259" i="3" a="1"/>
  <c r="AD259" i="3" s="1"/>
  <c r="AE432" i="3" a="1"/>
  <c r="AE432" i="3" s="1"/>
  <c r="AC42" i="3"/>
  <c r="AC274" i="3"/>
  <c r="AC211" i="3"/>
  <c r="AD207" i="3" a="1"/>
  <c r="AD207" i="3" s="1"/>
  <c r="AD107" i="3" a="1"/>
  <c r="AD107" i="3" s="1"/>
  <c r="AC481" i="3"/>
  <c r="AC373" i="3"/>
  <c r="AE167" i="3" a="1"/>
  <c r="AE167" i="3" s="1"/>
  <c r="AD167" i="3" a="1"/>
  <c r="AD167" i="3" s="1"/>
  <c r="AD231" i="3" a="1"/>
  <c r="AD231" i="3" s="1"/>
  <c r="AC267" i="3"/>
  <c r="AE412" i="3" a="1"/>
  <c r="AE412" i="3" s="1"/>
  <c r="AD412" i="3" a="1"/>
  <c r="AD412" i="3" s="1"/>
  <c r="AC412" i="3"/>
  <c r="AD331" i="3" a="1"/>
  <c r="AD331" i="3" s="1"/>
  <c r="AE331" i="3" a="1"/>
  <c r="AE331" i="3" s="1"/>
  <c r="AE166" i="3" a="1"/>
  <c r="AE166" i="3" s="1"/>
  <c r="AC167" i="3"/>
  <c r="AE417" i="3" a="1"/>
  <c r="AE417" i="3" s="1"/>
  <c r="AD417" i="3" a="1"/>
  <c r="AD417" i="3" s="1"/>
  <c r="AC417" i="3"/>
  <c r="AD246" i="3" a="1"/>
  <c r="AD246" i="3" s="1"/>
  <c r="AE246" i="3" a="1"/>
  <c r="AE246" i="3" s="1"/>
  <c r="AD435" i="3" a="1"/>
  <c r="AD435" i="3" s="1"/>
  <c r="AD69" i="3" a="1"/>
  <c r="AD69" i="3" s="1"/>
  <c r="AE164" i="3" a="1"/>
  <c r="AE164" i="3" s="1"/>
  <c r="AC23" i="3"/>
  <c r="AD92" i="3" a="1"/>
  <c r="AD92" i="3" s="1"/>
  <c r="AE245" i="3" a="1"/>
  <c r="AE245" i="3" s="1"/>
  <c r="AD174" i="3" a="1"/>
  <c r="AD174" i="3" s="1"/>
  <c r="AE174" i="3" a="1"/>
  <c r="AE174" i="3" s="1"/>
  <c r="AD79" i="3" a="1"/>
  <c r="AD79" i="3" s="1"/>
  <c r="AC79" i="3"/>
  <c r="AC387" i="3"/>
  <c r="AD387" i="3" a="1"/>
  <c r="AD387" i="3" s="1"/>
  <c r="AE392" i="3" a="1"/>
  <c r="AE392" i="3" s="1"/>
  <c r="AD392" i="3" a="1"/>
  <c r="AD392" i="3" s="1"/>
  <c r="AD358" i="3" a="1"/>
  <c r="AD358" i="3" s="1"/>
  <c r="AC423" i="3"/>
  <c r="AC30" i="3"/>
  <c r="AC399" i="3"/>
  <c r="AC221" i="3"/>
  <c r="AE79" i="3" a="1"/>
  <c r="AE79" i="3" s="1"/>
  <c r="AC325" i="3"/>
  <c r="AC418" i="3"/>
  <c r="AC65" i="3"/>
  <c r="AC327" i="3"/>
  <c r="AC146" i="3"/>
  <c r="AE387" i="3" a="1"/>
  <c r="AE387" i="3" s="1"/>
  <c r="AC93" i="3"/>
  <c r="AD437" i="3" a="1"/>
  <c r="AD437" i="3" s="1"/>
  <c r="AE437" i="3" a="1"/>
  <c r="AE437" i="3" s="1"/>
  <c r="AC392" i="3"/>
  <c r="AC405" i="3"/>
  <c r="AD405" i="3" a="1"/>
  <c r="AD405" i="3" s="1"/>
  <c r="AE418" i="3" a="1"/>
  <c r="AE418" i="3" s="1"/>
  <c r="AD209" i="3" a="1"/>
  <c r="AD209" i="3" s="1"/>
  <c r="AC209" i="3"/>
  <c r="AC437" i="3"/>
  <c r="AD359" i="3" a="1"/>
  <c r="AD359" i="3" s="1"/>
  <c r="AC305" i="3"/>
  <c r="AE358" i="3" a="1"/>
  <c r="AE358" i="3" s="1"/>
  <c r="AC142" i="3"/>
  <c r="AD250" i="3" a="1"/>
  <c r="AD250" i="3" s="1"/>
  <c r="AE399" i="3" a="1"/>
  <c r="AE399" i="3" s="1"/>
  <c r="AD263" i="3" a="1"/>
  <c r="AD263" i="3" s="1"/>
  <c r="AC127" i="3"/>
  <c r="AC184" i="3"/>
  <c r="AE325" i="3" a="1"/>
  <c r="AE325" i="3" s="1"/>
  <c r="AE65" i="3" a="1"/>
  <c r="AE65" i="3" s="1"/>
  <c r="AC27" i="3"/>
  <c r="AC128" i="3"/>
  <c r="AE128" i="3" a="1"/>
  <c r="AE128" i="3" s="1"/>
  <c r="AE59" i="3" a="1"/>
  <c r="AE59" i="3" s="1"/>
  <c r="AD59" i="3" a="1"/>
  <c r="AD59" i="3" s="1"/>
  <c r="AD183" i="3" a="1"/>
  <c r="AD183" i="3" s="1"/>
  <c r="AD347" i="3" a="1"/>
  <c r="AD347" i="3" s="1"/>
  <c r="AE209" i="3" a="1"/>
  <c r="AE209" i="3" s="1"/>
  <c r="AE394" i="3" a="1"/>
  <c r="AE394" i="3" s="1"/>
  <c r="AD394" i="3" a="1"/>
  <c r="AD394" i="3" s="1"/>
  <c r="AC394" i="3"/>
  <c r="AD81" i="3" a="1"/>
  <c r="AD81" i="3" s="1"/>
  <c r="AC81" i="3"/>
  <c r="AC362" i="3"/>
  <c r="AD465" i="3" a="1"/>
  <c r="AD465" i="3" s="1"/>
  <c r="AD422" i="3" a="1"/>
  <c r="AD422" i="3" s="1"/>
  <c r="AC470" i="3"/>
  <c r="AC116" i="3"/>
  <c r="AC173" i="3"/>
  <c r="AE422" i="3" a="1"/>
  <c r="AE422" i="3" s="1"/>
  <c r="AC304" i="3"/>
  <c r="AD58" i="3" a="1"/>
  <c r="AD58" i="3" s="1"/>
  <c r="AD277" i="3" a="1"/>
  <c r="AD277" i="3" s="1"/>
  <c r="AC198" i="2"/>
  <c r="AE198" i="2" a="1"/>
  <c r="AE198" i="2" s="1"/>
  <c r="AD198" i="2" a="1"/>
  <c r="AD198" i="2" s="1"/>
  <c r="AE16" i="2" a="1"/>
  <c r="AE16" i="2" s="1"/>
  <c r="AD16" i="2" a="1"/>
  <c r="AD16" i="2" s="1"/>
  <c r="AE65" i="2" a="1"/>
  <c r="AE65" i="2" s="1"/>
  <c r="AC230" i="2"/>
  <c r="AC398" i="2"/>
  <c r="AE272" i="2" a="1"/>
  <c r="AE272" i="2" s="1"/>
  <c r="AE431" i="2" a="1"/>
  <c r="AE431" i="2" s="1"/>
  <c r="AD221" i="2" a="1"/>
  <c r="AD221" i="2" s="1"/>
  <c r="AE127" i="2" a="1"/>
  <c r="AE127" i="2" s="1"/>
  <c r="AD230" i="2" a="1"/>
  <c r="AD230" i="2" s="1"/>
  <c r="AC321" i="2"/>
  <c r="AD226" i="2" a="1"/>
  <c r="AD226" i="2" s="1"/>
  <c r="AE226" i="2" a="1"/>
  <c r="AE226" i="2" s="1"/>
  <c r="AE164" i="2" a="1"/>
  <c r="AE164" i="2" s="1"/>
  <c r="AD398" i="2" a="1"/>
  <c r="AD398" i="2" s="1"/>
  <c r="AC220" i="2"/>
  <c r="AE220" i="2" a="1"/>
  <c r="AE220" i="2" s="1"/>
  <c r="AD346" i="2" a="1"/>
  <c r="AD346" i="2" s="1"/>
  <c r="AE221" i="2" a="1"/>
  <c r="AE221" i="2" s="1"/>
  <c r="AD321" i="2" a="1"/>
  <c r="AD321" i="2" s="1"/>
  <c r="AE18" i="2" a="1"/>
  <c r="AE18" i="2" s="1"/>
  <c r="AD18" i="2" a="1"/>
  <c r="AD18" i="2" s="1"/>
  <c r="AC18" i="2"/>
  <c r="AD220" i="2" a="1"/>
  <c r="AD220" i="2" s="1"/>
  <c r="AE346" i="2" a="1"/>
  <c r="AE346" i="2" s="1"/>
  <c r="AE204" i="2" a="1"/>
  <c r="AE204" i="2" s="1"/>
  <c r="AD427" i="2" a="1"/>
  <c r="AD427" i="2" s="1"/>
  <c r="AE225" i="2" a="1"/>
  <c r="AE225" i="2" s="1"/>
  <c r="AE427" i="2" a="1"/>
  <c r="AE427" i="2" s="1"/>
  <c r="AD249" i="2" a="1"/>
  <c r="AD249" i="2" s="1"/>
  <c r="AD251" i="2" a="1"/>
  <c r="AD251" i="2" s="1"/>
  <c r="AE251" i="2" a="1"/>
  <c r="AE251" i="2" s="1"/>
  <c r="AC251" i="2"/>
  <c r="AC362" i="2"/>
  <c r="AD380" i="2" a="1"/>
  <c r="AD380" i="2" s="1"/>
  <c r="AC100" i="2"/>
  <c r="AD243" i="2" a="1"/>
  <c r="AD243" i="2" s="1"/>
  <c r="AE243" i="2" a="1"/>
  <c r="AE243" i="2" s="1"/>
  <c r="AC243" i="2"/>
  <c r="AE44" i="2" a="1"/>
  <c r="AE44" i="2" s="1"/>
  <c r="AD362" i="2" a="1"/>
  <c r="AD362" i="2" s="1"/>
  <c r="AC189" i="2"/>
  <c r="AC224" i="2"/>
  <c r="AD200" i="2" a="1"/>
  <c r="AD200" i="2" s="1"/>
  <c r="AC322" i="2"/>
  <c r="AE322" i="2" a="1"/>
  <c r="AE322" i="2" s="1"/>
  <c r="AD322" i="2" a="1"/>
  <c r="AD322" i="2" s="1"/>
  <c r="AE268" i="2" a="1"/>
  <c r="AE268" i="2" s="1"/>
  <c r="AE139" i="2" a="1"/>
  <c r="AE139" i="2" s="1"/>
  <c r="AE42" i="2" a="1"/>
  <c r="AE42" i="2" s="1"/>
  <c r="AD192" i="2" a="1"/>
  <c r="AD192" i="2" s="1"/>
  <c r="AD189" i="2" a="1"/>
  <c r="AD189" i="2" s="1"/>
  <c r="AD224" i="2" a="1"/>
  <c r="AD224" i="2" s="1"/>
  <c r="AE200" i="2" a="1"/>
  <c r="AE200" i="2" s="1"/>
  <c r="AC234" i="2"/>
  <c r="AE100" i="2" a="1"/>
  <c r="AE100" i="2" s="1"/>
  <c r="AD162" i="2" a="1"/>
  <c r="AD162" i="2" s="1"/>
  <c r="AD443" i="2" a="1"/>
  <c r="AD443" i="2" s="1"/>
  <c r="AC216" i="2"/>
  <c r="AE216" i="2" a="1"/>
  <c r="AE216" i="2" s="1"/>
  <c r="AD216" i="2" a="1"/>
  <c r="AD216" i="2" s="1"/>
  <c r="AD234" i="2" a="1"/>
  <c r="AD234" i="2" s="1"/>
  <c r="AE162" i="2" a="1"/>
  <c r="AE162" i="2" s="1"/>
  <c r="AE443" i="2" a="1"/>
  <c r="AE443" i="2" s="1"/>
  <c r="AC184" i="2"/>
  <c r="AC387" i="2"/>
  <c r="AC372" i="2"/>
  <c r="AE372" i="2" a="1"/>
  <c r="AE372" i="2" s="1"/>
  <c r="AD372" i="2" a="1"/>
  <c r="AD372" i="2" s="1"/>
  <c r="AD176" i="2" a="1"/>
  <c r="AD176" i="2" s="1"/>
  <c r="AE176" i="2" a="1"/>
  <c r="AE176" i="2" s="1"/>
  <c r="AC130" i="2"/>
  <c r="AD130" i="2" a="1"/>
  <c r="AD130" i="2" s="1"/>
  <c r="AE130" i="2" a="1"/>
  <c r="AE130" i="2" s="1"/>
  <c r="AD381" i="2" a="1"/>
  <c r="AD381" i="2" s="1"/>
  <c r="AC176" i="2"/>
  <c r="AC125" i="2"/>
  <c r="AE439" i="2" a="1"/>
  <c r="AE439" i="2" s="1"/>
  <c r="AD125" i="2" a="1"/>
  <c r="AD125" i="2" s="1"/>
  <c r="AE88" i="2" a="1"/>
  <c r="AE88" i="2" s="1"/>
  <c r="AE53" i="2" a="1"/>
  <c r="AE53" i="2" s="1"/>
  <c r="AC66" i="2"/>
  <c r="AE66" i="2" a="1"/>
  <c r="AE66" i="2" s="1"/>
  <c r="AD66" i="2" a="1"/>
  <c r="AD66" i="2" s="1"/>
  <c r="AE12" i="2" a="1"/>
  <c r="AE12" i="2" s="1"/>
  <c r="AC38" i="2"/>
  <c r="AE38" i="2" a="1"/>
  <c r="AE38" i="2" s="1"/>
  <c r="AD38" i="2" a="1"/>
  <c r="AD38" i="2" s="1"/>
  <c r="AD430" i="2" a="1"/>
  <c r="AD430" i="2" s="1"/>
  <c r="AE430" i="2" a="1"/>
  <c r="AE430" i="2" s="1"/>
  <c r="AD180" i="2" a="1"/>
  <c r="AD180" i="2" s="1"/>
  <c r="AE276" i="2" a="1"/>
  <c r="AE276" i="2" s="1"/>
  <c r="AE369" i="2" a="1"/>
  <c r="AE369" i="2" s="1"/>
  <c r="AE330" i="2" a="1"/>
  <c r="AE330" i="2" s="1"/>
  <c r="AD114" i="2" a="1"/>
  <c r="AD114" i="2" s="1"/>
  <c r="AD32" i="2" a="1"/>
  <c r="AD32" i="2" s="1"/>
  <c r="AD6" i="2" a="1"/>
  <c r="AD6" i="2" s="1"/>
  <c r="AE379" i="2" a="1"/>
  <c r="AE379" i="2" s="1"/>
  <c r="AC46" i="2"/>
  <c r="AE114" i="2" a="1"/>
  <c r="AE114" i="2" s="1"/>
  <c r="AE32" i="2" a="1"/>
  <c r="AE32" i="2" s="1"/>
  <c r="AE6" i="2" a="1"/>
  <c r="AE6" i="2" s="1"/>
  <c r="AD46" i="2" a="1"/>
  <c r="AD46" i="2" s="1"/>
  <c r="AC95" i="2"/>
  <c r="AE98" i="2" a="1"/>
  <c r="AE98" i="2" s="1"/>
  <c r="AD434" i="2" a="1"/>
  <c r="AD434" i="2" s="1"/>
  <c r="AC413" i="2"/>
  <c r="AE295" i="2" a="1"/>
  <c r="AE295" i="2" s="1"/>
  <c r="AD295" i="2" a="1"/>
  <c r="AD295" i="2" s="1"/>
  <c r="AC295" i="2"/>
  <c r="AD413" i="2" a="1"/>
  <c r="AD413" i="2" s="1"/>
  <c r="AE129" i="2" a="1"/>
  <c r="AE129" i="2" s="1"/>
  <c r="AD343" i="2" a="1"/>
  <c r="AD343" i="2" s="1"/>
  <c r="AE95" i="2" a="1"/>
  <c r="AE95" i="2" s="1"/>
  <c r="AD408" i="2" a="1"/>
  <c r="AD408" i="2" s="1"/>
  <c r="AE343" i="2" a="1"/>
  <c r="AE343" i="2" s="1"/>
  <c r="AE50" i="2" a="1"/>
  <c r="AE50" i="2" s="1"/>
  <c r="AE108" i="2" a="1"/>
  <c r="AE108" i="2" s="1"/>
  <c r="AD178" i="2" a="1"/>
  <c r="AD178" i="2" s="1"/>
  <c r="AE15" i="2" a="1"/>
  <c r="AE15" i="2" s="1"/>
  <c r="AC180" i="2"/>
  <c r="AC276" i="2"/>
  <c r="AD379" i="2" a="1"/>
  <c r="AD379" i="2" s="1"/>
  <c r="AC96" i="2"/>
  <c r="AC197" i="2"/>
  <c r="AC121" i="2"/>
  <c r="AC434" i="2"/>
  <c r="AE456" i="2" a="1"/>
  <c r="AE456" i="2" s="1"/>
  <c r="AD456" i="2" a="1"/>
  <c r="AD456" i="2" s="1"/>
  <c r="AC456" i="2"/>
  <c r="AD96" i="2" a="1"/>
  <c r="AD96" i="2" s="1"/>
  <c r="AD219" i="2" a="1"/>
  <c r="AD219" i="2" s="1"/>
  <c r="AE219" i="2" a="1"/>
  <c r="AE219" i="2" s="1"/>
  <c r="AD197" i="2" a="1"/>
  <c r="AD197" i="2" s="1"/>
  <c r="AD121" i="2" a="1"/>
  <c r="AD121" i="2" s="1"/>
  <c r="AD50" i="2" a="1"/>
  <c r="AD50" i="2" s="1"/>
  <c r="AE408" i="2" a="1"/>
  <c r="AE408" i="2" s="1"/>
  <c r="AD33" i="2" a="1"/>
  <c r="AD33" i="2" s="1"/>
  <c r="AD209" i="2" a="1"/>
  <c r="AD209" i="2" s="1"/>
  <c r="AC59" i="2"/>
  <c r="AE428" i="2" a="1"/>
  <c r="AE428" i="2" s="1"/>
  <c r="AD428" i="2" a="1"/>
  <c r="AD428" i="2" s="1"/>
  <c r="AC265" i="2"/>
  <c r="AE33" i="2" a="1"/>
  <c r="AE33" i="2" s="1"/>
  <c r="AC178" i="2"/>
  <c r="AE209" i="2" a="1"/>
  <c r="AE209" i="2" s="1"/>
  <c r="AD254" i="2" a="1"/>
  <c r="AD254" i="2" s="1"/>
  <c r="AD59" i="2" a="1"/>
  <c r="AD59" i="2" s="1"/>
  <c r="AD260" i="2" a="1"/>
  <c r="AD260" i="2" s="1"/>
  <c r="AC428" i="2"/>
  <c r="AD265" i="2" a="1"/>
  <c r="AD265" i="2" s="1"/>
  <c r="AD9" i="2" a="1"/>
  <c r="AD9" i="2" s="1"/>
  <c r="AC25" i="2"/>
  <c r="AD25" i="2" a="1"/>
  <c r="AD25" i="2" s="1"/>
  <c r="AE25" i="2" a="1"/>
  <c r="AE25" i="2" s="1"/>
  <c r="AE260" i="2" a="1"/>
  <c r="AE260" i="2" s="1"/>
  <c r="AE301" i="2" a="1"/>
  <c r="AE301" i="2" s="1"/>
  <c r="AE9" i="2" a="1"/>
  <c r="AE9" i="2" s="1"/>
  <c r="AE339" i="2" a="1"/>
  <c r="AE339" i="2" s="1"/>
  <c r="AE85" i="2" a="1"/>
  <c r="AE85" i="2" s="1"/>
  <c r="AD128" i="2" a="1"/>
  <c r="AD128" i="2" s="1"/>
  <c r="AC55" i="2"/>
  <c r="AC279" i="2"/>
  <c r="AD359" i="2" a="1"/>
  <c r="AD359" i="2" s="1"/>
  <c r="AC423" i="2"/>
  <c r="AD106" i="2" a="1"/>
  <c r="AD106" i="2" s="1"/>
  <c r="AC474" i="2"/>
  <c r="AD469" i="2" a="1"/>
  <c r="AD469" i="2" s="1"/>
  <c r="AC201" i="2"/>
  <c r="AD55" i="2" a="1"/>
  <c r="AD55" i="2" s="1"/>
  <c r="AD279" i="2" a="1"/>
  <c r="AD279" i="2" s="1"/>
  <c r="AD244" i="2" a="1"/>
  <c r="AD244" i="2" s="1"/>
  <c r="AE359" i="2" a="1"/>
  <c r="AE359" i="2" s="1"/>
  <c r="AC248" i="2"/>
  <c r="AE400" i="2" a="1"/>
  <c r="AE400" i="2" s="1"/>
  <c r="AD423" i="2" a="1"/>
  <c r="AD423" i="2" s="1"/>
  <c r="AC327" i="2"/>
  <c r="AE106" i="2" a="1"/>
  <c r="AE106" i="2" s="1"/>
  <c r="AD474" i="2" a="1"/>
  <c r="AD474" i="2" s="1"/>
  <c r="AE469" i="2" a="1"/>
  <c r="AE469" i="2" s="1"/>
  <c r="AC313" i="2"/>
  <c r="AD201" i="2" a="1"/>
  <c r="AD201" i="2" s="1"/>
  <c r="AE13" i="2" a="1"/>
  <c r="AE13" i="2" s="1"/>
  <c r="AC171" i="2"/>
  <c r="AE299" i="2" a="1"/>
  <c r="AE299" i="2" s="1"/>
  <c r="AE244" i="2" a="1"/>
  <c r="AE244" i="2" s="1"/>
  <c r="AD248" i="2" a="1"/>
  <c r="AD248" i="2" s="1"/>
  <c r="AD376" i="2" a="1"/>
  <c r="AD376" i="2" s="1"/>
  <c r="AC426" i="2"/>
  <c r="AE242" i="2" a="1"/>
  <c r="AE242" i="2" s="1"/>
  <c r="AD327" i="2" a="1"/>
  <c r="AD327" i="2" s="1"/>
  <c r="AE237" i="2" a="1"/>
  <c r="AE237" i="2" s="1"/>
  <c r="AC94" i="2"/>
  <c r="AE313" i="2" a="1"/>
  <c r="AE313" i="2" s="1"/>
  <c r="AC49" i="2"/>
  <c r="AD171" i="2" a="1"/>
  <c r="AD171" i="2" s="1"/>
  <c r="AE376" i="2" a="1"/>
  <c r="AE376" i="2" s="1"/>
  <c r="AD292" i="2" a="1"/>
  <c r="AD292" i="2" s="1"/>
  <c r="AC421" i="2"/>
  <c r="AD303" i="2" a="1"/>
  <c r="AD303" i="2" s="1"/>
  <c r="AE135" i="2" a="1"/>
  <c r="AE135" i="2" s="1"/>
  <c r="AE102" i="2" a="1"/>
  <c r="AE102" i="2" s="1"/>
  <c r="AD470" i="2" a="1"/>
  <c r="AD470" i="2" s="1"/>
  <c r="AD185" i="2" a="1"/>
  <c r="AD185" i="2" s="1"/>
  <c r="AE185" i="2" a="1"/>
  <c r="AE185" i="2" s="1"/>
  <c r="AC280" i="2"/>
  <c r="AC406" i="2"/>
  <c r="AD7" i="2" a="1"/>
  <c r="AD7" i="2" s="1"/>
  <c r="AE472" i="2" a="1"/>
  <c r="AE472" i="2" s="1"/>
  <c r="AD405" i="2" a="1"/>
  <c r="AD405" i="2" s="1"/>
  <c r="AE143" i="2" a="1"/>
  <c r="AE143" i="2" s="1"/>
  <c r="AC54" i="2"/>
  <c r="AE352" i="2" a="1"/>
  <c r="AE352" i="2" s="1"/>
  <c r="AE473" i="2" a="1"/>
  <c r="AE473" i="2" s="1"/>
  <c r="AE280" i="2" a="1"/>
  <c r="AE280" i="2" s="1"/>
  <c r="AE406" i="2" a="1"/>
  <c r="AE406" i="2" s="1"/>
  <c r="AC62" i="2"/>
  <c r="AE57" i="2" a="1"/>
  <c r="AE57" i="2" s="1"/>
  <c r="AD51" i="2" a="1"/>
  <c r="AD51" i="2" s="1"/>
  <c r="AE246" i="2" a="1"/>
  <c r="AE246" i="2" s="1"/>
  <c r="AD69" i="2" a="1"/>
  <c r="AD69" i="2" s="1"/>
  <c r="AD252" i="2" a="1"/>
  <c r="AD252" i="2" s="1"/>
  <c r="AC107" i="2"/>
  <c r="AE429" i="2" a="1"/>
  <c r="AE429" i="2" s="1"/>
  <c r="AC235" i="2"/>
  <c r="AE270" i="2" a="1"/>
  <c r="AE270" i="2" s="1"/>
  <c r="AC163" i="2"/>
  <c r="AD62" i="2" a="1"/>
  <c r="AD62" i="2" s="1"/>
  <c r="AE54" i="2" a="1"/>
  <c r="AE54" i="2" s="1"/>
  <c r="AE67" i="2" a="1"/>
  <c r="AE67" i="2" s="1"/>
  <c r="AE175" i="2" a="1"/>
  <c r="AE175" i="2" s="1"/>
  <c r="AE470" i="2" a="1"/>
  <c r="AE470" i="2" s="1"/>
  <c r="AE148" i="2" a="1"/>
  <c r="AE148" i="2" s="1"/>
  <c r="AD27" i="2" a="1"/>
  <c r="AD27" i="2" s="1"/>
  <c r="AD475" i="2" a="1"/>
  <c r="AD475" i="2" s="1"/>
  <c r="AD347" i="2" a="1"/>
  <c r="AD347" i="2" s="1"/>
  <c r="AD433" i="2" a="1"/>
  <c r="AD433" i="2" s="1"/>
  <c r="AC429" i="2"/>
  <c r="AC473" i="2"/>
  <c r="AE475" i="2" a="1"/>
  <c r="AE475" i="2" s="1"/>
  <c r="AE275" i="2" a="1"/>
  <c r="AE275" i="2" s="1"/>
  <c r="AE347" i="2" a="1"/>
  <c r="AE347" i="2" s="1"/>
  <c r="AE433" i="2" a="1"/>
  <c r="AE433" i="2" s="1"/>
  <c r="AE334" i="2" a="1"/>
  <c r="AE334" i="2" s="1"/>
  <c r="AE7" i="2" a="1"/>
  <c r="AE7" i="2" s="1"/>
  <c r="AC69" i="2"/>
  <c r="AE405" i="2" a="1"/>
  <c r="AE405" i="2" s="1"/>
  <c r="AE261" i="2" a="1"/>
  <c r="AE261" i="2" s="1"/>
  <c r="AD270" i="2" a="1"/>
  <c r="AD270" i="2" s="1"/>
  <c r="AE51" i="2" a="1"/>
  <c r="AE51" i="2" s="1"/>
  <c r="AE252" i="2" a="1"/>
  <c r="AE252" i="2" s="1"/>
  <c r="AE107" i="2" a="1"/>
  <c r="AE107" i="2" s="1"/>
  <c r="AD235" i="2" a="1"/>
  <c r="AD235" i="2" s="1"/>
  <c r="AD163" i="2" a="1"/>
  <c r="AD163" i="2" s="1"/>
  <c r="AD75" i="2" a="1"/>
  <c r="AD75" i="2" s="1"/>
  <c r="AC341" i="2"/>
  <c r="AE360" i="2" a="1"/>
  <c r="AE360" i="2" s="1"/>
  <c r="AC79" i="2"/>
  <c r="AE109" i="2" a="1"/>
  <c r="AE109" i="2" s="1"/>
  <c r="AD409" i="2" a="1"/>
  <c r="AD409" i="2" s="1"/>
  <c r="AE245" i="2" a="1"/>
  <c r="AE245" i="2" s="1"/>
  <c r="AD245" i="2" a="1"/>
  <c r="AD245" i="2" s="1"/>
  <c r="AC245" i="2"/>
  <c r="AC445" i="2"/>
  <c r="AE141" i="2" a="1"/>
  <c r="AE141" i="2" s="1"/>
  <c r="AD141" i="2" a="1"/>
  <c r="AD141" i="2" s="1"/>
  <c r="AD445" i="2" a="1"/>
  <c r="AD445" i="2" s="1"/>
  <c r="AD149" i="2" a="1"/>
  <c r="AD149" i="2" s="1"/>
  <c r="AC149" i="2"/>
  <c r="AE149" i="2" a="1"/>
  <c r="AE149" i="2" s="1"/>
  <c r="AC141" i="2"/>
  <c r="AE401" i="2" a="1"/>
  <c r="AE401" i="2" s="1"/>
  <c r="AD401" i="2" a="1"/>
  <c r="AD401" i="2" s="1"/>
  <c r="AC401" i="2"/>
  <c r="AC40" i="2"/>
  <c r="AE40" i="2" a="1"/>
  <c r="AE40" i="2" s="1"/>
  <c r="AD40" i="2" a="1"/>
  <c r="AD40" i="2" s="1"/>
  <c r="AE91" i="2" a="1"/>
  <c r="AE91" i="2" s="1"/>
  <c r="AD91" i="2" a="1"/>
  <c r="AD91" i="2" s="1"/>
  <c r="AC91" i="2"/>
  <c r="AD77" i="2" a="1"/>
  <c r="AD77" i="2" s="1"/>
  <c r="AE77" i="2" a="1"/>
  <c r="AE77" i="2" s="1"/>
  <c r="AC458" i="2"/>
  <c r="AC300" i="2"/>
  <c r="AC328" i="2"/>
  <c r="AC41" i="2"/>
  <c r="AC77" i="2"/>
  <c r="AD458" i="2" a="1"/>
  <c r="AD458" i="2" s="1"/>
  <c r="AD300" i="2" a="1"/>
  <c r="AD300" i="2" s="1"/>
  <c r="AD328" i="2" a="1"/>
  <c r="AD328" i="2" s="1"/>
  <c r="AD41" i="2" a="1"/>
  <c r="AD41" i="2" s="1"/>
  <c r="AE183" i="2" a="1"/>
  <c r="AE183" i="2" s="1"/>
  <c r="AD183" i="2" a="1"/>
  <c r="AD183" i="2" s="1"/>
  <c r="AC183" i="2"/>
  <c r="AE217" i="2" a="1"/>
  <c r="AE217" i="2" s="1"/>
  <c r="AD217" i="2" a="1"/>
  <c r="AD217" i="2" s="1"/>
  <c r="AC217" i="2"/>
  <c r="AE432" i="2" a="1"/>
  <c r="AE432" i="2" s="1"/>
  <c r="AD432" i="2" a="1"/>
  <c r="AD432" i="2" s="1"/>
  <c r="AE393" i="2" a="1"/>
  <c r="AE393" i="2" s="1"/>
  <c r="AD393" i="2" a="1"/>
  <c r="AD393" i="2" s="1"/>
  <c r="AC393" i="2"/>
  <c r="AC432" i="2"/>
  <c r="AD229" i="2" a="1"/>
  <c r="AD229" i="2" s="1"/>
  <c r="AC229" i="2"/>
  <c r="AE229" i="2" a="1"/>
  <c r="AE229" i="2" s="1"/>
  <c r="AE76" i="2" a="1"/>
  <c r="AE76" i="2" s="1"/>
  <c r="AD76" i="2" a="1"/>
  <c r="AD76" i="2" s="1"/>
  <c r="AE446" i="2" a="1"/>
  <c r="AE446" i="2" s="1"/>
  <c r="AD446" i="2" a="1"/>
  <c r="AD446" i="2" s="1"/>
  <c r="AC446" i="2"/>
  <c r="AE112" i="2" a="1"/>
  <c r="AE112" i="2" s="1"/>
  <c r="AD112" i="2" a="1"/>
  <c r="AD112" i="2" s="1"/>
  <c r="AC112" i="2"/>
  <c r="AC76" i="2"/>
  <c r="AD451" i="2" a="1"/>
  <c r="AD451" i="2" s="1"/>
  <c r="AC451" i="2"/>
  <c r="AD241" i="2" a="1"/>
  <c r="AD241" i="2" s="1"/>
  <c r="AE241" i="2" a="1"/>
  <c r="AE241" i="2" s="1"/>
  <c r="AE451" i="2" a="1"/>
  <c r="AE451" i="2" s="1"/>
  <c r="AC241" i="2"/>
  <c r="AD340" i="2" a="1"/>
  <c r="AD340" i="2" s="1"/>
  <c r="AC340" i="2"/>
  <c r="AE81" i="2" a="1"/>
  <c r="AE81" i="2" s="1"/>
  <c r="AD81" i="2" a="1"/>
  <c r="AD81" i="2" s="1"/>
  <c r="AE340" i="2" a="1"/>
  <c r="AE340" i="2" s="1"/>
  <c r="AE240" i="2" a="1"/>
  <c r="AE240" i="2" s="1"/>
  <c r="AD240" i="2" a="1"/>
  <c r="AD240" i="2" s="1"/>
  <c r="AC240" i="2"/>
  <c r="AC409" i="2"/>
  <c r="AE349" i="2" a="1"/>
  <c r="AE349" i="2" s="1"/>
  <c r="AD349" i="2" a="1"/>
  <c r="AD349" i="2" s="1"/>
  <c r="AC349" i="2"/>
  <c r="AE151" i="2" a="1"/>
  <c r="AE151" i="2" s="1"/>
  <c r="AD151" i="2" a="1"/>
  <c r="AD151" i="2" s="1"/>
  <c r="AC151" i="2"/>
  <c r="AE257" i="2" a="1"/>
  <c r="AE257" i="2" s="1"/>
  <c r="AD257" i="2" a="1"/>
  <c r="AD257" i="2" s="1"/>
  <c r="AD126" i="2" a="1"/>
  <c r="AD126" i="2" s="1"/>
  <c r="AC126" i="2"/>
  <c r="AE169" i="2" a="1"/>
  <c r="AE169" i="2" s="1"/>
  <c r="AD169" i="2" a="1"/>
  <c r="AD169" i="2" s="1"/>
  <c r="AC169" i="2"/>
  <c r="AC82" i="2"/>
  <c r="AC257" i="2"/>
  <c r="AC157" i="2"/>
  <c r="AC147" i="2"/>
  <c r="AE147" i="2" a="1"/>
  <c r="AE147" i="2" s="1"/>
  <c r="AC364" i="2"/>
  <c r="AC271" i="2"/>
  <c r="AC348" i="2"/>
  <c r="AD82" i="2" a="1"/>
  <c r="AD82" i="2" s="1"/>
  <c r="AD157" i="2" a="1"/>
  <c r="AD157" i="2" s="1"/>
  <c r="AD147" i="2" a="1"/>
  <c r="AD147" i="2" s="1"/>
  <c r="AD364" i="2" a="1"/>
  <c r="AD364" i="2" s="1"/>
  <c r="AE266" i="2" a="1"/>
  <c r="AE266" i="2" s="1"/>
  <c r="AD266" i="2" a="1"/>
  <c r="AD266" i="2" s="1"/>
  <c r="AC11" i="2"/>
  <c r="AC182" i="2"/>
  <c r="AD271" i="2" a="1"/>
  <c r="AD271" i="2" s="1"/>
  <c r="AD274" i="2" a="1"/>
  <c r="AD274" i="2" s="1"/>
  <c r="AE274" i="2" a="1"/>
  <c r="AE274" i="2" s="1"/>
  <c r="AE126" i="2" a="1"/>
  <c r="AE126" i="2" s="1"/>
  <c r="AC86" i="2"/>
  <c r="AD348" i="2" a="1"/>
  <c r="AD348" i="2" s="1"/>
  <c r="AD356" i="2" a="1"/>
  <c r="AD356" i="2" s="1"/>
  <c r="AC356" i="2"/>
  <c r="AC142" i="2"/>
  <c r="AE210" i="2" a="1"/>
  <c r="AE210" i="2" s="1"/>
  <c r="AD210" i="2" a="1"/>
  <c r="AD210" i="2" s="1"/>
  <c r="AC47" i="2"/>
  <c r="AC266" i="2"/>
  <c r="AC132" i="2"/>
  <c r="AD11" i="2" a="1"/>
  <c r="AD11" i="2" s="1"/>
  <c r="AC344" i="2"/>
  <c r="AD182" i="2" a="1"/>
  <c r="AD182" i="2" s="1"/>
  <c r="AC274" i="2"/>
  <c r="AE115" i="2" a="1"/>
  <c r="AE115" i="2" s="1"/>
  <c r="AD115" i="2" a="1"/>
  <c r="AD115" i="2" s="1"/>
  <c r="AC37" i="2"/>
  <c r="AE356" i="2" a="1"/>
  <c r="AE356" i="2" s="1"/>
  <c r="AC319" i="2"/>
  <c r="AD142" i="2" a="1"/>
  <c r="AD142" i="2" s="1"/>
  <c r="AD388" i="2" a="1"/>
  <c r="AD388" i="2" s="1"/>
  <c r="AC388" i="2"/>
  <c r="AC22" i="2"/>
  <c r="AC304" i="2"/>
  <c r="AD152" i="2" a="1"/>
  <c r="AD152" i="2" s="1"/>
  <c r="AC152" i="2"/>
  <c r="AC390" i="2"/>
  <c r="AC210" i="2"/>
  <c r="AC250" i="2"/>
  <c r="AE250" i="2" a="1"/>
  <c r="AE250" i="2" s="1"/>
  <c r="AD47" i="2" a="1"/>
  <c r="AD47" i="2" s="1"/>
  <c r="AC294" i="2"/>
  <c r="AC305" i="2"/>
  <c r="AC208" i="2"/>
  <c r="AC411" i="2"/>
  <c r="AD132" i="2" a="1"/>
  <c r="AD132" i="2" s="1"/>
  <c r="AD344" i="2" a="1"/>
  <c r="AD344" i="2" s="1"/>
  <c r="AC404" i="2"/>
  <c r="AC115" i="2"/>
  <c r="AD37" i="2" a="1"/>
  <c r="AD37" i="2" s="1"/>
  <c r="AE86" i="2" a="1"/>
  <c r="AE86" i="2" s="1"/>
  <c r="AE459" i="2" a="1"/>
  <c r="AE459" i="2" s="1"/>
  <c r="AD459" i="2" a="1"/>
  <c r="AD459" i="2" s="1"/>
  <c r="AD319" i="2" a="1"/>
  <c r="AD319" i="2" s="1"/>
  <c r="AE388" i="2" a="1"/>
  <c r="AE388" i="2" s="1"/>
  <c r="AE467" i="2" a="1"/>
  <c r="AE467" i="2" s="1"/>
  <c r="AD467" i="2" a="1"/>
  <c r="AD467" i="2" s="1"/>
  <c r="AD22" i="2" a="1"/>
  <c r="AD22" i="2" s="1"/>
  <c r="AD304" i="2" a="1"/>
  <c r="AD304" i="2" s="1"/>
  <c r="AC154" i="2"/>
  <c r="AD390" i="2" a="1"/>
  <c r="AD390" i="2" s="1"/>
  <c r="AD250" i="2" a="1"/>
  <c r="AD250" i="2" s="1"/>
  <c r="AC205" i="2"/>
  <c r="AD294" i="2" a="1"/>
  <c r="AD294" i="2" s="1"/>
  <c r="AD305" i="2" a="1"/>
  <c r="AD305" i="2" s="1"/>
  <c r="AD208" i="2" a="1"/>
  <c r="AD208" i="2" s="1"/>
  <c r="AC264" i="2"/>
  <c r="AD411" i="2" a="1"/>
  <c r="AD411" i="2" s="1"/>
  <c r="AC269" i="2"/>
  <c r="AD113" i="2" a="1"/>
  <c r="AD113" i="2" s="1"/>
  <c r="AE113" i="2" a="1"/>
  <c r="AE113" i="2" s="1"/>
  <c r="AD404" i="2" a="1"/>
  <c r="AD404" i="2" s="1"/>
  <c r="AC93" i="2"/>
  <c r="AC459" i="2"/>
  <c r="AC284" i="2"/>
  <c r="AC467" i="2"/>
  <c r="AE152" i="2" a="1"/>
  <c r="AE152" i="2" s="1"/>
  <c r="AD154" i="2" a="1"/>
  <c r="AD154" i="2" s="1"/>
  <c r="AD205" i="2" a="1"/>
  <c r="AD205" i="2" s="1"/>
  <c r="AC134" i="2"/>
  <c r="AE90" i="2" a="1"/>
  <c r="AE90" i="2" s="1"/>
  <c r="AD90" i="2" a="1"/>
  <c r="AD90" i="2" s="1"/>
  <c r="AC90" i="2"/>
  <c r="AC417" i="2"/>
  <c r="AD264" i="2" a="1"/>
  <c r="AD264" i="2" s="1"/>
  <c r="AE35" i="2" a="1"/>
  <c r="AE35" i="2" s="1"/>
  <c r="AD35" i="2" a="1"/>
  <c r="AD35" i="2" s="1"/>
  <c r="AC35" i="2"/>
  <c r="AD269" i="2" a="1"/>
  <c r="AD269" i="2" s="1"/>
  <c r="AC158" i="2"/>
  <c r="AC113" i="2"/>
  <c r="AD93" i="2" a="1"/>
  <c r="AD93" i="2" s="1"/>
  <c r="AE382" i="2" a="1"/>
  <c r="AE382" i="2" s="1"/>
  <c r="AD382" i="2" a="1"/>
  <c r="AD382" i="2" s="1"/>
  <c r="AC382" i="2"/>
  <c r="AC378" i="2"/>
  <c r="AC61" i="2"/>
  <c r="AD284" i="2" a="1"/>
  <c r="AD284" i="2" s="1"/>
  <c r="AC442" i="2"/>
  <c r="AD134" i="2" a="1"/>
  <c r="AD134" i="2" s="1"/>
  <c r="AD417" i="2" a="1"/>
  <c r="AD417" i="2" s="1"/>
  <c r="AE72" i="2" a="1"/>
  <c r="AE72" i="2" s="1"/>
  <c r="AD72" i="2" a="1"/>
  <c r="AD72" i="2" s="1"/>
  <c r="AC133" i="2"/>
  <c r="AD158" i="2" a="1"/>
  <c r="AD158" i="2" s="1"/>
  <c r="AC454" i="2"/>
  <c r="AD378" i="2" a="1"/>
  <c r="AD378" i="2" s="1"/>
  <c r="AC159" i="2"/>
  <c r="AD61" i="2" a="1"/>
  <c r="AD61" i="2" s="1"/>
  <c r="AD461" i="2" a="1"/>
  <c r="AD461" i="2" s="1"/>
  <c r="AD442" i="2" a="1"/>
  <c r="AD442" i="2" s="1"/>
  <c r="AC354" i="2"/>
  <c r="AE24" i="2" a="1"/>
  <c r="AE24" i="2" s="1"/>
  <c r="AD24" i="2" a="1"/>
  <c r="AD24" i="2" s="1"/>
  <c r="AD311" i="2" a="1"/>
  <c r="AD311" i="2" s="1"/>
  <c r="AC311" i="2"/>
  <c r="AC196" i="2"/>
  <c r="AE196" i="2" a="1"/>
  <c r="AE196" i="2" s="1"/>
  <c r="AD196" i="2" a="1"/>
  <c r="AD196" i="2" s="1"/>
  <c r="AC72" i="2"/>
  <c r="AD133" i="2" a="1"/>
  <c r="AD133" i="2" s="1"/>
  <c r="AD454" i="2" a="1"/>
  <c r="AD454" i="2" s="1"/>
  <c r="AC278" i="2"/>
  <c r="AC448" i="2"/>
  <c r="AD159" i="2" a="1"/>
  <c r="AD159" i="2" s="1"/>
  <c r="AC377" i="2"/>
  <c r="AD286" i="2" a="1"/>
  <c r="AD286" i="2" s="1"/>
  <c r="AC286" i="2"/>
  <c r="AE238" i="2" a="1"/>
  <c r="AE238" i="2" s="1"/>
  <c r="AD238" i="2" a="1"/>
  <c r="AD238" i="2" s="1"/>
  <c r="AC238" i="2"/>
  <c r="AD71" i="2" a="1"/>
  <c r="AD71" i="2" s="1"/>
  <c r="AC71" i="2"/>
  <c r="AE193" i="2" a="1"/>
  <c r="AE193" i="2" s="1"/>
  <c r="AD193" i="2" a="1"/>
  <c r="AD193" i="2" s="1"/>
  <c r="AD354" i="2" a="1"/>
  <c r="AD354" i="2" s="1"/>
  <c r="AC24" i="2"/>
  <c r="AE20" i="2" a="1"/>
  <c r="AE20" i="2" s="1"/>
  <c r="AD20" i="2" a="1"/>
  <c r="AD20" i="2" s="1"/>
  <c r="AD278" i="2" a="1"/>
  <c r="AD278" i="2" s="1"/>
  <c r="AC281" i="2"/>
  <c r="AE461" i="2" a="1"/>
  <c r="AE461" i="2" s="1"/>
  <c r="AE286" i="2" a="1"/>
  <c r="AE286" i="2" s="1"/>
  <c r="AC193" i="2"/>
  <c r="AC468" i="2"/>
  <c r="AC21" i="2"/>
  <c r="AE311" i="2" a="1"/>
  <c r="AE311" i="2" s="1"/>
  <c r="AD316" i="2" a="1"/>
  <c r="AD316" i="2" s="1"/>
  <c r="AC20" i="2"/>
  <c r="AC267" i="2"/>
  <c r="AC460" i="2"/>
  <c r="AE324" i="2" a="1"/>
  <c r="AE324" i="2" s="1"/>
  <c r="AD324" i="2" a="1"/>
  <c r="AD324" i="2" s="1"/>
  <c r="AC324" i="2"/>
  <c r="AC99" i="2"/>
  <c r="AD99" i="2" a="1"/>
  <c r="AD99" i="2" s="1"/>
  <c r="AE99" i="2" a="1"/>
  <c r="AE99" i="2" s="1"/>
  <c r="AE448" i="2" a="1"/>
  <c r="AE448" i="2" s="1"/>
  <c r="AD281" i="2" a="1"/>
  <c r="AD281" i="2" s="1"/>
  <c r="AE377" i="2" a="1"/>
  <c r="AE377" i="2" s="1"/>
  <c r="AE71" i="2" a="1"/>
  <c r="AE71" i="2" s="1"/>
  <c r="AC312" i="2"/>
  <c r="AE312" i="2" a="1"/>
  <c r="AE312" i="2" s="1"/>
  <c r="AD468" i="2" a="1"/>
  <c r="AD468" i="2" s="1"/>
  <c r="AD21" i="2" a="1"/>
  <c r="AD21" i="2" s="1"/>
  <c r="AD267" i="2" a="1"/>
  <c r="AD267" i="2" s="1"/>
  <c r="AD365" i="2" a="1"/>
  <c r="AD365" i="2" s="1"/>
  <c r="AD460" i="2" a="1"/>
  <c r="AD460" i="2" s="1"/>
  <c r="AC118" i="2"/>
  <c r="AC394" i="2"/>
  <c r="AE385" i="2" a="1"/>
  <c r="AE385" i="2" s="1"/>
  <c r="AD385" i="2" a="1"/>
  <c r="AD385" i="2" s="1"/>
  <c r="AC36" i="2"/>
  <c r="AC190" i="2"/>
  <c r="AD312" i="2" a="1"/>
  <c r="AD312" i="2" s="1"/>
  <c r="AC73" i="2"/>
  <c r="AE316" i="2" a="1"/>
  <c r="AE316" i="2" s="1"/>
  <c r="AC384" i="2"/>
  <c r="AD118" i="2" a="1"/>
  <c r="AD118" i="2" s="1"/>
  <c r="AD394" i="2" a="1"/>
  <c r="AD394" i="2" s="1"/>
  <c r="AC412" i="2"/>
  <c r="AE30" i="2" a="1"/>
  <c r="AE30" i="2" s="1"/>
  <c r="AD30" i="2" a="1"/>
  <c r="AD30" i="2" s="1"/>
  <c r="AC363" i="2"/>
  <c r="AC122" i="2"/>
  <c r="AC385" i="2"/>
  <c r="AD36" i="2" a="1"/>
  <c r="AD36" i="2" s="1"/>
  <c r="AC232" i="2"/>
  <c r="AD190" i="2" a="1"/>
  <c r="AD190" i="2" s="1"/>
  <c r="AD73" i="2" a="1"/>
  <c r="AD73" i="2" s="1"/>
  <c r="AC167" i="2"/>
  <c r="AE74" i="2" a="1"/>
  <c r="AE74" i="2" s="1"/>
  <c r="AD74" i="2" a="1"/>
  <c r="AD74" i="2" s="1"/>
  <c r="AC74" i="2"/>
  <c r="AE365" i="2" a="1"/>
  <c r="AE365" i="2" s="1"/>
  <c r="AD384" i="2" a="1"/>
  <c r="AD384" i="2" s="1"/>
  <c r="AD403" i="2" a="1"/>
  <c r="AD403" i="2" s="1"/>
  <c r="AE403" i="2" a="1"/>
  <c r="AE403" i="2" s="1"/>
  <c r="AD412" i="2" a="1"/>
  <c r="AD412" i="2" s="1"/>
  <c r="AC30" i="2"/>
  <c r="AC228" i="2"/>
  <c r="AD363" i="2" a="1"/>
  <c r="AD363" i="2" s="1"/>
  <c r="AD122" i="2" a="1"/>
  <c r="AD122" i="2" s="1"/>
  <c r="AC386" i="2"/>
  <c r="AD232" i="2" a="1"/>
  <c r="AD232" i="2" s="1"/>
  <c r="AC236" i="2"/>
  <c r="AC383" i="2"/>
  <c r="AD167" i="2" a="1"/>
  <c r="AD167" i="2" s="1"/>
  <c r="AC403" i="2"/>
  <c r="AD436" i="2" a="1"/>
  <c r="AD436" i="2" s="1"/>
  <c r="AC436" i="2"/>
  <c r="AD228" i="2" a="1"/>
  <c r="AD228" i="2" s="1"/>
  <c r="AC136" i="2"/>
  <c r="AC463" i="2"/>
  <c r="AD386" i="2" a="1"/>
  <c r="AD386" i="2" s="1"/>
  <c r="AC253" i="2"/>
  <c r="AD236" i="2" a="1"/>
  <c r="AD236" i="2" s="1"/>
  <c r="AC258" i="2"/>
  <c r="AD383" i="2" a="1"/>
  <c r="AD383" i="2" s="1"/>
  <c r="AC161" i="2"/>
  <c r="AE436" i="2" a="1"/>
  <c r="AE436" i="2" s="1"/>
  <c r="AC186" i="2"/>
  <c r="AD136" i="2" a="1"/>
  <c r="AD136" i="2" s="1"/>
  <c r="AE56" i="2" a="1"/>
  <c r="AE56" i="2" s="1"/>
  <c r="AD56" i="2" a="1"/>
  <c r="AD56" i="2" s="1"/>
  <c r="AD463" i="2" a="1"/>
  <c r="AD463" i="2" s="1"/>
  <c r="AC452" i="2"/>
  <c r="AD253" i="2" a="1"/>
  <c r="AD253" i="2" s="1"/>
  <c r="AD258" i="2" a="1"/>
  <c r="AD258" i="2" s="1"/>
  <c r="AC437" i="2"/>
  <c r="AC188" i="2"/>
  <c r="AD161" i="2" a="1"/>
  <c r="AD161" i="2" s="1"/>
  <c r="AE165" i="2" a="1"/>
  <c r="AE165" i="2" s="1"/>
  <c r="AD165" i="2" a="1"/>
  <c r="AD165" i="2" s="1"/>
  <c r="AC165" i="2"/>
  <c r="AD186" i="2" a="1"/>
  <c r="AD186" i="2" s="1"/>
  <c r="AC222" i="2"/>
  <c r="AC212" i="2"/>
  <c r="AE212" i="2" a="1"/>
  <c r="AE212" i="2" s="1"/>
  <c r="AD212" i="2" a="1"/>
  <c r="AD212" i="2" s="1"/>
  <c r="AC56" i="2"/>
  <c r="AC203" i="2"/>
  <c r="AD452" i="2" a="1"/>
  <c r="AD452" i="2" s="1"/>
  <c r="AC160" i="2"/>
  <c r="AD437" i="2" a="1"/>
  <c r="AD437" i="2" s="1"/>
  <c r="AD188" i="2" a="1"/>
  <c r="AD188" i="2" s="1"/>
  <c r="AE357" i="2" a="1"/>
  <c r="AE357" i="2" s="1"/>
  <c r="AD357" i="2" a="1"/>
  <c r="AD357" i="2" s="1"/>
  <c r="AC357" i="2"/>
  <c r="AD80" i="2" a="1"/>
  <c r="AD80" i="2" s="1"/>
  <c r="AD222" i="2" a="1"/>
  <c r="AD222" i="2" s="1"/>
  <c r="AE310" i="2" a="1"/>
  <c r="AE310" i="2" s="1"/>
  <c r="AD310" i="2" a="1"/>
  <c r="AD310" i="2" s="1"/>
  <c r="AC310" i="2"/>
  <c r="AD203" i="2" a="1"/>
  <c r="AD203" i="2" s="1"/>
  <c r="AC48" i="2"/>
  <c r="AC247" i="2"/>
  <c r="AD68" i="2" a="1"/>
  <c r="AD68" i="2" s="1"/>
  <c r="AE68" i="2" a="1"/>
  <c r="AE68" i="2" s="1"/>
  <c r="AD146" i="2" a="1"/>
  <c r="AD146" i="2" s="1"/>
  <c r="AC146" i="2"/>
  <c r="AE368" i="2" a="1"/>
  <c r="AE368" i="2" s="1"/>
  <c r="AD368" i="2" a="1"/>
  <c r="AD368" i="2" s="1"/>
  <c r="AC368" i="2"/>
  <c r="AC124" i="2"/>
  <c r="AC259" i="2"/>
  <c r="AD160" i="2" a="1"/>
  <c r="AD160" i="2" s="1"/>
  <c r="AE262" i="2" a="1"/>
  <c r="AE262" i="2" s="1"/>
  <c r="AD262" i="2" a="1"/>
  <c r="AD262" i="2" s="1"/>
  <c r="AD231" i="2" a="1"/>
  <c r="AD231" i="2" s="1"/>
  <c r="AD297" i="2" a="1"/>
  <c r="AD297" i="2" s="1"/>
  <c r="AC361" i="2"/>
  <c r="AE80" i="2" a="1"/>
  <c r="AE80" i="2" s="1"/>
  <c r="AD465" i="2" a="1"/>
  <c r="AD465" i="2" s="1"/>
  <c r="AE465" i="2" a="1"/>
  <c r="AE465" i="2" s="1"/>
  <c r="AC420" i="2"/>
  <c r="AD48" i="2" a="1"/>
  <c r="AD48" i="2" s="1"/>
  <c r="AD247" i="2" a="1"/>
  <c r="AD247" i="2" s="1"/>
  <c r="AD26" i="2" a="1"/>
  <c r="AD26" i="2" s="1"/>
  <c r="AC68" i="2"/>
  <c r="AD124" i="2" a="1"/>
  <c r="AD124" i="2" s="1"/>
  <c r="AC392" i="2"/>
  <c r="AE392" i="2" a="1"/>
  <c r="AE392" i="2" s="1"/>
  <c r="AD392" i="2" a="1"/>
  <c r="AD392" i="2" s="1"/>
  <c r="AD259" i="2" a="1"/>
  <c r="AD259" i="2" s="1"/>
  <c r="AC156" i="2"/>
  <c r="AC262" i="2"/>
  <c r="AC105" i="2"/>
  <c r="AD361" i="2" a="1"/>
  <c r="AD361" i="2" s="1"/>
  <c r="AC465" i="2"/>
  <c r="AC101" i="2"/>
  <c r="AD420" i="2" a="1"/>
  <c r="AD420" i="2" s="1"/>
  <c r="AC211" i="2"/>
  <c r="AE146" i="2" a="1"/>
  <c r="AE146" i="2" s="1"/>
  <c r="AC256" i="2"/>
  <c r="AD156" i="2" a="1"/>
  <c r="AD156" i="2" s="1"/>
  <c r="AE231" i="2" a="1"/>
  <c r="AE231" i="2" s="1"/>
  <c r="AD105" i="2" a="1"/>
  <c r="AD105" i="2" s="1"/>
  <c r="AE297" i="2" a="1"/>
  <c r="AE297" i="2" s="1"/>
  <c r="AE195" i="2" a="1"/>
  <c r="AE195" i="2" s="1"/>
  <c r="AD195" i="2" a="1"/>
  <c r="AD195" i="2" s="1"/>
  <c r="AC195" i="2"/>
  <c r="AC307" i="2"/>
  <c r="AC367" i="2"/>
  <c r="AD101" i="2" a="1"/>
  <c r="AD101" i="2" s="1"/>
  <c r="AC350" i="2"/>
  <c r="AD211" i="2" a="1"/>
  <c r="AD211" i="2" s="1"/>
  <c r="AE26" i="2" a="1"/>
  <c r="AE26" i="2" s="1"/>
  <c r="AC335" i="2"/>
  <c r="AD256" i="2" a="1"/>
  <c r="AD256" i="2" s="1"/>
  <c r="AC323" i="2"/>
  <c r="AC396" i="2"/>
  <c r="AD307" i="2" a="1"/>
  <c r="AD307" i="2" s="1"/>
  <c r="AD367" i="2" a="1"/>
  <c r="AD367" i="2" s="1"/>
  <c r="AD350" i="2" a="1"/>
  <c r="AD350" i="2" s="1"/>
  <c r="AE438" i="2" a="1"/>
  <c r="AE438" i="2" s="1"/>
  <c r="AD438" i="2" a="1"/>
  <c r="AD438" i="2" s="1"/>
  <c r="AC438" i="2"/>
  <c r="AD335" i="2" a="1"/>
  <c r="AD335" i="2" s="1"/>
  <c r="AD323" i="2" a="1"/>
  <c r="AD323" i="2" s="1"/>
  <c r="AC164" i="2"/>
  <c r="AD213" i="2" a="1"/>
  <c r="AD213" i="2" s="1"/>
  <c r="AC213" i="2"/>
  <c r="AC58" i="2"/>
  <c r="AC194" i="2"/>
  <c r="AC28" i="2"/>
  <c r="AC29" i="2"/>
  <c r="AC273" i="2"/>
  <c r="AE273" i="2" a="1"/>
  <c r="AE273" i="2" s="1"/>
  <c r="AD273" i="2" a="1"/>
  <c r="AD273" i="2" s="1"/>
  <c r="AD396" i="2" a="1"/>
  <c r="AD396" i="2" s="1"/>
  <c r="AC402" i="2"/>
  <c r="AC471" i="2"/>
  <c r="AC246" i="2"/>
  <c r="AC15" i="2"/>
  <c r="AC242" i="2"/>
  <c r="AC65" i="2"/>
  <c r="AE329" i="2" a="1"/>
  <c r="AE329" i="2" s="1"/>
  <c r="AD329" i="2" a="1"/>
  <c r="AD329" i="2" s="1"/>
  <c r="AC329" i="2"/>
  <c r="AC70" i="2"/>
  <c r="AD58" i="2" a="1"/>
  <c r="AD58" i="2" s="1"/>
  <c r="AD194" i="2" a="1"/>
  <c r="AD194" i="2" s="1"/>
  <c r="AC430" i="2"/>
  <c r="AC137" i="2"/>
  <c r="AD28" i="2" a="1"/>
  <c r="AD28" i="2" s="1"/>
  <c r="AD29" i="2" a="1"/>
  <c r="AD29" i="2" s="1"/>
  <c r="AC103" i="2"/>
  <c r="AD45" i="2" a="1"/>
  <c r="AD45" i="2" s="1"/>
  <c r="AC45" i="2"/>
  <c r="AD339" i="2" a="1"/>
  <c r="AD339" i="2" s="1"/>
  <c r="AC249" i="2"/>
  <c r="AC39" i="2"/>
  <c r="AE39" i="2" a="1"/>
  <c r="AE39" i="2" s="1"/>
  <c r="AD70" i="2" a="1"/>
  <c r="AD70" i="2" s="1"/>
  <c r="AE315" i="2" a="1"/>
  <c r="AE315" i="2" s="1"/>
  <c r="AD315" i="2" a="1"/>
  <c r="AD315" i="2" s="1"/>
  <c r="AC315" i="2"/>
  <c r="AE213" i="2" a="1"/>
  <c r="AE213" i="2" s="1"/>
  <c r="AE92" i="2" a="1"/>
  <c r="AE92" i="2" s="1"/>
  <c r="AD92" i="2" a="1"/>
  <c r="AD92" i="2" s="1"/>
  <c r="AE239" i="2" a="1"/>
  <c r="AE239" i="2" s="1"/>
  <c r="AD239" i="2" a="1"/>
  <c r="AD239" i="2" s="1"/>
  <c r="AD137" i="2" a="1"/>
  <c r="AD137" i="2" s="1"/>
  <c r="AC293" i="2"/>
  <c r="AE293" i="2" a="1"/>
  <c r="AE293" i="2" s="1"/>
  <c r="AD103" i="2" a="1"/>
  <c r="AD103" i="2" s="1"/>
  <c r="AE402" i="2" a="1"/>
  <c r="AE402" i="2" s="1"/>
  <c r="AE471" i="2" a="1"/>
  <c r="AE471" i="2" s="1"/>
  <c r="AE389" i="2" a="1"/>
  <c r="AE389" i="2" s="1"/>
  <c r="AD389" i="2" a="1"/>
  <c r="AD389" i="2" s="1"/>
  <c r="AE17" i="2" a="1"/>
  <c r="AE17" i="2" s="1"/>
  <c r="AD17" i="2" a="1"/>
  <c r="AD17" i="2" s="1"/>
  <c r="AE45" i="2" a="1"/>
  <c r="AE45" i="2" s="1"/>
  <c r="AC290" i="2"/>
  <c r="AE290" i="2" a="1"/>
  <c r="AE290" i="2" s="1"/>
  <c r="AD290" i="2" a="1"/>
  <c r="AD290" i="2" s="1"/>
  <c r="AE308" i="2" a="1"/>
  <c r="AE308" i="2" s="1"/>
  <c r="AD308" i="2" a="1"/>
  <c r="AD308" i="2" s="1"/>
  <c r="AC308" i="2"/>
  <c r="AE8" i="2" a="1"/>
  <c r="AE8" i="2" s="1"/>
  <c r="AD8" i="2" a="1"/>
  <c r="AD8" i="2" s="1"/>
  <c r="AC314" i="2"/>
  <c r="AE314" i="2" a="1"/>
  <c r="AE314" i="2" s="1"/>
  <c r="AC351" i="2"/>
  <c r="AD206" i="2" a="1"/>
  <c r="AD206" i="2" s="1"/>
  <c r="AC206" i="2"/>
  <c r="AD455" i="2" a="1"/>
  <c r="AD455" i="2" s="1"/>
  <c r="AC464" i="2"/>
  <c r="AC199" i="2"/>
  <c r="AC332" i="2"/>
  <c r="AC8" i="2"/>
  <c r="AC476" i="2"/>
  <c r="AD314" i="2" a="1"/>
  <c r="AD314" i="2" s="1"/>
  <c r="AC155" i="2"/>
  <c r="AC419" i="2"/>
  <c r="AD397" i="2" a="1"/>
  <c r="AD397" i="2" s="1"/>
  <c r="AD351" i="2" a="1"/>
  <c r="AD351" i="2" s="1"/>
  <c r="AC317" i="2"/>
  <c r="AC331" i="2"/>
  <c r="AC172" i="2"/>
  <c r="AD464" i="2" a="1"/>
  <c r="AD464" i="2" s="1"/>
  <c r="AC227" i="2"/>
  <c r="AC366" i="2"/>
  <c r="AD199" i="2" a="1"/>
  <c r="AD199" i="2" s="1"/>
  <c r="AC345" i="2"/>
  <c r="AD332" i="2" a="1"/>
  <c r="AD332" i="2" s="1"/>
  <c r="AD476" i="2" a="1"/>
  <c r="AD476" i="2" s="1"/>
  <c r="AD336" i="2" a="1"/>
  <c r="AD336" i="2" s="1"/>
  <c r="AC462" i="2"/>
  <c r="AD173" i="2" a="1"/>
  <c r="AD173" i="2" s="1"/>
  <c r="AD155" i="2" a="1"/>
  <c r="AD155" i="2" s="1"/>
  <c r="AD419" i="2" a="1"/>
  <c r="AD419" i="2" s="1"/>
  <c r="AC119" i="2"/>
  <c r="AD317" i="2" a="1"/>
  <c r="AD317" i="2" s="1"/>
  <c r="AE206" i="2" a="1"/>
  <c r="AE206" i="2" s="1"/>
  <c r="AD97" i="2" a="1"/>
  <c r="AD97" i="2" s="1"/>
  <c r="AC97" i="2"/>
  <c r="AD331" i="2" a="1"/>
  <c r="AD331" i="2" s="1"/>
  <c r="AE214" i="2" a="1"/>
  <c r="AE214" i="2" s="1"/>
  <c r="AD214" i="2" a="1"/>
  <c r="AD214" i="2" s="1"/>
  <c r="AC43" i="2"/>
  <c r="AE455" i="2" a="1"/>
  <c r="AE455" i="2" s="1"/>
  <c r="AD172" i="2" a="1"/>
  <c r="AD172" i="2" s="1"/>
  <c r="AD227" i="2" a="1"/>
  <c r="AD227" i="2" s="1"/>
  <c r="AC416" i="2"/>
  <c r="AC233" i="2"/>
  <c r="AD366" i="2" a="1"/>
  <c r="AD366" i="2" s="1"/>
  <c r="AC87" i="2"/>
  <c r="AD345" i="2" a="1"/>
  <c r="AD345" i="2" s="1"/>
  <c r="AC440" i="2"/>
  <c r="AE325" i="2" a="1"/>
  <c r="AE325" i="2" s="1"/>
  <c r="AD325" i="2" a="1"/>
  <c r="AD325" i="2" s="1"/>
  <c r="AD462" i="2" a="1"/>
  <c r="AD462" i="2" s="1"/>
  <c r="AC117" i="2"/>
  <c r="AC116" i="2"/>
  <c r="AE397" i="2" a="1"/>
  <c r="AE397" i="2" s="1"/>
  <c r="AD282" i="2" a="1"/>
  <c r="AD282" i="2" s="1"/>
  <c r="AD131" i="2" a="1"/>
  <c r="AD131" i="2" s="1"/>
  <c r="AC131" i="2"/>
  <c r="AD119" i="2" a="1"/>
  <c r="AD119" i="2" s="1"/>
  <c r="AC450" i="2"/>
  <c r="AC52" i="2"/>
  <c r="AD326" i="2" a="1"/>
  <c r="AD326" i="2" s="1"/>
  <c r="AC326" i="2"/>
  <c r="AC89" i="2"/>
  <c r="AE97" i="2" a="1"/>
  <c r="AE97" i="2" s="1"/>
  <c r="AC214" i="2"/>
  <c r="AE43" i="2" a="1"/>
  <c r="AE43" i="2" s="1"/>
  <c r="AC415" i="2"/>
  <c r="AC63" i="2"/>
  <c r="AC374" i="2"/>
  <c r="AD416" i="2" a="1"/>
  <c r="AD416" i="2" s="1"/>
  <c r="AD444" i="2" a="1"/>
  <c r="AD444" i="2" s="1"/>
  <c r="AE444" i="2" a="1"/>
  <c r="AE444" i="2" s="1"/>
  <c r="AD233" i="2" a="1"/>
  <c r="AD233" i="2" s="1"/>
  <c r="AC83" i="2"/>
  <c r="AC144" i="2"/>
  <c r="AE60" i="2" a="1"/>
  <c r="AE60" i="2" s="1"/>
  <c r="AD60" i="2" a="1"/>
  <c r="AD60" i="2" s="1"/>
  <c r="AD440" i="2" a="1"/>
  <c r="AD440" i="2" s="1"/>
  <c r="AC84" i="2"/>
  <c r="AE336" i="2" a="1"/>
  <c r="AE336" i="2" s="1"/>
  <c r="AC277" i="2"/>
  <c r="AC325" i="2"/>
  <c r="AD117" i="2" a="1"/>
  <c r="AD117" i="2" s="1"/>
  <c r="AE173" i="2" a="1"/>
  <c r="AE173" i="2" s="1"/>
  <c r="AD116" i="2" a="1"/>
  <c r="AD116" i="2" s="1"/>
  <c r="AE131" i="2" a="1"/>
  <c r="AE131" i="2" s="1"/>
  <c r="AD450" i="2" a="1"/>
  <c r="AD450" i="2" s="1"/>
  <c r="AC287" i="2"/>
  <c r="AE123" i="2" a="1"/>
  <c r="AE123" i="2" s="1"/>
  <c r="AD123" i="2" a="1"/>
  <c r="AD123" i="2" s="1"/>
  <c r="AC123" i="2"/>
  <c r="AD52" i="2" a="1"/>
  <c r="AD52" i="2" s="1"/>
  <c r="AC439" i="2"/>
  <c r="AD89" i="2" a="1"/>
  <c r="AD89" i="2" s="1"/>
  <c r="AC218" i="2"/>
  <c r="AD415" i="2" a="1"/>
  <c r="AD415" i="2" s="1"/>
  <c r="AD104" i="2" a="1"/>
  <c r="AD104" i="2" s="1"/>
  <c r="AD63" i="2" a="1"/>
  <c r="AD63" i="2" s="1"/>
  <c r="AE391" i="2" a="1"/>
  <c r="AE391" i="2" s="1"/>
  <c r="AD391" i="2" a="1"/>
  <c r="AD391" i="2" s="1"/>
  <c r="AD374" i="2" a="1"/>
  <c r="AD374" i="2" s="1"/>
  <c r="AC444" i="2"/>
  <c r="AC140" i="2"/>
  <c r="AE87" i="2" a="1"/>
  <c r="AE87" i="2" s="1"/>
  <c r="AD83" i="2" a="1"/>
  <c r="AD83" i="2" s="1"/>
  <c r="AD144" i="2" a="1"/>
  <c r="AD144" i="2" s="1"/>
  <c r="AC291" i="2"/>
  <c r="AE291" i="2" a="1"/>
  <c r="AE291" i="2" s="1"/>
  <c r="AD291" i="2" a="1"/>
  <c r="AD291" i="2" s="1"/>
  <c r="AC60" i="2"/>
  <c r="AC301" i="2"/>
  <c r="AD84" i="2" a="1"/>
  <c r="AD84" i="2" s="1"/>
  <c r="AD277" i="2" a="1"/>
  <c r="AD277" i="2" s="1"/>
  <c r="AC449" i="2"/>
  <c r="AD449" i="2" a="1"/>
  <c r="AD449" i="2" s="1"/>
  <c r="AE449" i="2" a="1"/>
  <c r="AE449" i="2" s="1"/>
  <c r="AD435" i="2" a="1"/>
  <c r="AD435" i="2" s="1"/>
  <c r="AE282" i="2" a="1"/>
  <c r="AE282" i="2" s="1"/>
  <c r="AD287" i="2" a="1"/>
  <c r="AD287" i="2" s="1"/>
  <c r="AC57" i="2"/>
  <c r="AC145" i="2"/>
  <c r="AE326" i="2" a="1"/>
  <c r="AE326" i="2" s="1"/>
  <c r="AC67" i="2"/>
  <c r="AD218" i="2" a="1"/>
  <c r="AD218" i="2" s="1"/>
  <c r="AD85" i="2" a="1"/>
  <c r="AD85" i="2" s="1"/>
  <c r="AC129" i="2"/>
  <c r="AD466" i="2" a="1"/>
  <c r="AD466" i="2" s="1"/>
  <c r="AC466" i="2"/>
  <c r="AC391" i="2"/>
  <c r="AD140" i="2" a="1"/>
  <c r="AD140" i="2" s="1"/>
  <c r="AC407" i="2"/>
  <c r="AC395" i="2"/>
  <c r="AD145" i="2" a="1"/>
  <c r="AD145" i="2" s="1"/>
  <c r="AE104" i="2" a="1"/>
  <c r="AE104" i="2" s="1"/>
  <c r="AE466" i="2" a="1"/>
  <c r="AE466" i="2" s="1"/>
  <c r="AD23" i="2" a="1"/>
  <c r="AD23" i="2" s="1"/>
  <c r="AC19" i="2"/>
  <c r="AE19" i="2" a="1"/>
  <c r="AE19" i="2" s="1"/>
  <c r="AC380" i="2"/>
  <c r="AD395" i="2" a="1"/>
  <c r="AD395" i="2" s="1"/>
  <c r="AD177" i="2" a="1"/>
  <c r="AD177" i="2" s="1"/>
  <c r="AE435" i="2" a="1"/>
  <c r="AE435" i="2" s="1"/>
  <c r="AD166" i="2" a="1"/>
  <c r="AD166" i="2" s="1"/>
  <c r="AC166" i="2"/>
  <c r="AC342" i="2"/>
  <c r="AE342" i="2" a="1"/>
  <c r="AE342" i="2" s="1"/>
  <c r="AE170" i="2" a="1"/>
  <c r="AE170" i="2" s="1"/>
  <c r="AD170" i="2" a="1"/>
  <c r="AD170" i="2" s="1"/>
  <c r="AC424" i="2"/>
  <c r="AC14" i="2"/>
  <c r="AD14" i="2" a="1"/>
  <c r="AD14" i="2" s="1"/>
  <c r="AC78" i="2"/>
  <c r="AC373" i="2"/>
  <c r="AC296" i="2"/>
  <c r="AC399" i="2"/>
  <c r="AE166" i="2" a="1"/>
  <c r="AE166" i="2" s="1"/>
  <c r="AC181" i="2"/>
  <c r="AE306" i="2" a="1"/>
  <c r="AE306" i="2" s="1"/>
  <c r="AD306" i="2" a="1"/>
  <c r="AD306" i="2" s="1"/>
  <c r="AC375" i="2"/>
  <c r="AC333" i="2"/>
  <c r="AD342" i="2" a="1"/>
  <c r="AD342" i="2" s="1"/>
  <c r="AC320" i="2"/>
  <c r="AC138" i="2"/>
  <c r="AD174" i="2" a="1"/>
  <c r="AD174" i="2" s="1"/>
  <c r="AC170" i="2"/>
  <c r="AD31" i="2" a="1"/>
  <c r="AD31" i="2" s="1"/>
  <c r="AD441" i="2" a="1"/>
  <c r="AD441" i="2" s="1"/>
  <c r="AC441" i="2"/>
  <c r="AD207" i="2" a="1"/>
  <c r="AD207" i="2" s="1"/>
  <c r="AC202" i="2"/>
  <c r="AC34" i="2"/>
  <c r="AD285" i="2" a="1"/>
  <c r="AD285" i="2" s="1"/>
  <c r="AC285" i="2"/>
  <c r="AD424" i="2" a="1"/>
  <c r="AD424" i="2" s="1"/>
  <c r="AE14" i="2" a="1"/>
  <c r="AE14" i="2" s="1"/>
  <c r="AE78" i="2" a="1"/>
  <c r="AE78" i="2" s="1"/>
  <c r="AD373" i="2" a="1"/>
  <c r="AD373" i="2" s="1"/>
  <c r="AC223" i="2"/>
  <c r="AC457" i="2"/>
  <c r="AC355" i="2"/>
  <c r="AD399" i="2" a="1"/>
  <c r="AD399" i="2" s="1"/>
  <c r="AC414" i="2"/>
  <c r="AD181" i="2" a="1"/>
  <c r="AD181" i="2" s="1"/>
  <c r="AC168" i="2"/>
  <c r="AE168" i="2" a="1"/>
  <c r="AE168" i="2" s="1"/>
  <c r="AC306" i="2"/>
  <c r="AD375" i="2" a="1"/>
  <c r="AD375" i="2" s="1"/>
  <c r="AD333" i="2" a="1"/>
  <c r="AD333" i="2" s="1"/>
  <c r="AD320" i="2" a="1"/>
  <c r="AD320" i="2" s="1"/>
  <c r="AC111" i="2"/>
  <c r="AC370" i="2"/>
  <c r="AC153" i="2"/>
  <c r="AE138" i="2" a="1"/>
  <c r="AE138" i="2" s="1"/>
  <c r="AC418" i="2"/>
  <c r="AE441" i="2" a="1"/>
  <c r="AE441" i="2" s="1"/>
  <c r="AD34" i="2" a="1"/>
  <c r="AD34" i="2" s="1"/>
  <c r="AC283" i="2"/>
  <c r="AE285" i="2" a="1"/>
  <c r="AE285" i="2" s="1"/>
  <c r="AC472" i="2"/>
  <c r="AD223" i="2" a="1"/>
  <c r="AD223" i="2" s="1"/>
  <c r="AE296" i="2" a="1"/>
  <c r="AE296" i="2" s="1"/>
  <c r="AD457" i="2" a="1"/>
  <c r="AD457" i="2" s="1"/>
  <c r="AD355" i="2" a="1"/>
  <c r="AD355" i="2" s="1"/>
  <c r="AD255" i="2" a="1"/>
  <c r="AD255" i="2" s="1"/>
  <c r="AC255" i="2"/>
  <c r="AC369" i="2"/>
  <c r="AC261" i="2"/>
  <c r="AD414" i="2" a="1"/>
  <c r="AD414" i="2" s="1"/>
  <c r="AC425" i="2"/>
  <c r="AD168" i="2" a="1"/>
  <c r="AD168" i="2" s="1"/>
  <c r="AD111" i="2" a="1"/>
  <c r="AD111" i="2" s="1"/>
  <c r="AC10" i="2"/>
  <c r="AD370" i="2" a="1"/>
  <c r="AD370" i="2" s="1"/>
  <c r="AD153" i="2" a="1"/>
  <c r="AD153" i="2" s="1"/>
  <c r="AE174" i="2" a="1"/>
  <c r="AE174" i="2" s="1"/>
  <c r="AC334" i="2"/>
  <c r="AE31" i="2" a="1"/>
  <c r="AE31" i="2" s="1"/>
  <c r="AE207" i="2" a="1"/>
  <c r="AE207" i="2" s="1"/>
  <c r="AE202" i="2" a="1"/>
  <c r="AE202" i="2" s="1"/>
  <c r="AD283" i="2" a="1"/>
  <c r="AD283" i="2" s="1"/>
  <c r="AD302" i="2" a="1"/>
  <c r="AD302" i="2" s="1"/>
  <c r="AC302" i="2"/>
  <c r="AD64" i="2" a="1"/>
  <c r="AD64" i="2" s="1"/>
  <c r="AC64" i="2"/>
  <c r="AC148" i="2"/>
  <c r="AD425" i="2" a="1"/>
  <c r="AD425" i="2" s="1"/>
  <c r="AC352" i="2"/>
  <c r="AC353" i="2"/>
  <c r="AD10" i="2" a="1"/>
  <c r="AD10" i="2" s="1"/>
  <c r="AE418" i="2" a="1"/>
  <c r="AE418" i="2" s="1"/>
  <c r="AC477" i="2"/>
  <c r="AC179" i="2"/>
  <c r="AE179" i="2" a="1"/>
  <c r="AE179" i="2" s="1"/>
  <c r="AD179" i="2" a="1"/>
  <c r="AD179" i="2" s="1"/>
  <c r="AD12" i="2" a="1"/>
  <c r="AD12" i="2" s="1"/>
  <c r="AC299" i="2"/>
  <c r="AC288" i="2"/>
  <c r="AE289" i="2" a="1"/>
  <c r="AE289" i="2" s="1"/>
  <c r="AD289" i="2" a="1"/>
  <c r="AD289" i="2" s="1"/>
  <c r="AC289" i="2"/>
  <c r="AE302" i="2" a="1"/>
  <c r="AE302" i="2" s="1"/>
  <c r="AD44" i="2" a="1"/>
  <c r="AD44" i="2" s="1"/>
  <c r="AE255" i="2" a="1"/>
  <c r="AE255" i="2" s="1"/>
  <c r="AE453" i="2" a="1"/>
  <c r="AE453" i="2" s="1"/>
  <c r="AD453" i="2" a="1"/>
  <c r="AD453" i="2" s="1"/>
  <c r="AC53" i="2"/>
  <c r="AD353" i="2" a="1"/>
  <c r="AD353" i="2" s="1"/>
  <c r="AC108" i="2"/>
  <c r="AD477" i="2" a="1"/>
  <c r="AD477" i="2" s="1"/>
  <c r="AD187" i="2" a="1"/>
  <c r="AD187" i="2" s="1"/>
  <c r="AC187" i="2"/>
  <c r="AD139" i="2" a="1"/>
  <c r="AD139" i="2" s="1"/>
  <c r="AD109" i="2" a="1"/>
  <c r="AD109" i="2" s="1"/>
  <c r="AD288" i="2" a="1"/>
  <c r="AD288" i="2" s="1"/>
  <c r="AC226" i="2"/>
  <c r="AC237" i="2"/>
  <c r="AC143" i="2"/>
  <c r="AC88" i="2"/>
  <c r="AC191" i="2"/>
  <c r="AC330" i="2"/>
  <c r="AD298" i="2" a="1"/>
  <c r="AD298" i="2" s="1"/>
  <c r="AC298" i="2"/>
  <c r="AC275" i="2"/>
  <c r="AC431" i="2"/>
  <c r="AC110" i="2"/>
  <c r="AC13" i="2"/>
  <c r="AC135" i="2"/>
  <c r="AE309" i="2" a="1"/>
  <c r="AE309" i="2" s="1"/>
  <c r="AD309" i="2" a="1"/>
  <c r="AD309" i="2" s="1"/>
  <c r="AD42" i="2" a="1"/>
  <c r="AD42" i="2" s="1"/>
  <c r="AC127" i="2"/>
  <c r="AC102" i="2"/>
  <c r="AC16" i="2"/>
  <c r="AC254" i="2"/>
  <c r="AC219" i="2"/>
  <c r="AC128" i="2"/>
  <c r="AD268" i="2" a="1"/>
  <c r="AD268" i="2" s="1"/>
  <c r="AC27" i="2"/>
  <c r="AD110" i="2" a="1"/>
  <c r="AD110" i="2" s="1"/>
  <c r="AC309" i="2"/>
  <c r="AE120" i="2" a="1"/>
  <c r="AE120" i="2" s="1"/>
  <c r="AD120" i="2" a="1"/>
  <c r="AD120" i="2" s="1"/>
  <c r="AC98" i="2"/>
  <c r="AC225" i="2"/>
  <c r="AC192" i="2"/>
  <c r="AD175" i="2" a="1"/>
  <c r="AD175" i="2" s="1"/>
  <c r="AD400" i="2" a="1"/>
  <c r="AD400" i="2" s="1"/>
  <c r="AC272" i="2"/>
  <c r="AD204" i="2" a="1"/>
  <c r="AD204" i="2" s="1"/>
  <c r="AD421" i="1" a="1"/>
  <c r="AD421" i="1" s="1"/>
  <c r="AE421" i="1" a="1"/>
  <c r="AE421" i="1" s="1"/>
  <c r="AD407" i="1" a="1"/>
  <c r="AD407" i="1" s="1"/>
  <c r="AE407" i="1" a="1"/>
  <c r="AE407" i="1" s="1"/>
  <c r="AE95" i="1" a="1"/>
  <c r="AE95" i="1" s="1"/>
  <c r="AD95" i="1" a="1"/>
  <c r="AD95" i="1" s="1"/>
  <c r="AC299" i="1"/>
  <c r="AD299" i="1" a="1"/>
  <c r="AD299" i="1" s="1"/>
  <c r="AE299" i="1" a="1"/>
  <c r="AE299" i="1" s="1"/>
  <c r="AE202" i="1" a="1"/>
  <c r="AE202" i="1" s="1"/>
  <c r="AD202" i="1" a="1"/>
  <c r="AD202" i="1" s="1"/>
  <c r="AD449" i="1" a="1"/>
  <c r="AD449" i="1" s="1"/>
  <c r="AC449" i="1"/>
  <c r="AE449" i="1" a="1"/>
  <c r="AE449" i="1" s="1"/>
  <c r="AD442" i="1" a="1"/>
  <c r="AD442" i="1" s="1"/>
  <c r="AE442" i="1" a="1"/>
  <c r="AE442" i="1" s="1"/>
  <c r="AC256" i="1"/>
  <c r="AD256" i="1" a="1"/>
  <c r="AD256" i="1" s="1"/>
  <c r="AE256" i="1" a="1"/>
  <c r="AE256" i="1" s="1"/>
  <c r="AD226" i="1" a="1"/>
  <c r="AD226" i="1" s="1"/>
  <c r="AE226" i="1" a="1"/>
  <c r="AE226" i="1" s="1"/>
  <c r="AC103" i="1"/>
  <c r="AD103" i="1" a="1"/>
  <c r="AD103" i="1" s="1"/>
  <c r="AE103" i="1" a="1"/>
  <c r="AE103" i="1" s="1"/>
  <c r="AC146" i="1"/>
  <c r="AD146" i="1" a="1"/>
  <c r="AD146" i="1" s="1"/>
  <c r="AE146" i="1" a="1"/>
  <c r="AE146" i="1" s="1"/>
  <c r="AD57" i="1" a="1"/>
  <c r="AD57" i="1" s="1"/>
  <c r="AE57" i="1" a="1"/>
  <c r="AE57" i="1" s="1"/>
  <c r="AE319" i="1" a="1"/>
  <c r="AE319" i="1" s="1"/>
  <c r="AD319" i="1" a="1"/>
  <c r="AD319" i="1" s="1"/>
  <c r="AC117" i="1"/>
  <c r="AD117" i="1" a="1"/>
  <c r="AD117" i="1" s="1"/>
  <c r="AE117" i="1" a="1"/>
  <c r="AE117" i="1" s="1"/>
  <c r="AC461" i="1"/>
  <c r="AD461" i="1" a="1"/>
  <c r="AD461" i="1" s="1"/>
  <c r="AE461" i="1" a="1"/>
  <c r="AE461" i="1" s="1"/>
  <c r="AD354" i="1" a="1"/>
  <c r="AD354" i="1" s="1"/>
  <c r="AC354" i="1"/>
  <c r="AE354" i="1" a="1"/>
  <c r="AE354" i="1" s="1"/>
  <c r="AE263" i="1" a="1"/>
  <c r="AE263" i="1" s="1"/>
  <c r="AD263" i="1" a="1"/>
  <c r="AD263" i="1" s="1"/>
  <c r="AC476" i="1"/>
  <c r="AD476" i="1" a="1"/>
  <c r="AD476" i="1" s="1"/>
  <c r="AE476" i="1" a="1"/>
  <c r="AE476" i="1" s="1"/>
  <c r="AC384" i="1"/>
  <c r="AD384" i="1" a="1"/>
  <c r="AD384" i="1" s="1"/>
  <c r="AE384" i="1" a="1"/>
  <c r="AE384" i="1" s="1"/>
  <c r="AE361" i="1" a="1"/>
  <c r="AE361" i="1" s="1"/>
  <c r="AC361" i="1"/>
  <c r="AD361" i="1" a="1"/>
  <c r="AD361" i="1" s="1"/>
  <c r="AD330" i="1" a="1"/>
  <c r="AD330" i="1" s="1"/>
  <c r="AE330" i="1" a="1"/>
  <c r="AE330" i="1" s="1"/>
  <c r="AC187" i="1"/>
  <c r="AE187" i="1" a="1"/>
  <c r="AE187" i="1" s="1"/>
  <c r="AC28" i="1"/>
  <c r="AD28" i="1" a="1"/>
  <c r="AD28" i="1" s="1"/>
  <c r="AE28" i="1" a="1"/>
  <c r="AE28" i="1" s="1"/>
  <c r="AC269" i="1"/>
  <c r="AD269" i="1" a="1"/>
  <c r="AD269" i="1" s="1"/>
  <c r="AC232" i="1"/>
  <c r="AD232" i="1" a="1"/>
  <c r="AD232" i="1" s="1"/>
  <c r="AE232" i="1" a="1"/>
  <c r="AE232" i="1" s="1"/>
  <c r="AC440" i="1"/>
  <c r="AD440" i="1" a="1"/>
  <c r="AD440" i="1" s="1"/>
  <c r="AE440" i="1" a="1"/>
  <c r="AE440" i="1" s="1"/>
  <c r="AD389" i="1" a="1"/>
  <c r="AD389" i="1" s="1"/>
  <c r="AD374" i="1" a="1"/>
  <c r="AD374" i="1" s="1"/>
  <c r="AE374" i="1" a="1"/>
  <c r="AE374" i="1" s="1"/>
  <c r="AD84" i="1" a="1"/>
  <c r="AD84" i="1" s="1"/>
  <c r="AD403" i="1" a="1"/>
  <c r="AD403" i="1" s="1"/>
  <c r="AC389" i="1"/>
  <c r="AE373" i="1" a="1"/>
  <c r="AE373" i="1" s="1"/>
  <c r="AC214" i="1"/>
  <c r="AD214" i="1" a="1"/>
  <c r="AD214" i="1" s="1"/>
  <c r="AE214" i="1" a="1"/>
  <c r="AE214" i="1" s="1"/>
  <c r="AC84" i="1"/>
  <c r="AD48" i="1" a="1"/>
  <c r="AD48" i="1" s="1"/>
  <c r="AD401" i="1" a="1"/>
  <c r="AD401" i="1" s="1"/>
  <c r="AC401" i="1"/>
  <c r="AE401" i="1" a="1"/>
  <c r="AE401" i="1" s="1"/>
  <c r="AD40" i="1" a="1"/>
  <c r="AD40" i="1" s="1"/>
  <c r="AE40" i="1" a="1"/>
  <c r="AE40" i="1" s="1"/>
  <c r="AC465" i="1"/>
  <c r="AD465" i="1" a="1"/>
  <c r="AD465" i="1" s="1"/>
  <c r="AE465" i="1" a="1"/>
  <c r="AE465" i="1" s="1"/>
  <c r="AC220" i="1"/>
  <c r="AD220" i="1" a="1"/>
  <c r="AD220" i="1" s="1"/>
  <c r="AE220" i="1" a="1"/>
  <c r="AE220" i="1" s="1"/>
  <c r="AE479" i="1" a="1"/>
  <c r="AE479" i="1" s="1"/>
  <c r="AD457" i="1" a="1"/>
  <c r="AD457" i="1" s="1"/>
  <c r="AD437" i="1" a="1"/>
  <c r="AD437" i="1" s="1"/>
  <c r="AE437" i="1" a="1"/>
  <c r="AE437" i="1" s="1"/>
  <c r="AC293" i="1"/>
  <c r="AE293" i="1" a="1"/>
  <c r="AE293" i="1" s="1"/>
  <c r="AE279" i="1" a="1"/>
  <c r="AE279" i="1" s="1"/>
  <c r="AD279" i="1" a="1"/>
  <c r="AD279" i="1" s="1"/>
  <c r="AC229" i="1"/>
  <c r="AE229" i="1" a="1"/>
  <c r="AE229" i="1" s="1"/>
  <c r="AC149" i="1"/>
  <c r="AD149" i="1" a="1"/>
  <c r="AD149" i="1" s="1"/>
  <c r="AE149" i="1" a="1"/>
  <c r="AE149" i="1" s="1"/>
  <c r="AC121" i="1"/>
  <c r="AD121" i="1" a="1"/>
  <c r="AD121" i="1" s="1"/>
  <c r="AE121" i="1" a="1"/>
  <c r="AE121" i="1" s="1"/>
  <c r="AD210" i="1" a="1"/>
  <c r="AD210" i="1" s="1"/>
  <c r="AE169" i="1" a="1"/>
  <c r="AE169" i="1" s="1"/>
  <c r="AD163" i="1" a="1"/>
  <c r="AD163" i="1" s="1"/>
  <c r="AE436" i="1" a="1"/>
  <c r="AE436" i="1" s="1"/>
  <c r="AD321" i="1" a="1"/>
  <c r="AD321" i="1" s="1"/>
  <c r="AD228" i="1" a="1"/>
  <c r="AD228" i="1" s="1"/>
  <c r="AD88" i="1" a="1"/>
  <c r="AD88" i="1" s="1"/>
  <c r="AE88" i="1" a="1"/>
  <c r="AE88" i="1" s="1"/>
  <c r="AC88" i="1"/>
  <c r="AD46" i="1" a="1"/>
  <c r="AD46" i="1" s="1"/>
  <c r="AC46" i="1"/>
  <c r="AE46" i="1" a="1"/>
  <c r="AE46" i="1" s="1"/>
  <c r="AD239" i="1" a="1"/>
  <c r="AD239" i="1" s="1"/>
  <c r="AE239" i="1" a="1"/>
  <c r="AE239" i="1" s="1"/>
  <c r="AD488" i="1" a="1"/>
  <c r="AD488" i="1" s="1"/>
  <c r="AE488" i="1" a="1"/>
  <c r="AE488" i="1" s="1"/>
  <c r="AD432" i="1" a="1"/>
  <c r="AD432" i="1" s="1"/>
  <c r="AE432" i="1" a="1"/>
  <c r="AE432" i="1" s="1"/>
  <c r="AD380" i="1" a="1"/>
  <c r="AD380" i="1" s="1"/>
  <c r="AE380" i="1" a="1"/>
  <c r="AE380" i="1" s="1"/>
  <c r="AC472" i="1"/>
  <c r="AD472" i="1" a="1"/>
  <c r="AD472" i="1" s="1"/>
  <c r="AE472" i="1" a="1"/>
  <c r="AE472" i="1" s="1"/>
  <c r="AE445" i="1" a="1"/>
  <c r="AE445" i="1" s="1"/>
  <c r="AD445" i="1" a="1"/>
  <c r="AD445" i="1" s="1"/>
  <c r="AD350" i="1" a="1"/>
  <c r="AD350" i="1" s="1"/>
  <c r="AE350" i="1" a="1"/>
  <c r="AE350" i="1" s="1"/>
  <c r="AC302" i="1"/>
  <c r="AE302" i="1" a="1"/>
  <c r="AE302" i="1" s="1"/>
  <c r="AC485" i="1"/>
  <c r="AD485" i="1" a="1"/>
  <c r="AD485" i="1" s="1"/>
  <c r="AE485" i="1" a="1"/>
  <c r="AE485" i="1" s="1"/>
  <c r="AC436" i="1"/>
  <c r="AC321" i="1"/>
  <c r="AD258" i="1" a="1"/>
  <c r="AD258" i="1" s="1"/>
  <c r="AE258" i="1" a="1"/>
  <c r="AE258" i="1" s="1"/>
  <c r="AC228" i="1"/>
  <c r="AD196" i="1" a="1"/>
  <c r="AD196" i="1" s="1"/>
  <c r="AE196" i="1" a="1"/>
  <c r="AE196" i="1" s="1"/>
  <c r="AD169" i="1" a="1"/>
  <c r="AD169" i="1" s="1"/>
  <c r="AD222" i="1" a="1"/>
  <c r="AD222" i="1" s="1"/>
  <c r="AE222" i="1" a="1"/>
  <c r="AE222" i="1" s="1"/>
  <c r="AD83" i="1" a="1"/>
  <c r="AD83" i="1" s="1"/>
  <c r="AE83" i="1" a="1"/>
  <c r="AE83" i="1" s="1"/>
  <c r="AD395" i="1" a="1"/>
  <c r="AD395" i="1" s="1"/>
  <c r="AE395" i="1" a="1"/>
  <c r="AE395" i="1" s="1"/>
  <c r="AD336" i="1" a="1"/>
  <c r="AD336" i="1" s="1"/>
  <c r="AE336" i="1" a="1"/>
  <c r="AE336" i="1" s="1"/>
  <c r="AC336" i="1"/>
  <c r="AE473" i="1" a="1"/>
  <c r="AE473" i="1" s="1"/>
  <c r="AC473" i="1"/>
  <c r="AE348" i="1" a="1"/>
  <c r="AE348" i="1" s="1"/>
  <c r="AC348" i="1"/>
  <c r="AD348" i="1" a="1"/>
  <c r="AD348" i="1" s="1"/>
  <c r="AE235" i="1" a="1"/>
  <c r="AE235" i="1" s="1"/>
  <c r="AD235" i="1" a="1"/>
  <c r="AD235" i="1" s="1"/>
  <c r="AC111" i="1"/>
  <c r="AD111" i="1" a="1"/>
  <c r="AD111" i="1" s="1"/>
  <c r="AE111" i="1" a="1"/>
  <c r="AE111" i="1" s="1"/>
  <c r="AE333" i="1" a="1"/>
  <c r="AE333" i="1" s="1"/>
  <c r="AC333" i="1"/>
  <c r="AD333" i="1" a="1"/>
  <c r="AD333" i="1" s="1"/>
  <c r="AC140" i="1"/>
  <c r="AD140" i="1" a="1"/>
  <c r="AD140" i="1" s="1"/>
  <c r="AE140" i="1" a="1"/>
  <c r="AE140" i="1" s="1"/>
  <c r="AE316" i="1" a="1"/>
  <c r="AE316" i="1" s="1"/>
  <c r="AC316" i="1"/>
  <c r="AD316" i="1" a="1"/>
  <c r="AD316" i="1" s="1"/>
  <c r="AD424" i="1" a="1"/>
  <c r="AD424" i="1" s="1"/>
  <c r="AE424" i="1" a="1"/>
  <c r="AE424" i="1" s="1"/>
  <c r="AE417" i="1" a="1"/>
  <c r="AE417" i="1" s="1"/>
  <c r="AC417" i="1"/>
  <c r="AD417" i="1" a="1"/>
  <c r="AD417" i="1" s="1"/>
  <c r="AC48" i="1"/>
  <c r="AE484" i="1" a="1"/>
  <c r="AE484" i="1" s="1"/>
  <c r="AE463" i="1" a="1"/>
  <c r="AE463" i="1" s="1"/>
  <c r="AC463" i="1"/>
  <c r="AC421" i="1"/>
  <c r="AC407" i="1"/>
  <c r="AE326" i="1" a="1"/>
  <c r="AE326" i="1" s="1"/>
  <c r="AC326" i="1"/>
  <c r="AE234" i="1" a="1"/>
  <c r="AE234" i="1" s="1"/>
  <c r="AD104" i="1" a="1"/>
  <c r="AD104" i="1" s="1"/>
  <c r="AC95" i="1"/>
  <c r="AD331" i="1" a="1"/>
  <c r="AD331" i="1" s="1"/>
  <c r="AE331" i="1" a="1"/>
  <c r="AE331" i="1" s="1"/>
  <c r="AD58" i="1" a="1"/>
  <c r="AD58" i="1" s="1"/>
  <c r="AE58" i="1" a="1"/>
  <c r="AE58" i="1" s="1"/>
  <c r="AC274" i="1"/>
  <c r="AD274" i="1" a="1"/>
  <c r="AD274" i="1" s="1"/>
  <c r="AE197" i="1" a="1"/>
  <c r="AE197" i="1" s="1"/>
  <c r="AD197" i="1" a="1"/>
  <c r="AD197" i="1" s="1"/>
  <c r="AC430" i="1"/>
  <c r="AE430" i="1" a="1"/>
  <c r="AE430" i="1" s="1"/>
  <c r="AD366" i="1" a="1"/>
  <c r="AD366" i="1" s="1"/>
  <c r="AC366" i="1"/>
  <c r="AC285" i="1"/>
  <c r="AD285" i="1" a="1"/>
  <c r="AD285" i="1" s="1"/>
  <c r="AC108" i="1"/>
  <c r="AD108" i="1" a="1"/>
  <c r="AD108" i="1" s="1"/>
  <c r="AE108" i="1" a="1"/>
  <c r="AE108" i="1" s="1"/>
  <c r="AE207" i="1" a="1"/>
  <c r="AE207" i="1" s="1"/>
  <c r="AD207" i="1" a="1"/>
  <c r="AD207" i="1" s="1"/>
  <c r="AD406" i="1" a="1"/>
  <c r="AD406" i="1" s="1"/>
  <c r="AE406" i="1" a="1"/>
  <c r="AE406" i="1" s="1"/>
  <c r="AC341" i="1"/>
  <c r="AE341" i="1" a="1"/>
  <c r="AE341" i="1" s="1"/>
  <c r="AE125" i="1" a="1"/>
  <c r="AE125" i="1" s="1"/>
  <c r="AD114" i="1" a="1"/>
  <c r="AD114" i="1" s="1"/>
  <c r="AE114" i="1" a="1"/>
  <c r="AE114" i="1" s="1"/>
  <c r="AE428" i="1" a="1"/>
  <c r="AE428" i="1" s="1"/>
  <c r="AD412" i="1" a="1"/>
  <c r="AD412" i="1" s="1"/>
  <c r="AC412" i="1"/>
  <c r="AE405" i="1" a="1"/>
  <c r="AE405" i="1" s="1"/>
  <c r="AE358" i="1" a="1"/>
  <c r="AE358" i="1" s="1"/>
  <c r="AE260" i="1" a="1"/>
  <c r="AE260" i="1" s="1"/>
  <c r="AC225" i="1"/>
  <c r="AD225" i="1" a="1"/>
  <c r="AD225" i="1" s="1"/>
  <c r="AE94" i="1" a="1"/>
  <c r="AE94" i="1" s="1"/>
  <c r="AC94" i="1"/>
  <c r="AE80" i="1" a="1"/>
  <c r="AE80" i="1" s="1"/>
  <c r="AD32" i="1" a="1"/>
  <c r="AD32" i="1" s="1"/>
  <c r="AE32" i="1" a="1"/>
  <c r="AE32" i="1" s="1"/>
  <c r="AC33" i="1"/>
  <c r="AE33" i="1" a="1"/>
  <c r="AE33" i="1" s="1"/>
  <c r="AE295" i="1" a="1"/>
  <c r="AE295" i="1" s="1"/>
  <c r="AE289" i="1" a="1"/>
  <c r="AE289" i="1" s="1"/>
  <c r="AE492" i="1" a="1"/>
  <c r="AE492" i="1" s="1"/>
  <c r="AC492" i="1"/>
  <c r="AE481" i="1" a="1"/>
  <c r="AE481" i="1" s="1"/>
  <c r="AE454" i="1" a="1"/>
  <c r="AE454" i="1" s="1"/>
  <c r="AC376" i="1"/>
  <c r="AD376" i="1" a="1"/>
  <c r="AD376" i="1" s="1"/>
  <c r="AE376" i="1" a="1"/>
  <c r="AE376" i="1" s="1"/>
  <c r="AE364" i="1" a="1"/>
  <c r="AE364" i="1" s="1"/>
  <c r="AC346" i="1"/>
  <c r="AD295" i="1" a="1"/>
  <c r="AD295" i="1" s="1"/>
  <c r="AD289" i="1" a="1"/>
  <c r="AD289" i="1" s="1"/>
  <c r="AC266" i="1"/>
  <c r="AD249" i="1" a="1"/>
  <c r="AD249" i="1" s="1"/>
  <c r="AD218" i="1" a="1"/>
  <c r="AD218" i="1" s="1"/>
  <c r="AE183" i="1" a="1"/>
  <c r="AE183" i="1" s="1"/>
  <c r="AD177" i="1" a="1"/>
  <c r="AD177" i="1" s="1"/>
  <c r="AC142" i="1"/>
  <c r="AD125" i="1" a="1"/>
  <c r="AD125" i="1" s="1"/>
  <c r="AC113" i="1"/>
  <c r="AD113" i="1" a="1"/>
  <c r="AD113" i="1" s="1"/>
  <c r="AE113" i="1" a="1"/>
  <c r="AE113" i="1" s="1"/>
  <c r="AC93" i="1"/>
  <c r="AD93" i="1" a="1"/>
  <c r="AD93" i="1" s="1"/>
  <c r="AE93" i="1" a="1"/>
  <c r="AE93" i="1" s="1"/>
  <c r="AD38" i="1" a="1"/>
  <c r="AD38" i="1" s="1"/>
  <c r="AE38" i="1" a="1"/>
  <c r="AE38" i="1" s="1"/>
  <c r="AC38" i="1"/>
  <c r="AC25" i="1"/>
  <c r="AE411" i="1" a="1"/>
  <c r="AE411" i="1" s="1"/>
  <c r="AD382" i="1" a="1"/>
  <c r="AD382" i="1" s="1"/>
  <c r="AE352" i="1" a="1"/>
  <c r="AE352" i="1" s="1"/>
  <c r="AD306" i="1" a="1"/>
  <c r="AD306" i="1" s="1"/>
  <c r="AC249" i="1"/>
  <c r="AC218" i="1"/>
  <c r="AC177" i="1"/>
  <c r="AE86" i="1" a="1"/>
  <c r="AE86" i="1" s="1"/>
  <c r="AC243" i="1"/>
  <c r="AE243" i="1" a="1"/>
  <c r="AE243" i="1" s="1"/>
  <c r="AC159" i="1"/>
  <c r="AD159" i="1" a="1"/>
  <c r="AD159" i="1" s="1"/>
  <c r="AD496" i="1" a="1"/>
  <c r="AD496" i="1" s="1"/>
  <c r="AC464" i="1"/>
  <c r="AC416" i="1"/>
  <c r="AC381" i="1"/>
  <c r="AD381" i="1" a="1"/>
  <c r="AD381" i="1" s="1"/>
  <c r="AE381" i="1" a="1"/>
  <c r="AE381" i="1" s="1"/>
  <c r="AC351" i="1"/>
  <c r="AD305" i="1" a="1"/>
  <c r="AD305" i="1" s="1"/>
  <c r="AC288" i="1"/>
  <c r="AD288" i="1" a="1"/>
  <c r="AD288" i="1" s="1"/>
  <c r="AC242" i="1"/>
  <c r="AD242" i="1" a="1"/>
  <c r="AD242" i="1" s="1"/>
  <c r="AE242" i="1" a="1"/>
  <c r="AE242" i="1" s="1"/>
  <c r="AD152" i="1" a="1"/>
  <c r="AD152" i="1" s="1"/>
  <c r="AC118" i="1"/>
  <c r="AD118" i="1" a="1"/>
  <c r="AD118" i="1" s="1"/>
  <c r="AE118" i="1" a="1"/>
  <c r="AE118" i="1" s="1"/>
  <c r="AC99" i="1"/>
  <c r="AC79" i="1"/>
  <c r="AD66" i="1" a="1"/>
  <c r="AD66" i="1" s="1"/>
  <c r="AC43" i="1"/>
  <c r="AC312" i="1"/>
  <c r="AE312" i="1" a="1"/>
  <c r="AE312" i="1" s="1"/>
  <c r="AC237" i="1"/>
  <c r="AD237" i="1" a="1"/>
  <c r="AD237" i="1" s="1"/>
  <c r="AE237" i="1" a="1"/>
  <c r="AE237" i="1" s="1"/>
  <c r="AD212" i="1" a="1"/>
  <c r="AD212" i="1" s="1"/>
  <c r="AE212" i="1" a="1"/>
  <c r="AE212" i="1" s="1"/>
  <c r="AD100" i="1" a="1"/>
  <c r="AD100" i="1" s="1"/>
  <c r="AC100" i="1"/>
  <c r="AC61" i="1"/>
  <c r="AD61" i="1" a="1"/>
  <c r="AD61" i="1" s="1"/>
  <c r="AC253" i="1"/>
  <c r="AD253" i="1" a="1"/>
  <c r="AD253" i="1" s="1"/>
  <c r="AC98" i="1"/>
  <c r="AD98" i="1" a="1"/>
  <c r="AD98" i="1" s="1"/>
  <c r="AE98" i="1" a="1"/>
  <c r="AE98" i="1" s="1"/>
  <c r="AD72" i="1" a="1"/>
  <c r="AD72" i="1" s="1"/>
  <c r="AE72" i="1" a="1"/>
  <c r="AE72" i="1" s="1"/>
  <c r="AD30" i="1" a="1"/>
  <c r="AD30" i="1" s="1"/>
  <c r="AC30" i="1"/>
  <c r="AD78" i="1" a="1"/>
  <c r="AD78" i="1" s="1"/>
  <c r="AE78" i="1" a="1"/>
  <c r="AE78" i="1" s="1"/>
  <c r="AC173" i="1"/>
  <c r="AD173" i="1" a="1"/>
  <c r="AD173" i="1" s="1"/>
  <c r="AD277" i="1" a="1"/>
  <c r="AD277" i="1" s="1"/>
  <c r="AE19" i="1" a="1"/>
  <c r="AE19" i="1" s="1"/>
  <c r="AD19" i="1" a="1"/>
  <c r="AD19" i="1" s="1"/>
  <c r="AD18" i="1" a="1"/>
  <c r="AD18" i="1" s="1"/>
  <c r="AD12" i="1" a="1"/>
  <c r="AD12" i="1" s="1"/>
  <c r="AE16" i="1" a="1"/>
  <c r="AE16" i="1" s="1"/>
  <c r="K499" i="1" l="1"/>
  <c r="J499" i="1" l="1"/>
  <c r="I499" i="1"/>
  <c r="H499" i="1" l="1"/>
  <c r="G499" i="1" l="1"/>
  <c r="F499" i="1" l="1"/>
  <c r="E499" i="1" l="1"/>
  <c r="D499" i="1" l="1"/>
  <c r="X506" i="1"/>
  <c r="X505" i="1"/>
  <c r="N502" i="1" l="1"/>
  <c r="N507" i="1" s="1"/>
  <c r="O499" i="1"/>
  <c r="O502" i="1" s="1"/>
  <c r="O507" i="1" s="1"/>
  <c r="P499" i="1"/>
  <c r="P500" i="1" s="1"/>
  <c r="Q499" i="1"/>
  <c r="Q500" i="1" s="1"/>
  <c r="R499" i="1"/>
  <c r="R500" i="1" s="1"/>
  <c r="S499" i="1"/>
  <c r="S500" i="1" s="1"/>
  <c r="T499" i="1"/>
  <c r="T500" i="1" s="1"/>
  <c r="U499" i="1"/>
  <c r="U500" i="1" s="1"/>
  <c r="V499" i="1"/>
  <c r="W499" i="1"/>
  <c r="W500" i="1" s="1"/>
  <c r="X504" i="1"/>
  <c r="X508" i="1" s="1"/>
  <c r="Z499" i="1"/>
  <c r="Y499" i="1"/>
  <c r="X499" i="1"/>
  <c r="N506" i="1" l="1"/>
  <c r="N505" i="1"/>
  <c r="O504" i="1"/>
  <c r="O508" i="1" s="1"/>
  <c r="O506" i="1"/>
  <c r="O505" i="1"/>
  <c r="W502" i="1"/>
  <c r="V502" i="1"/>
  <c r="V507" i="1" s="1"/>
  <c r="V500" i="1"/>
  <c r="N500" i="1"/>
  <c r="U502" i="1"/>
  <c r="U507" i="1" s="1"/>
  <c r="O500" i="1"/>
  <c r="S502" i="1"/>
  <c r="S507" i="1" s="1"/>
  <c r="T502" i="1"/>
  <c r="T507" i="1" s="1"/>
  <c r="N504" i="1"/>
  <c r="N508" i="1" s="1"/>
  <c r="P502" i="1"/>
  <c r="P507" i="1" s="1"/>
  <c r="Q502" i="1"/>
  <c r="Q507" i="1" s="1"/>
  <c r="R502" i="1"/>
  <c r="R507" i="1" s="1"/>
  <c r="W504" i="1" l="1"/>
  <c r="W508" i="1" s="1"/>
  <c r="W510" i="1" s="1"/>
  <c r="W507" i="1"/>
  <c r="V504" i="1"/>
  <c r="V508" i="1" s="1"/>
  <c r="V505" i="1"/>
  <c r="V506" i="1"/>
  <c r="S506" i="1"/>
  <c r="S505" i="1"/>
  <c r="U504" i="1"/>
  <c r="U508" i="1" s="1"/>
  <c r="U505" i="1"/>
  <c r="U506" i="1"/>
  <c r="N510" i="1"/>
  <c r="R506" i="1"/>
  <c r="R505" i="1"/>
  <c r="Q506" i="1"/>
  <c r="Q505" i="1"/>
  <c r="O510" i="1"/>
  <c r="P506" i="1"/>
  <c r="P505" i="1"/>
  <c r="T505" i="1"/>
  <c r="T506" i="1"/>
  <c r="W505" i="1"/>
  <c r="W506" i="1"/>
  <c r="T504" i="1"/>
  <c r="T508" i="1" s="1"/>
  <c r="S504" i="1"/>
  <c r="S508" i="1" s="1"/>
  <c r="P504" i="1"/>
  <c r="P508" i="1" s="1"/>
  <c r="R504" i="1"/>
  <c r="R508" i="1" s="1"/>
  <c r="Q504" i="1"/>
  <c r="Q508" i="1" s="1"/>
  <c r="R510" i="1" l="1"/>
  <c r="S510" i="1"/>
  <c r="T510" i="1"/>
  <c r="Q510" i="1"/>
  <c r="P510" i="1"/>
  <c r="U510" i="1"/>
  <c r="V510" i="1"/>
  <c r="V5" i="3"/>
  <c r="S6" i="3"/>
  <c r="V9" i="3"/>
  <c r="W11" i="3"/>
  <c r="U11" i="3"/>
  <c r="T11" i="3"/>
  <c r="S11" i="3"/>
  <c r="R11" i="3"/>
  <c r="Q11" i="3"/>
  <c r="P11" i="3"/>
  <c r="O11" i="3"/>
  <c r="N11" i="3"/>
  <c r="M11" i="3"/>
  <c r="K11" i="3"/>
  <c r="J11" i="3"/>
  <c r="I11" i="3"/>
  <c r="G11" i="3"/>
  <c r="F11" i="3"/>
  <c r="E11" i="3"/>
  <c r="D11" i="3"/>
  <c r="C11" i="3"/>
  <c r="B11" i="3"/>
  <c r="R9" i="3"/>
  <c r="P9" i="3"/>
  <c r="O9" i="3"/>
  <c r="N9" i="3"/>
  <c r="L9" i="3"/>
  <c r="J9" i="3"/>
  <c r="I9" i="3"/>
  <c r="H9" i="3"/>
  <c r="F9" i="3"/>
  <c r="E9" i="3"/>
  <c r="D9" i="3"/>
  <c r="B9" i="3"/>
  <c r="U12" i="3"/>
  <c r="T12" i="3"/>
  <c r="S12" i="3"/>
  <c r="P12" i="3"/>
  <c r="O12" i="3"/>
  <c r="H12" i="3"/>
  <c r="G12" i="3"/>
  <c r="E12" i="3"/>
  <c r="D12" i="3"/>
  <c r="V10" i="3"/>
  <c r="T10" i="3"/>
  <c r="Q10" i="3"/>
  <c r="M10" i="3"/>
  <c r="J10" i="3"/>
  <c r="H10" i="3"/>
  <c r="F10" i="3"/>
  <c r="D10" i="3"/>
  <c r="C10" i="3"/>
  <c r="B10" i="3"/>
  <c r="X7" i="3"/>
  <c r="W7" i="3"/>
  <c r="U7" i="3"/>
  <c r="T7" i="3"/>
  <c r="S7" i="3"/>
  <c r="Q7" i="3"/>
  <c r="P7" i="3"/>
  <c r="N7" i="3"/>
  <c r="M7" i="3"/>
  <c r="L7" i="3"/>
  <c r="J7" i="3"/>
  <c r="I7" i="3"/>
  <c r="H7" i="3"/>
  <c r="G7" i="3"/>
  <c r="F7" i="3"/>
  <c r="E7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F6" i="3"/>
  <c r="C6" i="3"/>
  <c r="B6" i="3"/>
  <c r="R5" i="3"/>
  <c r="M5" i="3"/>
  <c r="AC509" i="1"/>
  <c r="AF499" i="1"/>
  <c r="AA499" i="1"/>
  <c r="AA502" i="1" s="1"/>
  <c r="AA507" i="1" s="1"/>
  <c r="M502" i="1" l="1"/>
  <c r="M500" i="1"/>
  <c r="L502" i="1"/>
  <c r="L500" i="1"/>
  <c r="K502" i="1"/>
  <c r="K500" i="1"/>
  <c r="J502" i="1"/>
  <c r="J500" i="1"/>
  <c r="I500" i="1"/>
  <c r="I502" i="1"/>
  <c r="H500" i="1"/>
  <c r="H502" i="1"/>
  <c r="G500" i="1"/>
  <c r="G502" i="1"/>
  <c r="F502" i="1"/>
  <c r="F507" i="1" s="1"/>
  <c r="F500" i="1"/>
  <c r="E500" i="1"/>
  <c r="E502" i="1"/>
  <c r="E507" i="1" s="1"/>
  <c r="AA506" i="1"/>
  <c r="AA505" i="1"/>
  <c r="D502" i="1"/>
  <c r="D507" i="1" s="1"/>
  <c r="D500" i="1"/>
  <c r="AA500" i="1"/>
  <c r="AA504" i="1"/>
  <c r="AA508" i="1" s="1"/>
  <c r="M6" i="3"/>
  <c r="R8" i="3"/>
  <c r="O8" i="3"/>
  <c r="I8" i="3"/>
  <c r="X8" i="3"/>
  <c r="V8" i="3"/>
  <c r="K8" i="3"/>
  <c r="J8" i="3"/>
  <c r="H8" i="3"/>
  <c r="W8" i="3"/>
  <c r="U8" i="3"/>
  <c r="F8" i="3"/>
  <c r="E8" i="3"/>
  <c r="C8" i="3"/>
  <c r="D5" i="3"/>
  <c r="B5" i="3"/>
  <c r="X5" i="3"/>
  <c r="U5" i="3"/>
  <c r="T5" i="3"/>
  <c r="P5" i="3"/>
  <c r="L5" i="3"/>
  <c r="J5" i="3"/>
  <c r="H5" i="3"/>
  <c r="G5" i="3"/>
  <c r="F5" i="3"/>
  <c r="Q5" i="3"/>
  <c r="O5" i="3"/>
  <c r="N5" i="3"/>
  <c r="K5" i="3"/>
  <c r="I5" i="3"/>
  <c r="E5" i="3"/>
  <c r="C5" i="3"/>
  <c r="X6" i="3"/>
  <c r="K6" i="3"/>
  <c r="J6" i="3"/>
  <c r="I6" i="3"/>
  <c r="W6" i="3"/>
  <c r="E6" i="3"/>
  <c r="D6" i="3"/>
  <c r="V6" i="3"/>
  <c r="U6" i="3"/>
  <c r="T6" i="3"/>
  <c r="R6" i="3"/>
  <c r="Q6" i="3"/>
  <c r="P6" i="3"/>
  <c r="O6" i="3"/>
  <c r="L6" i="3"/>
  <c r="G6" i="3"/>
  <c r="P3" i="3"/>
  <c r="O3" i="3"/>
  <c r="K3" i="3"/>
  <c r="H3" i="3"/>
  <c r="E3" i="3"/>
  <c r="D3" i="3"/>
  <c r="M3" i="3"/>
  <c r="I3" i="3"/>
  <c r="C3" i="3"/>
  <c r="B3" i="3"/>
  <c r="H6" i="3"/>
  <c r="W3" i="3"/>
  <c r="N6" i="3"/>
  <c r="AB513" i="1"/>
  <c r="K12" i="3"/>
  <c r="F12" i="3"/>
  <c r="X12" i="3"/>
  <c r="W12" i="3"/>
  <c r="AB514" i="1"/>
  <c r="L10" i="3"/>
  <c r="I10" i="3"/>
  <c r="G10" i="3"/>
  <c r="U10" i="3"/>
  <c r="X10" i="3"/>
  <c r="W10" i="3"/>
  <c r="K10" i="3"/>
  <c r="E10" i="3"/>
  <c r="P10" i="3"/>
  <c r="O10" i="3"/>
  <c r="N10" i="3"/>
  <c r="S3" i="3"/>
  <c r="R3" i="3"/>
  <c r="Q3" i="3"/>
  <c r="N3" i="3"/>
  <c r="R10" i="3"/>
  <c r="S10" i="3"/>
  <c r="Q12" i="3"/>
  <c r="N12" i="3"/>
  <c r="L12" i="3"/>
  <c r="B12" i="3"/>
  <c r="C12" i="3"/>
  <c r="V12" i="3"/>
  <c r="R12" i="3"/>
  <c r="B7" i="3"/>
  <c r="O7" i="3"/>
  <c r="K7" i="3"/>
  <c r="D7" i="3"/>
  <c r="C7" i="3"/>
  <c r="V7" i="3"/>
  <c r="R7" i="3"/>
  <c r="V3" i="3"/>
  <c r="T3" i="3"/>
  <c r="J3" i="3"/>
  <c r="F3" i="3"/>
  <c r="X3" i="3"/>
  <c r="L3" i="3"/>
  <c r="G3" i="3"/>
  <c r="I12" i="3"/>
  <c r="G8" i="3"/>
  <c r="D8" i="3"/>
  <c r="B8" i="3"/>
  <c r="T8" i="3"/>
  <c r="P8" i="3"/>
  <c r="N8" i="3"/>
  <c r="M8" i="3"/>
  <c r="L8" i="3"/>
  <c r="Q8" i="3"/>
  <c r="J12" i="3"/>
  <c r="U3" i="3"/>
  <c r="S8" i="3"/>
  <c r="M12" i="3"/>
  <c r="X9" i="3"/>
  <c r="W9" i="3"/>
  <c r="U9" i="3"/>
  <c r="T9" i="3"/>
  <c r="W5" i="3"/>
  <c r="S5" i="3"/>
  <c r="K9" i="3"/>
  <c r="M9" i="3"/>
  <c r="C9" i="3"/>
  <c r="H11" i="3"/>
  <c r="G9" i="3"/>
  <c r="L11" i="3"/>
  <c r="Q9" i="3"/>
  <c r="V11" i="3"/>
  <c r="S9" i="3"/>
  <c r="X11" i="3"/>
  <c r="M507" i="1" l="1"/>
  <c r="M504" i="1"/>
  <c r="M506" i="1"/>
  <c r="M505" i="1"/>
  <c r="L507" i="1"/>
  <c r="L506" i="1"/>
  <c r="L505" i="1"/>
  <c r="L504" i="1"/>
  <c r="K507" i="1"/>
  <c r="K506" i="1"/>
  <c r="K505" i="1"/>
  <c r="K504" i="1"/>
  <c r="J507" i="1"/>
  <c r="J506" i="1"/>
  <c r="J505" i="1"/>
  <c r="J504" i="1"/>
  <c r="I507" i="1"/>
  <c r="I505" i="1"/>
  <c r="I506" i="1"/>
  <c r="I504" i="1"/>
  <c r="H507" i="1"/>
  <c r="H504" i="1"/>
  <c r="H505" i="1"/>
  <c r="H506" i="1"/>
  <c r="G507" i="1"/>
  <c r="G505" i="1"/>
  <c r="G506" i="1"/>
  <c r="G504" i="1"/>
  <c r="F504" i="1"/>
  <c r="F506" i="1"/>
  <c r="F505" i="1"/>
  <c r="E506" i="1"/>
  <c r="E504" i="1"/>
  <c r="E505" i="1"/>
  <c r="D506" i="1"/>
  <c r="D504" i="1"/>
  <c r="D505" i="1"/>
  <c r="R13" i="3"/>
  <c r="G13" i="3"/>
  <c r="M13" i="3"/>
  <c r="V13" i="3"/>
  <c r="AB515" i="1"/>
  <c r="D13" i="3"/>
  <c r="L13" i="3"/>
  <c r="B13" i="3"/>
  <c r="X13" i="3"/>
  <c r="W13" i="3"/>
  <c r="C13" i="3"/>
  <c r="E13" i="3"/>
  <c r="I13" i="3"/>
  <c r="K13" i="3"/>
  <c r="T13" i="3"/>
  <c r="U13" i="3"/>
  <c r="S13" i="3"/>
  <c r="N13" i="3"/>
  <c r="J13" i="3"/>
  <c r="P13" i="3"/>
  <c r="O13" i="3"/>
  <c r="Q13" i="3"/>
  <c r="H13" i="3"/>
  <c r="F13" i="3"/>
  <c r="M508" i="1" l="1"/>
  <c r="M510" i="1" s="1"/>
  <c r="L508" i="1"/>
  <c r="L510" i="1" s="1"/>
  <c r="K508" i="1"/>
  <c r="K510" i="1" s="1"/>
  <c r="J508" i="1"/>
  <c r="J510" i="1" s="1"/>
  <c r="I508" i="1"/>
  <c r="I510" i="1" s="1"/>
  <c r="H508" i="1"/>
  <c r="H510" i="1" s="1"/>
  <c r="D508" i="1"/>
  <c r="D510" i="1" s="1"/>
  <c r="E508" i="1"/>
  <c r="E510" i="1" s="1"/>
  <c r="F508" i="1"/>
  <c r="F510" i="1" s="1"/>
  <c r="G508" i="1"/>
  <c r="G510" i="1" s="1"/>
  <c r="AC505" i="1"/>
  <c r="AC506" i="1"/>
  <c r="AC504" i="1"/>
  <c r="AC508" i="1" l="1"/>
  <c r="AC5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  <comment ref="AE499" authorId="0" shapeId="0" xr:uid="{00000000-0006-0000-0000-000002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Do not change this number it is the previous weeks number of optional shooter scores posted.</t>
        </r>
      </text>
    </comment>
    <comment ref="AE500" authorId="0" shapeId="0" xr:uid="{00000000-0006-0000-0000-000003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Number of youth Options shot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514809EB-C66F-43FB-B7AB-8DA9BE8A3FB1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17" authorId="0" shapeId="0" xr:uid="{E62A2436-0E86-4F4A-8B43-1CF838AF6FF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sharedStrings.xml><?xml version="1.0" encoding="utf-8"?>
<sst xmlns="http://schemas.openxmlformats.org/spreadsheetml/2006/main" count="4585" uniqueCount="461">
  <si>
    <t xml:space="preserve"> </t>
  </si>
  <si>
    <t>George Day</t>
  </si>
  <si>
    <t>Shoot</t>
  </si>
  <si>
    <t>BTH</t>
  </si>
  <si>
    <t>BAT</t>
  </si>
  <si>
    <t>RB</t>
  </si>
  <si>
    <t>CAN</t>
  </si>
  <si>
    <t>WIL</t>
  </si>
  <si>
    <t>NS</t>
  </si>
  <si>
    <t>CC</t>
  </si>
  <si>
    <t>SC</t>
  </si>
  <si>
    <t>NF</t>
  </si>
  <si>
    <t>PP</t>
  </si>
  <si>
    <t>Opt1</t>
  </si>
  <si>
    <t>Opt2</t>
  </si>
  <si>
    <t>Opt3</t>
  </si>
  <si>
    <t>Average of</t>
  </si>
  <si>
    <t>Aug</t>
  </si>
  <si>
    <t>Sep</t>
  </si>
  <si>
    <t>Oct</t>
  </si>
  <si>
    <t>Nov</t>
  </si>
  <si>
    <t>Feb</t>
  </si>
  <si>
    <t>Mar</t>
  </si>
  <si>
    <t>Apr</t>
  </si>
  <si>
    <t>May</t>
  </si>
  <si>
    <t>Total</t>
  </si>
  <si>
    <t>Best 10</t>
  </si>
  <si>
    <t>Name</t>
  </si>
  <si>
    <t>Club</t>
  </si>
  <si>
    <t>Class</t>
  </si>
  <si>
    <t>9-10</t>
  </si>
  <si>
    <t>23-24</t>
  </si>
  <si>
    <t>7-8</t>
  </si>
  <si>
    <t>21-22</t>
  </si>
  <si>
    <t>30-31</t>
  </si>
  <si>
    <t>13-14</t>
  </si>
  <si>
    <t>6-7</t>
  </si>
  <si>
    <t>27-28</t>
  </si>
  <si>
    <t>11-12</t>
  </si>
  <si>
    <t>1-2</t>
  </si>
  <si>
    <t>Shoots</t>
  </si>
  <si>
    <t>Average</t>
  </si>
  <si>
    <t>Scores</t>
  </si>
  <si>
    <t>Bird Count</t>
  </si>
  <si>
    <t>Abbey, Steven</t>
  </si>
  <si>
    <t>O</t>
  </si>
  <si>
    <t>Abbey, Todd</t>
  </si>
  <si>
    <t>VINT</t>
  </si>
  <si>
    <t>Allen, Dick</t>
  </si>
  <si>
    <t>Almeter, Craig</t>
  </si>
  <si>
    <t>SG20</t>
  </si>
  <si>
    <t>Arquette, Tom</t>
  </si>
  <si>
    <t>Baker, Doug</t>
  </si>
  <si>
    <t>Barbaglia, Jim</t>
  </si>
  <si>
    <t>Barbaglia, Paul</t>
  </si>
  <si>
    <t>L</t>
  </si>
  <si>
    <t>Barnes, Bill</t>
  </si>
  <si>
    <t>SG28</t>
  </si>
  <si>
    <t>Y</t>
  </si>
  <si>
    <t>Becker, Jon</t>
  </si>
  <si>
    <t>Bertola, Mike</t>
  </si>
  <si>
    <t>Bohomey, Walter</t>
  </si>
  <si>
    <t>Brooks, Roger</t>
  </si>
  <si>
    <t>Brown, Gary</t>
  </si>
  <si>
    <t>Buck, Adam</t>
  </si>
  <si>
    <t>Butcher, John</t>
  </si>
  <si>
    <t>Cain, Angela</t>
  </si>
  <si>
    <t>Cain, Rich</t>
  </si>
  <si>
    <t>Carr, Brian</t>
  </si>
  <si>
    <t>Carrier, Tom</t>
  </si>
  <si>
    <t>Catalfano, Thomas</t>
  </si>
  <si>
    <t>Chaffin, Rowland</t>
  </si>
  <si>
    <t>Champoux, Seth</t>
  </si>
  <si>
    <t>Cherre, Mike</t>
  </si>
  <si>
    <t>Coakley, Charles</t>
  </si>
  <si>
    <t>Cole, Kevin</t>
  </si>
  <si>
    <t>Cornish, Daniel</t>
  </si>
  <si>
    <t>Crane, Ralph</t>
  </si>
  <si>
    <t>Cruickshank, Scott</t>
  </si>
  <si>
    <t>Cushing, Chris</t>
  </si>
  <si>
    <t>Cuthbert, James</t>
  </si>
  <si>
    <t>DeFazio, Marty</t>
  </si>
  <si>
    <t>Dejohn, Michael</t>
  </si>
  <si>
    <t>Dembrow, Mike</t>
  </si>
  <si>
    <t>Dominick, Chris</t>
  </si>
  <si>
    <t>Douglas, Joe</t>
  </si>
  <si>
    <t>Drosendahl, Allan</t>
  </si>
  <si>
    <t>Dunbar, Don</t>
  </si>
  <si>
    <t>Dunbar, Jim</t>
  </si>
  <si>
    <t>Dwyer, Jack</t>
  </si>
  <si>
    <t>Dwyer, Peter</t>
  </si>
  <si>
    <t>Eckerd, Clayton</t>
  </si>
  <si>
    <t>Emery, Ion</t>
  </si>
  <si>
    <t>Emery, Joe</t>
  </si>
  <si>
    <t>Evans, Rich</t>
  </si>
  <si>
    <t>Evans, Richard</t>
  </si>
  <si>
    <t>SG410</t>
  </si>
  <si>
    <t>Flanigan, Ben</t>
  </si>
  <si>
    <t>Flanigan, Mike</t>
  </si>
  <si>
    <t>Freligh, Dave</t>
  </si>
  <si>
    <t>Freligh, Scott</t>
  </si>
  <si>
    <t>Fridmann, Ken</t>
  </si>
  <si>
    <t>Fritz, John</t>
  </si>
  <si>
    <t>Gallo, Bob</t>
  </si>
  <si>
    <t>George, Mark</t>
  </si>
  <si>
    <t>Giese, Jay</t>
  </si>
  <si>
    <t>Gotschal, Perry</t>
  </si>
  <si>
    <t>Griggs, Chris</t>
  </si>
  <si>
    <t>Hand, Sarah</t>
  </si>
  <si>
    <t>Hand, Scott</t>
  </si>
  <si>
    <t>Hand, Steve</t>
  </si>
  <si>
    <t>Heale, Gordy</t>
  </si>
  <si>
    <t>Herbstsommer, Tim</t>
  </si>
  <si>
    <t>Hibbard, Mike</t>
  </si>
  <si>
    <t xml:space="preserve">Hitsman, Shawn </t>
  </si>
  <si>
    <t>Holmsten, Peter</t>
  </si>
  <si>
    <t>Horne, Ted</t>
  </si>
  <si>
    <t>Howe, Brad</t>
  </si>
  <si>
    <t>Howell, Brian</t>
  </si>
  <si>
    <t>Howell, Danielle</t>
  </si>
  <si>
    <t>Jameson, Mark</t>
  </si>
  <si>
    <t>Jenkins, John</t>
  </si>
  <si>
    <t>Johnson, Rich</t>
  </si>
  <si>
    <t>Jones, Douglas</t>
  </si>
  <si>
    <t>Keister, Aaron</t>
  </si>
  <si>
    <t>Keller, David</t>
  </si>
  <si>
    <t>Kelsey, Dan</t>
  </si>
  <si>
    <t>Kunzer, Jeff</t>
  </si>
  <si>
    <t>Lee, Walker</t>
  </si>
  <si>
    <t>Lewandowski, Alan</t>
  </si>
  <si>
    <t>Wil</t>
  </si>
  <si>
    <t>Losito, Vito</t>
  </si>
  <si>
    <t>Maerten, Karl</t>
  </si>
  <si>
    <t>Magnusson, Mark</t>
  </si>
  <si>
    <t>Marcotte, Dave</t>
  </si>
  <si>
    <t>McCarthy, Tim</t>
  </si>
  <si>
    <t>McConnell, Gregg</t>
  </si>
  <si>
    <t>McGarry, Tom</t>
  </si>
  <si>
    <t>McGlynn, Guy</t>
  </si>
  <si>
    <t>McKeown, Gary</t>
  </si>
  <si>
    <t>Meyers, Bryan</t>
  </si>
  <si>
    <t>Meyers, Gabe</t>
  </si>
  <si>
    <t>Meyers, Mike</t>
  </si>
  <si>
    <t>Michalek, David</t>
  </si>
  <si>
    <t>Miller, Greg</t>
  </si>
  <si>
    <t>Miller, John</t>
  </si>
  <si>
    <t>Miller, Mike</t>
  </si>
  <si>
    <t>Montondo, Tim</t>
  </si>
  <si>
    <t>Moran, Curtis</t>
  </si>
  <si>
    <t>Morrell, Mark</t>
  </si>
  <si>
    <t>Mosher, Bruck</t>
  </si>
  <si>
    <t>Muccigrosso, Tom</t>
  </si>
  <si>
    <t>Muscianese, Emilio</t>
  </si>
  <si>
    <t>Naegele, Dan</t>
  </si>
  <si>
    <t>Nickles, Alex</t>
  </si>
  <si>
    <t>Nickles, Stephanie</t>
  </si>
  <si>
    <t>Nickles, Tom</t>
  </si>
  <si>
    <t>Openshaw, Bill</t>
  </si>
  <si>
    <t>Pacelli, Bob</t>
  </si>
  <si>
    <t>Pacelli, Jackie</t>
  </si>
  <si>
    <t>Palermo, Anthony</t>
  </si>
  <si>
    <t>Perez, Khemy</t>
  </si>
  <si>
    <t>Pergolizzi, Jim</t>
  </si>
  <si>
    <t>Petricone, Frank</t>
  </si>
  <si>
    <t>Pierson, Richard</t>
  </si>
  <si>
    <t>Pocock, Adam</t>
  </si>
  <si>
    <t>Pratt, Bruce</t>
  </si>
  <si>
    <t>Riccio, John</t>
  </si>
  <si>
    <t>Rice, Chris</t>
  </si>
  <si>
    <t>Richley, Jim</t>
  </si>
  <si>
    <t xml:space="preserve">Rivera, Gabriel </t>
  </si>
  <si>
    <t>Rodas, Steve</t>
  </si>
  <si>
    <t>Rothfelder, Ralph</t>
  </si>
  <si>
    <t>Rush, Jeff</t>
  </si>
  <si>
    <t>Sandlar, Holden</t>
  </si>
  <si>
    <t>Sanfilipo, Fred</t>
  </si>
  <si>
    <t>Sangregory, Jude</t>
  </si>
  <si>
    <t>Schaus, Richard</t>
  </si>
  <si>
    <t>Schickler, Rich</t>
  </si>
  <si>
    <t>Schickler, RJ</t>
  </si>
  <si>
    <t>Schrader, Fred</t>
  </si>
  <si>
    <t>Schramm, Ed</t>
  </si>
  <si>
    <t>Seidenberg, Brooke</t>
  </si>
  <si>
    <t>Seidenberg, Michael</t>
  </si>
  <si>
    <t>Shillieto, Wayne</t>
  </si>
  <si>
    <t>Sinicropi, Frank</t>
  </si>
  <si>
    <t>Sittig, Bob</t>
  </si>
  <si>
    <t>Smingler, Ian</t>
  </si>
  <si>
    <t>Smith, Adam</t>
  </si>
  <si>
    <t>Smith, Doug</t>
  </si>
  <si>
    <t>Smith, Jamie</t>
  </si>
  <si>
    <t>Smith, Kyle</t>
  </si>
  <si>
    <t>Smith, Shawn</t>
  </si>
  <si>
    <t>Smith, Tyler</t>
  </si>
  <si>
    <t>Snyder, Bill</t>
  </si>
  <si>
    <t>Sorg, Mike</t>
  </si>
  <si>
    <t>Spencer, Dan</t>
  </si>
  <si>
    <t>Spencer, Jason</t>
  </si>
  <si>
    <t>Sperr, Daniel</t>
  </si>
  <si>
    <t>Stafford, Brandon</t>
  </si>
  <si>
    <t>Stewart, Jeremy</t>
  </si>
  <si>
    <t>Stiefler, Randy</t>
  </si>
  <si>
    <t>Streber, Emily</t>
  </si>
  <si>
    <t>Streber, Robert</t>
  </si>
  <si>
    <t>Struebel, Roger</t>
  </si>
  <si>
    <t>Sun, John</t>
  </si>
  <si>
    <t>Sweet, Jim</t>
  </si>
  <si>
    <t>Sweet, Ro</t>
  </si>
  <si>
    <t>Tarricone, Art</t>
  </si>
  <si>
    <t>Tisack, Peter</t>
  </si>
  <si>
    <t>VanEenwyk, Andrew</t>
  </si>
  <si>
    <t xml:space="preserve">VanEenwyk, Jameson </t>
  </si>
  <si>
    <t>Wagner, John</t>
  </si>
  <si>
    <t>Weber, Mark</t>
  </si>
  <si>
    <t>Weber, Tom</t>
  </si>
  <si>
    <t>Wilder, Jacob</t>
  </si>
  <si>
    <t>Wilson, Dan</t>
  </si>
  <si>
    <t>Wilson, Mike</t>
  </si>
  <si>
    <t>Wilt, David</t>
  </si>
  <si>
    <t>Woika, Jack</t>
  </si>
  <si>
    <t>Wolcott, Tim</t>
  </si>
  <si>
    <t>Wood, Eric</t>
  </si>
  <si>
    <t>Wood, Nicole</t>
  </si>
  <si>
    <t>Ziemkiewicz, Greg</t>
  </si>
  <si>
    <t>Zink, Michael</t>
  </si>
  <si>
    <t>Total Shooters:</t>
  </si>
  <si>
    <t>Average Score</t>
  </si>
  <si>
    <t>Youth Shooters:</t>
  </si>
  <si>
    <t>Paying Adult Shooters:</t>
  </si>
  <si>
    <t xml:space="preserve">Shooter Fees </t>
  </si>
  <si>
    <t>Webpage Cost/Shoot</t>
  </si>
  <si>
    <t>Grand Prize Fee</t>
  </si>
  <si>
    <t>League Fees Due:</t>
  </si>
  <si>
    <t>League Fees Received:</t>
  </si>
  <si>
    <t>Balance Overpaid / (Due):</t>
  </si>
  <si>
    <t xml:space="preserve">  </t>
  </si>
  <si>
    <t>Class Designations:</t>
  </si>
  <si>
    <t>: Open</t>
  </si>
  <si>
    <t>: Lady</t>
  </si>
  <si>
    <t>: Youth</t>
  </si>
  <si>
    <t>: Sub Gauge - 20 Gauge ONLY</t>
  </si>
  <si>
    <t>: Sub Gauge - 28 Gauge ONLY</t>
  </si>
  <si>
    <t>: Sub Gauge - 410 Gauge ONLY</t>
  </si>
  <si>
    <t>: Pump or Side x Side</t>
  </si>
  <si>
    <t>SHOOTERS SHOULD SELECT A LEAGUE CLUB</t>
  </si>
  <si>
    <t>League Club</t>
  </si>
  <si>
    <t>Batavia</t>
  </si>
  <si>
    <t>Bath</t>
  </si>
  <si>
    <t>Canandaigua</t>
  </si>
  <si>
    <t>Cayuga County</t>
  </si>
  <si>
    <t>North Star</t>
  </si>
  <si>
    <t>Painted Post</t>
  </si>
  <si>
    <t>Rochester Brooks</t>
  </si>
  <si>
    <t>Salmon Creek</t>
  </si>
  <si>
    <t>Williamson</t>
  </si>
  <si>
    <t>North Forest</t>
  </si>
  <si>
    <t>DO NOT USE THE FOLLOWING CLUBS FOR HUNTERS TOUR -- SHOOTERS SHOULD SELECT A LEAGUE CLUB</t>
  </si>
  <si>
    <t>Non League Club</t>
  </si>
  <si>
    <t>CON</t>
  </si>
  <si>
    <t>Conesus</t>
  </si>
  <si>
    <t>FP</t>
  </si>
  <si>
    <t>Four Point</t>
  </si>
  <si>
    <t>K&amp;K</t>
  </si>
  <si>
    <t>K&amp;K Clays</t>
  </si>
  <si>
    <t>MCL</t>
  </si>
  <si>
    <t>Mendon Conversation League</t>
  </si>
  <si>
    <t>OUT</t>
  </si>
  <si>
    <t>Outlet</t>
  </si>
  <si>
    <t>VIC</t>
  </si>
  <si>
    <t>Victor</t>
  </si>
  <si>
    <t>WB</t>
  </si>
  <si>
    <t>Whaleback</t>
  </si>
  <si>
    <t>WHP</t>
  </si>
  <si>
    <t>Whispering Pines</t>
  </si>
  <si>
    <t>2023/2024 Hunter's Tour Standings Alphbetical order</t>
  </si>
  <si>
    <t># of Shoots</t>
  </si>
  <si>
    <t>Dec</t>
  </si>
  <si>
    <t>25-26</t>
  </si>
  <si>
    <t>8-9</t>
  </si>
  <si>
    <t>28-1</t>
  </si>
  <si>
    <t>16-17</t>
  </si>
  <si>
    <t>Allen, Mark</t>
  </si>
  <si>
    <t>Altadonna, Nicole</t>
  </si>
  <si>
    <t>Baker  Doug</t>
  </si>
  <si>
    <t>Borhman, Theresa</t>
  </si>
  <si>
    <t>Bosket, Devon</t>
  </si>
  <si>
    <t>Brayer, Jeff</t>
  </si>
  <si>
    <t>Brooks, Troy</t>
  </si>
  <si>
    <t>Brown, Dave</t>
  </si>
  <si>
    <t>Buck,Owen</t>
  </si>
  <si>
    <t>Carpenter, Kris</t>
  </si>
  <si>
    <t>Cawley. Kevin</t>
  </si>
  <si>
    <t>Ciurca, Charlie</t>
  </si>
  <si>
    <t>Cole, Dan</t>
  </si>
  <si>
    <t>Coulter, Bonnie</t>
  </si>
  <si>
    <t>Coulter, Bradford</t>
  </si>
  <si>
    <t>Dagonese, Charles</t>
  </si>
  <si>
    <t>Defazio, Gene</t>
  </si>
  <si>
    <t>Deleo, Chris</t>
  </si>
  <si>
    <t>Deleo, Justin</t>
  </si>
  <si>
    <t>Duyssen, Jack</t>
  </si>
  <si>
    <t>Edgar, James</t>
  </si>
  <si>
    <t>Elkins, Bob</t>
  </si>
  <si>
    <t>Evangelist, Brent</t>
  </si>
  <si>
    <t>Frasier, Jeff</t>
  </si>
  <si>
    <t>Gamet,Jerry</t>
  </si>
  <si>
    <t>Gee, Daniel</t>
  </si>
  <si>
    <t>Graves, Jeff</t>
  </si>
  <si>
    <t>Gregoire, Mark</t>
  </si>
  <si>
    <t>Haacke, Chris</t>
  </si>
  <si>
    <t>Hand, Ashley</t>
  </si>
  <si>
    <t>Heckt, Ed</t>
  </si>
  <si>
    <t>Helmer, Brad</t>
  </si>
  <si>
    <t>Hopf, Joshua</t>
  </si>
  <si>
    <t>Housworth, Zack</t>
  </si>
  <si>
    <t>Housworth, ZacK</t>
  </si>
  <si>
    <t>Howie, Pete</t>
  </si>
  <si>
    <t>Incorvia, Dan</t>
  </si>
  <si>
    <t>Jorstad, Ethan</t>
  </si>
  <si>
    <t>Kanaley, Mike</t>
  </si>
  <si>
    <t>Kashella, Jeff</t>
  </si>
  <si>
    <t>Lewis, Jeffery</t>
  </si>
  <si>
    <t>Maiorano, Dominick</t>
  </si>
  <si>
    <t>Mancuso, Tavin</t>
  </si>
  <si>
    <t>Matusz, Jackson</t>
  </si>
  <si>
    <t>McCarthy, Tim Sr.</t>
  </si>
  <si>
    <t>McConnell, Jesse</t>
  </si>
  <si>
    <t>McDonald, Gwenn</t>
  </si>
  <si>
    <t>McDonald, Jack</t>
  </si>
  <si>
    <t>McDonald, Scott</t>
  </si>
  <si>
    <t>McDonald, Tim</t>
  </si>
  <si>
    <t>Miller Lou</t>
  </si>
  <si>
    <t>Moore, Johnston</t>
  </si>
  <si>
    <t>Palermo, JC</t>
  </si>
  <si>
    <t>Paul, Jim</t>
  </si>
  <si>
    <t>Pierson, Braxton</t>
  </si>
  <si>
    <t>Pierson, Josh</t>
  </si>
  <si>
    <t>Pocock, Bradley</t>
  </si>
  <si>
    <t>Pokora, Jim</t>
  </si>
  <si>
    <t>Pratt, Dexter</t>
  </si>
  <si>
    <t>Price, Dave</t>
  </si>
  <si>
    <t>Rider, Dave</t>
  </si>
  <si>
    <t>Robson, Noah</t>
  </si>
  <si>
    <t>Robson,Tim</t>
  </si>
  <si>
    <t>Schmidt, Aaron</t>
  </si>
  <si>
    <t>Schneider, Mark</t>
  </si>
  <si>
    <t>Schutt, Stephen</t>
  </si>
  <si>
    <t>Seeger,Paul</t>
  </si>
  <si>
    <t>Shamel, Randall</t>
  </si>
  <si>
    <t>Sheldon, Anthony</t>
  </si>
  <si>
    <t>Sheldon, Richard</t>
  </si>
  <si>
    <t>Smith, Brittany</t>
  </si>
  <si>
    <t>Smith, Trent</t>
  </si>
  <si>
    <t>Snyder, Loren</t>
  </si>
  <si>
    <t>Soles, Dennis</t>
  </si>
  <si>
    <t>Spencer, Bob</t>
  </si>
  <si>
    <t xml:space="preserve">Sperr,Sandra </t>
  </si>
  <si>
    <t>Stantz, Brent</t>
  </si>
  <si>
    <t>Stantz, Todd</t>
  </si>
  <si>
    <t>Sweeney, Matt</t>
  </si>
  <si>
    <t>Tulummello, Charles</t>
  </si>
  <si>
    <t>Wilson, Jim</t>
  </si>
  <si>
    <t>Woodworth, Cameron</t>
  </si>
  <si>
    <t>Wopper, George</t>
  </si>
  <si>
    <t>Yackel, Jim</t>
  </si>
  <si>
    <t>Young, Melissa</t>
  </si>
  <si>
    <t>Can</t>
  </si>
  <si>
    <t>Amico, Tom</t>
  </si>
  <si>
    <t>Richards, Tom</t>
  </si>
  <si>
    <t>Wilson, Ken</t>
  </si>
  <si>
    <t>Erhardt, Rich</t>
  </si>
  <si>
    <t>Fitzgerald, Shawn</t>
  </si>
  <si>
    <t>Ochab, Don</t>
  </si>
  <si>
    <t>Ochab, Mea</t>
  </si>
  <si>
    <t>Beck, Tom</t>
  </si>
  <si>
    <t>Mau, Nick</t>
  </si>
  <si>
    <t>Beck, Dalton</t>
  </si>
  <si>
    <t>Dick, Travis</t>
  </si>
  <si>
    <t>Dick, Braxton</t>
  </si>
  <si>
    <t xml:space="preserve">Brown, Sally </t>
  </si>
  <si>
    <t>Almeter, Jamie</t>
  </si>
  <si>
    <t>Almeter, Kevin</t>
  </si>
  <si>
    <t>Virts, Barry</t>
  </si>
  <si>
    <t>Giebner, Eric</t>
  </si>
  <si>
    <t>Lowery, Alicia</t>
  </si>
  <si>
    <t>Lowery, Justin</t>
  </si>
  <si>
    <t>Digaetano, Michael</t>
  </si>
  <si>
    <t>Brokaw, Boyd</t>
  </si>
  <si>
    <t>Swift, Darryl</t>
  </si>
  <si>
    <t>Mackecknie, Jim</t>
  </si>
  <si>
    <t>Zimmer, Joe</t>
  </si>
  <si>
    <t>Hurst, Virginia</t>
  </si>
  <si>
    <t>Robbins, Jaiden</t>
  </si>
  <si>
    <t>Brown, Sean</t>
  </si>
  <si>
    <t>Oliver, Denis</t>
  </si>
  <si>
    <t>Milham, Rick</t>
  </si>
  <si>
    <t>Kalyan, Joe</t>
  </si>
  <si>
    <t>Field, Dan</t>
  </si>
  <si>
    <t>Carter, Austin</t>
  </si>
  <si>
    <t>Blask, Steve</t>
  </si>
  <si>
    <t>Chalmers, Greg</t>
  </si>
  <si>
    <t>Taskett, Vince</t>
  </si>
  <si>
    <t>Kennedy, Scott</t>
  </si>
  <si>
    <t>Sippel, Rachel</t>
  </si>
  <si>
    <t>Pierson, Tammy</t>
  </si>
  <si>
    <t>Gillette, Todd</t>
  </si>
  <si>
    <t>Magnani, Iggy</t>
  </si>
  <si>
    <t>Murawski, Justin</t>
  </si>
  <si>
    <t>Crowe, William</t>
  </si>
  <si>
    <t>Crowe, Samantha</t>
  </si>
  <si>
    <t>Rampe, Ron</t>
  </si>
  <si>
    <t>Gauck, Daryl</t>
  </si>
  <si>
    <t>Gauck, Noah</t>
  </si>
  <si>
    <t>Voll, Brian</t>
  </si>
  <si>
    <t>Hilman, John</t>
  </si>
  <si>
    <t>Conversi, Steve</t>
  </si>
  <si>
    <t>Lansing, Bill</t>
  </si>
  <si>
    <t>Janowski, Scott</t>
  </si>
  <si>
    <t>Forester, Jay</t>
  </si>
  <si>
    <t>Jolliff, Bill</t>
  </si>
  <si>
    <t>Watson, Merrill</t>
  </si>
  <si>
    <t>Watson, Julie</t>
  </si>
  <si>
    <t>Youth Credit</t>
  </si>
  <si>
    <t>Lindsay, Alex</t>
  </si>
  <si>
    <t>Mault, Adam</t>
  </si>
  <si>
    <t>Szczepanski, Mark</t>
  </si>
  <si>
    <t>Almeter, Brittney</t>
  </si>
  <si>
    <t>Walker, Jon</t>
  </si>
  <si>
    <t>Walker, Dan</t>
  </si>
  <si>
    <t>Winter, Ray</t>
  </si>
  <si>
    <t>VanEenwyk, Jameson</t>
  </si>
  <si>
    <t>White, Jared</t>
  </si>
  <si>
    <t>Butcher, Ashley</t>
  </si>
  <si>
    <t>Beck, Dennis</t>
  </si>
  <si>
    <t>Aloi, Steve</t>
  </si>
  <si>
    <t>Hopkins, Hunter</t>
  </si>
  <si>
    <t>Augustine, Mike</t>
  </si>
  <si>
    <t>Copeland, Rick</t>
  </si>
  <si>
    <t>Miller , Landon</t>
  </si>
  <si>
    <t>Miler, Nathan</t>
  </si>
  <si>
    <t>Krop, Garrett</t>
  </si>
  <si>
    <t>Khemy, Perez</t>
  </si>
  <si>
    <t>Bohomy, Walt</t>
  </si>
  <si>
    <t>Farrell, R.</t>
  </si>
  <si>
    <t>Stansbury, M.</t>
  </si>
  <si>
    <t>Elliott, R.</t>
  </si>
  <si>
    <t>Kosicki, J.</t>
  </si>
  <si>
    <t>Smingler, F.</t>
  </si>
  <si>
    <t>Cuthbert, J.</t>
  </si>
  <si>
    <t>Coulter, Brad</t>
  </si>
  <si>
    <t>Simpson, Jordan</t>
  </si>
  <si>
    <t>Frasier, Jonathan</t>
  </si>
  <si>
    <t>Frasier, Molly</t>
  </si>
  <si>
    <t>Woodworth, Lane</t>
  </si>
  <si>
    <t>Brodrick, Bob</t>
  </si>
  <si>
    <t>Linzy, Chris</t>
  </si>
  <si>
    <t>Teremi, Nicholas</t>
  </si>
  <si>
    <t>?, Anonomous</t>
  </si>
  <si>
    <t>28-29</t>
  </si>
  <si>
    <t>18-19</t>
  </si>
  <si>
    <t>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</si>
</sst>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"/>
    <numFmt numFmtId="165" formatCode="#,##0.0"/>
  </numFmts>
  <fonts count="48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sz val="12"/>
      <color rgb="FF9C0006"/>
      <name val="Calibri"/>
      <family val="2"/>
      <charset val="1"/>
    </font>
    <font>
      <sz val="1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color rgb="FF9C5700"/>
      <name val="Calibri"/>
      <family val="2"/>
      <charset val="1"/>
    </font>
    <font>
      <sz val="10"/>
      <color rgb="FFC00000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2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6100"/>
      <name val="Aptos Narrow"/>
      <family val="2"/>
      <scheme val="minor"/>
    </font>
    <font>
      <sz val="10"/>
      <color theme="1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sz val="11"/>
      <color rgb="FF008000"/>
      <name val="Calibri"/>
      <family val="2"/>
    </font>
    <font>
      <sz val="12"/>
      <color rgb="FF9C0006"/>
      <name val="Calibri"/>
      <family val="2"/>
    </font>
    <font>
      <sz val="11"/>
      <color rgb="FF006100"/>
      <name val="Aptos Narrow"/>
      <family val="2"/>
    </font>
    <font>
      <sz val="11"/>
      <color rgb="FF006100"/>
      <name val="Calibri"/>
      <family val="2"/>
    </font>
    <font>
      <sz val="11"/>
      <color rgb="FF9C57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sz val="10"/>
      <name val="Aptos Narrow"/>
      <family val="2"/>
      <scheme val="minor"/>
    </font>
    <font>
      <sz val="10"/>
      <color rgb="FFFFFFFF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i/>
      <sz val="10"/>
      <color rgb="FF000000"/>
      <name val="Arial"/>
      <family val="2"/>
      <charset val="1"/>
    </font>
    <font>
      <i/>
      <sz val="10"/>
      <name val="Calibri"/>
      <family val="2"/>
      <charset val="1"/>
    </font>
    <font>
      <b/>
      <u/>
      <sz val="10"/>
      <color rgb="FF000000"/>
      <name val="Arial"/>
      <family val="2"/>
      <charset val="1"/>
    </font>
  </fonts>
  <fills count="22">
    <fill>
      <patternFill patternType="none"/>
    </fill>
    <fill>
      <patternFill patternType="gray125"/>
    </fill>
    <fill>
      <patternFill patternType="solid">
        <fgColor rgb="FFFFC7CE"/>
        <bgColor rgb="FFD9D9D9"/>
      </patternFill>
    </fill>
    <fill>
      <patternFill patternType="solid">
        <fgColor rgb="FFC6EFCE"/>
        <bgColor rgb="FFCCFFCC"/>
      </patternFill>
    </fill>
    <fill>
      <patternFill patternType="solid">
        <fgColor rgb="FFFFEB9C"/>
        <bgColor rgb="FFFFFFCC"/>
      </patternFill>
    </fill>
    <fill>
      <patternFill patternType="solid">
        <fgColor rgb="FFFFFFFF"/>
        <bgColor rgb="FFF2F2F2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rgb="FFCC0000"/>
        <bgColor rgb="FFCC0000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FFFCC"/>
      </patternFill>
    </fill>
  </fills>
  <borders count="3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2">
    <xf numFmtId="0" fontId="0" fillId="0" borderId="0"/>
    <xf numFmtId="0" fontId="4" fillId="2" borderId="0" applyBorder="0" applyProtection="0"/>
    <xf numFmtId="0" fontId="6" fillId="3" borderId="0" applyBorder="0" applyProtection="0"/>
    <xf numFmtId="0" fontId="6" fillId="3" borderId="0" applyBorder="0" applyProtection="0"/>
    <xf numFmtId="0" fontId="11" fillId="4" borderId="0" applyBorder="0" applyProtection="0"/>
    <xf numFmtId="0" fontId="22" fillId="9" borderId="0" applyNumberFormat="0" applyBorder="0" applyAlignment="0" applyProtection="0"/>
    <xf numFmtId="0" fontId="23" fillId="0" borderId="0"/>
    <xf numFmtId="0" fontId="36" fillId="0" borderId="0" applyNumberFormat="0" applyFill="0" applyBorder="0" applyProtection="0"/>
    <xf numFmtId="0" fontId="37" fillId="0" borderId="0" applyNumberFormat="0" applyFill="0" applyBorder="0" applyProtection="0"/>
    <xf numFmtId="0" fontId="34" fillId="14" borderId="0" applyNumberFormat="0" applyBorder="0" applyProtection="0"/>
    <xf numFmtId="0" fontId="27" fillId="13" borderId="0" applyNumberFormat="0" applyBorder="0" applyProtection="0"/>
    <xf numFmtId="0" fontId="39" fillId="15" borderId="0" applyNumberFormat="0" applyBorder="0" applyProtection="0"/>
    <xf numFmtId="0" fontId="40" fillId="15" borderId="29" applyNumberFormat="0" applyProtection="0"/>
    <xf numFmtId="0" fontId="25" fillId="0" borderId="0" applyNumberFormat="0" applyFill="0" applyBorder="0" applyProtection="0"/>
    <xf numFmtId="0" fontId="26" fillId="10" borderId="0" applyNumberFormat="0" applyBorder="0" applyProtection="0"/>
    <xf numFmtId="0" fontId="26" fillId="11" borderId="0" applyNumberFormat="0" applyBorder="0" applyProtection="0"/>
    <xf numFmtId="0" fontId="25" fillId="12" borderId="0" applyNumberFormat="0" applyBorder="0" applyProtection="0"/>
    <xf numFmtId="0" fontId="28" fillId="14" borderId="0" applyNumberFormat="0" applyBorder="0" applyProtection="0"/>
    <xf numFmtId="0" fontId="24" fillId="0" borderId="0" applyNumberFormat="0" applyFill="0" applyBorder="0" applyProtection="0"/>
    <xf numFmtId="0" fontId="26" fillId="17" borderId="0" applyNumberFormat="0" applyBorder="0" applyProtection="0"/>
    <xf numFmtId="0" fontId="29" fillId="16" borderId="0" applyNumberFormat="0" applyBorder="0" applyProtection="0"/>
    <xf numFmtId="0" fontId="30" fillId="18" borderId="0" applyNumberFormat="0" applyBorder="0" applyProtection="0"/>
    <xf numFmtId="0" fontId="31" fillId="18" borderId="0" applyNumberFormat="0" applyBorder="0" applyProtection="0"/>
    <xf numFmtId="0" fontId="31" fillId="18" borderId="0" applyNumberFormat="0" applyBorder="0" applyProtection="0"/>
    <xf numFmtId="0" fontId="32" fillId="19" borderId="0" applyNumberFormat="0" applyBorder="0" applyProtection="0"/>
    <xf numFmtId="0" fontId="33" fillId="0" borderId="0" applyNumberFormat="0" applyFill="0" applyBorder="0" applyProtection="0"/>
    <xf numFmtId="0" fontId="35" fillId="0" borderId="0" applyNumberFormat="0" applyFill="0" applyBorder="0" applyProtection="0"/>
    <xf numFmtId="0" fontId="38" fillId="0" borderId="0" applyNumberFormat="0" applyFill="0" applyBorder="0" applyProtection="0"/>
    <xf numFmtId="0" fontId="41" fillId="0" borderId="0" applyNumberFormat="0" applyFill="0" applyBorder="0" applyProtection="0"/>
    <xf numFmtId="0" fontId="24" fillId="0" borderId="0" applyNumberFormat="0" applyFill="0" applyBorder="0" applyProtection="0"/>
    <xf numFmtId="0" fontId="24" fillId="0" borderId="0" applyNumberFormat="0" applyFill="0" applyBorder="0" applyProtection="0"/>
    <xf numFmtId="0" fontId="27" fillId="0" borderId="0" applyNumberFormat="0" applyFill="0" applyBorder="0" applyProtection="0"/>
  </cellStyleXfs>
  <cellXfs count="311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0" xfId="3" applyFont="1" applyFill="1" applyBorder="1" applyProtection="1"/>
    <xf numFmtId="0" fontId="3" fillId="0" borderId="0" xfId="0" applyFont="1" applyProtection="1">
      <protection locked="0"/>
    </xf>
    <xf numFmtId="0" fontId="2" fillId="5" borderId="0" xfId="0" applyFont="1" applyFill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2" fillId="5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 applyProtection="1">
      <alignment horizontal="center" vertical="center"/>
      <protection locked="0"/>
    </xf>
    <xf numFmtId="1" fontId="1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1" fillId="0" borderId="0" xfId="1" applyFont="1" applyFill="1" applyBorder="1" applyAlignment="1" applyProtection="1">
      <alignment horizontal="center"/>
      <protection locked="0"/>
    </xf>
    <xf numFmtId="0" fontId="2" fillId="5" borderId="1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0" fontId="2" fillId="0" borderId="6" xfId="1" applyFont="1" applyFill="1" applyBorder="1" applyAlignment="1" applyProtection="1">
      <alignment horizont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49" fontId="10" fillId="0" borderId="2" xfId="1" applyNumberFormat="1" applyFont="1" applyFill="1" applyBorder="1" applyAlignment="1" applyProtection="1">
      <alignment horizontal="center" vertical="center"/>
      <protection locked="0"/>
    </xf>
    <xf numFmtId="49" fontId="2" fillId="0" borderId="2" xfId="1" applyNumberFormat="1" applyFont="1" applyFill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left" vertical="center"/>
      <protection locked="0"/>
    </xf>
    <xf numFmtId="0" fontId="9" fillId="0" borderId="2" xfId="1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  <protection locked="0"/>
    </xf>
    <xf numFmtId="0" fontId="9" fillId="0" borderId="8" xfId="2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8" xfId="3" applyFont="1" applyFill="1" applyBorder="1" applyAlignment="1" applyProtection="1">
      <alignment horizontal="center" vertical="center"/>
      <protection locked="0"/>
    </xf>
    <xf numFmtId="0" fontId="9" fillId="0" borderId="2" xfId="3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  <protection locked="0"/>
    </xf>
    <xf numFmtId="1" fontId="9" fillId="0" borderId="2" xfId="1" applyNumberFormat="1" applyFont="1" applyFill="1" applyBorder="1" applyAlignment="1" applyProtection="1">
      <alignment horizontal="center" vertical="center"/>
      <protection locked="0"/>
    </xf>
    <xf numFmtId="0" fontId="9" fillId="0" borderId="2" xfId="2" applyFont="1" applyFill="1" applyBorder="1" applyAlignment="1" applyProtection="1">
      <alignment horizontal="center" vertical="center"/>
      <protection locked="0"/>
    </xf>
    <xf numFmtId="0" fontId="9" fillId="0" borderId="0" xfId="0" applyFont="1"/>
    <xf numFmtId="0" fontId="9" fillId="0" borderId="2" xfId="0" applyFont="1" applyBorder="1" applyProtection="1">
      <protection locked="0"/>
    </xf>
    <xf numFmtId="0" fontId="9" fillId="0" borderId="2" xfId="0" applyFont="1" applyBorder="1"/>
    <xf numFmtId="0" fontId="9" fillId="0" borderId="2" xfId="3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2" xfId="4" applyFont="1" applyFill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2" fillId="0" borderId="0" xfId="0" applyFont="1"/>
    <xf numFmtId="0" fontId="9" fillId="0" borderId="9" xfId="0" applyFont="1" applyBorder="1" applyAlignment="1" applyProtection="1">
      <alignment horizontal="center" vertical="center"/>
      <protection locked="0"/>
    </xf>
    <xf numFmtId="0" fontId="7" fillId="0" borderId="0" xfId="3" applyFont="1" applyFill="1" applyBorder="1" applyProtection="1">
      <protection locked="0"/>
    </xf>
    <xf numFmtId="0" fontId="9" fillId="0" borderId="0" xfId="0" applyFont="1" applyProtection="1"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4" fontId="1" fillId="0" borderId="0" xfId="0" applyNumberFormat="1" applyFont="1"/>
    <xf numFmtId="0" fontId="1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center" vertical="center"/>
    </xf>
    <xf numFmtId="0" fontId="8" fillId="5" borderId="0" xfId="0" applyFont="1" applyFill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5" fillId="0" borderId="0" xfId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2" fontId="3" fillId="0" borderId="0" xfId="0" applyNumberFormat="1" applyFont="1" applyAlignment="1" applyProtection="1">
      <alignment horizontal="center" vertical="center"/>
      <protection locked="0"/>
    </xf>
    <xf numFmtId="0" fontId="16" fillId="0" borderId="0" xfId="0" applyFont="1"/>
    <xf numFmtId="0" fontId="8" fillId="5" borderId="0" xfId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 applyProtection="1">
      <alignment horizontal="center" vertical="center"/>
      <protection locked="0"/>
    </xf>
    <xf numFmtId="1" fontId="3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/>
      <protection locked="0"/>
    </xf>
    <xf numFmtId="0" fontId="8" fillId="0" borderId="6" xfId="1" applyFont="1" applyFill="1" applyBorder="1" applyAlignment="1" applyProtection="1">
      <alignment horizontal="center"/>
      <protection locked="0"/>
    </xf>
    <xf numFmtId="2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5" borderId="7" xfId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left" vertical="center"/>
      <protection locked="0"/>
    </xf>
    <xf numFmtId="0" fontId="2" fillId="5" borderId="19" xfId="0" applyFont="1" applyFill="1" applyBorder="1" applyAlignment="1">
      <alignment horizontal="left" vertical="top"/>
    </xf>
    <xf numFmtId="0" fontId="2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0" fontId="17" fillId="5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top"/>
    </xf>
    <xf numFmtId="0" fontId="1" fillId="0" borderId="24" xfId="0" applyFont="1" applyBorder="1" applyAlignment="1">
      <alignment horizontal="center" vertical="center"/>
    </xf>
    <xf numFmtId="0" fontId="2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/>
    </xf>
    <xf numFmtId="0" fontId="1" fillId="5" borderId="26" xfId="1" applyFont="1" applyFill="1" applyBorder="1" applyAlignment="1" applyProtection="1">
      <alignment horizontal="right" vertical="center"/>
    </xf>
    <xf numFmtId="0" fontId="1" fillId="0" borderId="27" xfId="0" applyFont="1" applyBorder="1" applyAlignment="1">
      <alignment horizontal="center" vertical="center"/>
    </xf>
    <xf numFmtId="0" fontId="1" fillId="5" borderId="0" xfId="1" applyFont="1" applyFill="1" applyBorder="1" applyAlignment="1" applyProtection="1">
      <alignment horizontal="right" vertical="center"/>
    </xf>
    <xf numFmtId="0" fontId="2" fillId="5" borderId="7" xfId="1" applyFont="1" applyFill="1" applyBorder="1" applyAlignment="1" applyProtection="1">
      <alignment horizontal="center" vertical="center"/>
      <protection locked="0"/>
    </xf>
    <xf numFmtId="0" fontId="0" fillId="0" borderId="3" xfId="0" applyBorder="1"/>
    <xf numFmtId="0" fontId="19" fillId="0" borderId="3" xfId="1" applyFont="1" applyFill="1" applyBorder="1" applyAlignment="1" applyProtection="1">
      <alignment horizontal="center" vertical="center"/>
      <protection locked="0"/>
    </xf>
    <xf numFmtId="1" fontId="19" fillId="0" borderId="3" xfId="1" applyNumberFormat="1" applyFont="1" applyFill="1" applyBorder="1" applyAlignment="1" applyProtection="1">
      <alignment horizontal="center" vertical="center"/>
      <protection locked="0"/>
    </xf>
    <xf numFmtId="0" fontId="20" fillId="5" borderId="3" xfId="1" applyFont="1" applyFill="1" applyBorder="1" applyAlignment="1" applyProtection="1">
      <alignment horizontal="center" vertical="center"/>
      <protection locked="0"/>
    </xf>
    <xf numFmtId="0" fontId="20" fillId="0" borderId="4" xfId="2" applyFont="1" applyFill="1" applyBorder="1" applyAlignment="1" applyProtection="1">
      <alignment horizontal="center" vertical="center"/>
      <protection locked="0"/>
    </xf>
    <xf numFmtId="0" fontId="20" fillId="0" borderId="5" xfId="1" applyFont="1" applyFill="1" applyBorder="1" applyAlignment="1" applyProtection="1">
      <alignment horizontal="center" vertical="center"/>
      <protection locked="0"/>
    </xf>
    <xf numFmtId="0" fontId="19" fillId="5" borderId="3" xfId="1" applyFont="1" applyFill="1" applyBorder="1" applyAlignment="1" applyProtection="1">
      <alignment horizontal="center" vertical="center"/>
      <protection locked="0"/>
    </xf>
    <xf numFmtId="0" fontId="20" fillId="0" borderId="3" xfId="1" applyFont="1" applyFill="1" applyBorder="1" applyAlignment="1" applyProtection="1">
      <alignment horizontal="center" vertical="center"/>
      <protection locked="0"/>
    </xf>
    <xf numFmtId="0" fontId="19" fillId="0" borderId="4" xfId="1" applyFont="1" applyFill="1" applyBorder="1" applyAlignment="1" applyProtection="1">
      <alignment horizontal="center" vertical="center"/>
      <protection locked="0"/>
    </xf>
    <xf numFmtId="0" fontId="19" fillId="0" borderId="5" xfId="1" applyFont="1" applyFill="1" applyBorder="1" applyAlignment="1" applyProtection="1">
      <alignment horizontal="center" vertical="center"/>
      <protection locked="0"/>
    </xf>
    <xf numFmtId="49" fontId="19" fillId="0" borderId="8" xfId="1" applyNumberFormat="1" applyFont="1" applyFill="1" applyBorder="1" applyAlignment="1" applyProtection="1">
      <alignment horizontal="center" vertical="center"/>
      <protection locked="0"/>
    </xf>
    <xf numFmtId="49" fontId="20" fillId="0" borderId="8" xfId="1" applyNumberFormat="1" applyFont="1" applyFill="1" applyBorder="1" applyAlignment="1" applyProtection="1">
      <alignment horizontal="center" vertical="center"/>
      <protection locked="0"/>
    </xf>
    <xf numFmtId="49" fontId="19" fillId="0" borderId="2" xfId="1" applyNumberFormat="1" applyFont="1" applyFill="1" applyBorder="1" applyAlignment="1" applyProtection="1">
      <alignment horizontal="center" vertical="center"/>
      <protection locked="0"/>
    </xf>
    <xf numFmtId="0" fontId="20" fillId="0" borderId="3" xfId="3" applyFont="1" applyFill="1" applyBorder="1" applyAlignment="1" applyProtection="1">
      <alignment horizontal="center" vertical="center"/>
      <protection locked="0"/>
    </xf>
    <xf numFmtId="0" fontId="20" fillId="0" borderId="3" xfId="2" applyFont="1" applyFill="1" applyBorder="1" applyAlignment="1" applyProtection="1">
      <alignment horizontal="center" vertical="center"/>
      <protection locked="0"/>
    </xf>
    <xf numFmtId="49" fontId="20" fillId="0" borderId="8" xfId="2" applyNumberFormat="1" applyFont="1" applyFill="1" applyBorder="1" applyAlignment="1" applyProtection="1">
      <alignment horizontal="center" vertical="center"/>
      <protection locked="0"/>
    </xf>
    <xf numFmtId="49" fontId="20" fillId="0" borderId="8" xfId="3" applyNumberFormat="1" applyFont="1" applyFill="1" applyBorder="1" applyAlignment="1" applyProtection="1">
      <alignment horizontal="center" vertical="center"/>
      <protection locked="0"/>
    </xf>
    <xf numFmtId="0" fontId="20" fillId="0" borderId="2" xfId="1" applyFont="1" applyFill="1" applyBorder="1" applyAlignment="1" applyProtection="1">
      <alignment horizontal="center" vertical="center"/>
      <protection locked="0"/>
    </xf>
    <xf numFmtId="0" fontId="19" fillId="0" borderId="2" xfId="1" applyFont="1" applyFill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0" fontId="21" fillId="0" borderId="2" xfId="0" applyFont="1" applyBorder="1" applyAlignment="1" applyProtection="1">
      <alignment horizont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left" vertical="center"/>
      <protection locked="0"/>
    </xf>
    <xf numFmtId="0" fontId="21" fillId="0" borderId="2" xfId="1" applyFont="1" applyFill="1" applyBorder="1" applyAlignment="1" applyProtection="1">
      <alignment horizontal="center" vertical="center"/>
      <protection locked="0"/>
    </xf>
    <xf numFmtId="0" fontId="21" fillId="0" borderId="2" xfId="1" applyFont="1" applyFill="1" applyBorder="1" applyAlignment="1" applyProtection="1">
      <alignment horizontal="left" vertical="center"/>
      <protection locked="0"/>
    </xf>
    <xf numFmtId="1" fontId="21" fillId="0" borderId="2" xfId="1" applyNumberFormat="1" applyFont="1" applyFill="1" applyBorder="1" applyAlignment="1" applyProtection="1">
      <alignment horizontal="center" vertical="center"/>
      <protection locked="0"/>
    </xf>
    <xf numFmtId="0" fontId="21" fillId="0" borderId="2" xfId="0" applyFont="1" applyBorder="1" applyProtection="1"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 applyProtection="1">
      <alignment horizontal="center" vertical="center"/>
      <protection locked="0"/>
    </xf>
    <xf numFmtId="0" fontId="9" fillId="7" borderId="2" xfId="3" applyFont="1" applyFill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2" fontId="9" fillId="0" borderId="0" xfId="0" applyNumberFormat="1" applyFont="1" applyAlignment="1" applyProtection="1">
      <alignment horizontal="center" vertical="center"/>
      <protection locked="0"/>
    </xf>
    <xf numFmtId="0" fontId="18" fillId="0" borderId="22" xfId="0" applyFont="1" applyBorder="1" applyAlignment="1">
      <alignment horizontal="center"/>
    </xf>
    <xf numFmtId="0" fontId="1" fillId="8" borderId="24" xfId="0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1" fillId="0" borderId="2" xfId="18" applyFont="1" applyBorder="1" applyAlignment="1" applyProtection="1">
      <alignment horizontal="center" vertical="center"/>
      <protection locked="0"/>
    </xf>
    <xf numFmtId="0" fontId="1" fillId="5" borderId="23" xfId="1" applyFont="1" applyFill="1" applyBorder="1" applyAlignment="1" applyProtection="1">
      <alignment horizontal="center" vertical="center"/>
    </xf>
    <xf numFmtId="0" fontId="21" fillId="0" borderId="8" xfId="18" applyFont="1" applyBorder="1" applyAlignment="1" applyProtection="1">
      <alignment horizontal="center" vertical="center"/>
      <protection locked="0"/>
    </xf>
    <xf numFmtId="0" fontId="1" fillId="5" borderId="25" xfId="0" applyFont="1" applyFill="1" applyBorder="1" applyAlignment="1">
      <alignment horizontal="center" vertical="top"/>
    </xf>
    <xf numFmtId="0" fontId="9" fillId="0" borderId="28" xfId="0" applyFont="1" applyBorder="1" applyAlignment="1" applyProtection="1">
      <alignment horizontal="center" vertical="center"/>
      <protection locked="0"/>
    </xf>
    <xf numFmtId="0" fontId="20" fillId="0" borderId="8" xfId="3" applyFont="1" applyFill="1" applyBorder="1" applyAlignment="1" applyProtection="1">
      <alignment horizontal="center" vertical="center"/>
      <protection locked="0"/>
    </xf>
    <xf numFmtId="0" fontId="2" fillId="8" borderId="22" xfId="0" applyFont="1" applyFill="1" applyBorder="1" applyAlignment="1">
      <alignment horizontal="center" vertical="center"/>
    </xf>
    <xf numFmtId="0" fontId="9" fillId="7" borderId="8" xfId="0" applyFont="1" applyFill="1" applyBorder="1" applyAlignment="1" applyProtection="1">
      <alignment horizontal="center" vertical="center"/>
      <protection locked="0"/>
    </xf>
    <xf numFmtId="0" fontId="9" fillId="7" borderId="8" xfId="3" applyFont="1" applyFill="1" applyBorder="1" applyAlignment="1" applyProtection="1">
      <alignment horizontal="center" vertical="center"/>
      <protection locked="0"/>
    </xf>
    <xf numFmtId="0" fontId="1" fillId="7" borderId="0" xfId="0" applyFont="1" applyFill="1" applyAlignment="1" applyProtection="1">
      <alignment horizontal="center" vertical="center"/>
      <protection locked="0"/>
    </xf>
    <xf numFmtId="0" fontId="5" fillId="0" borderId="0" xfId="2" applyFont="1" applyFill="1" applyBorder="1" applyAlignment="1" applyProtection="1">
      <alignment horizontal="center" vertical="center"/>
      <protection locked="0"/>
    </xf>
    <xf numFmtId="0" fontId="1" fillId="5" borderId="0" xfId="0" applyFont="1" applyFill="1" applyAlignment="1" applyProtection="1">
      <alignment horizontal="center" vertical="center"/>
      <protection locked="0"/>
    </xf>
    <xf numFmtId="0" fontId="5" fillId="0" borderId="0" xfId="3" applyFont="1" applyFill="1" applyBorder="1" applyAlignment="1" applyProtection="1">
      <alignment horizontal="center" vertical="center"/>
      <protection locked="0"/>
    </xf>
    <xf numFmtId="1" fontId="1" fillId="7" borderId="0" xfId="1" applyNumberFormat="1" applyFont="1" applyFill="1" applyBorder="1" applyAlignment="1" applyProtection="1">
      <alignment horizontal="center" vertical="center"/>
      <protection locked="0"/>
    </xf>
    <xf numFmtId="0" fontId="1" fillId="5" borderId="0" xfId="1" applyFont="1" applyFill="1" applyBorder="1" applyAlignment="1" applyProtection="1">
      <alignment horizontal="center" vertical="center"/>
      <protection locked="0"/>
    </xf>
    <xf numFmtId="0" fontId="19" fillId="7" borderId="3" xfId="1" applyFont="1" applyFill="1" applyBorder="1" applyAlignment="1" applyProtection="1">
      <alignment horizontal="center" vertical="center"/>
      <protection locked="0"/>
    </xf>
    <xf numFmtId="1" fontId="19" fillId="7" borderId="3" xfId="1" applyNumberFormat="1" applyFont="1" applyFill="1" applyBorder="1" applyAlignment="1" applyProtection="1">
      <alignment horizontal="center" vertical="center"/>
      <protection locked="0"/>
    </xf>
    <xf numFmtId="0" fontId="20" fillId="7" borderId="3" xfId="1" applyFont="1" applyFill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 vertical="center"/>
      <protection locked="0"/>
    </xf>
    <xf numFmtId="49" fontId="19" fillId="7" borderId="8" xfId="1" applyNumberFormat="1" applyFont="1" applyFill="1" applyBorder="1" applyAlignment="1" applyProtection="1">
      <alignment horizontal="center" vertical="center"/>
      <protection locked="0"/>
    </xf>
    <xf numFmtId="49" fontId="10" fillId="7" borderId="2" xfId="1" applyNumberFormat="1" applyFont="1" applyFill="1" applyBorder="1" applyAlignment="1" applyProtection="1">
      <alignment horizontal="center" vertical="center"/>
      <protection locked="0"/>
    </xf>
    <xf numFmtId="0" fontId="42" fillId="7" borderId="2" xfId="5" applyFont="1" applyFill="1" applyBorder="1" applyAlignment="1" applyProtection="1">
      <alignment horizontal="center"/>
      <protection locked="0"/>
    </xf>
    <xf numFmtId="0" fontId="42" fillId="7" borderId="2" xfId="5" applyFont="1" applyFill="1" applyBorder="1" applyAlignment="1" applyProtection="1">
      <alignment horizontal="center" vertical="center"/>
      <protection locked="0"/>
    </xf>
    <xf numFmtId="0" fontId="42" fillId="0" borderId="2" xfId="5" applyFont="1" applyFill="1" applyBorder="1" applyAlignment="1" applyProtection="1">
      <alignment horizontal="center" vertical="center"/>
      <protection locked="0"/>
    </xf>
    <xf numFmtId="0" fontId="5" fillId="0" borderId="2" xfId="2" applyFont="1" applyFill="1" applyBorder="1" applyProtection="1">
      <protection locked="0"/>
    </xf>
    <xf numFmtId="0" fontId="5" fillId="0" borderId="2" xfId="2" applyFont="1" applyFill="1" applyBorder="1" applyAlignment="1" applyProtection="1">
      <alignment horizontal="center" vertical="center"/>
      <protection locked="0"/>
    </xf>
    <xf numFmtId="0" fontId="42" fillId="0" borderId="2" xfId="5" applyFont="1" applyFill="1" applyBorder="1" applyAlignment="1" applyProtection="1">
      <alignment horizontal="center"/>
      <protection locked="0"/>
    </xf>
    <xf numFmtId="0" fontId="10" fillId="0" borderId="10" xfId="0" applyFont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0" fontId="9" fillId="7" borderId="9" xfId="0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horizontal="center" vertical="center"/>
      <protection locked="0"/>
    </xf>
    <xf numFmtId="0" fontId="9" fillId="0" borderId="9" xfId="2" applyFont="1" applyFill="1" applyBorder="1" applyAlignment="1" applyProtection="1">
      <alignment horizontal="center" vertical="center"/>
      <protection locked="0"/>
    </xf>
    <xf numFmtId="0" fontId="9" fillId="0" borderId="9" xfId="3" applyFont="1" applyFill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2" fillId="5" borderId="11" xfId="1" applyFont="1" applyFill="1" applyBorder="1" applyAlignment="1" applyProtection="1">
      <alignment horizontal="center" vertical="center"/>
      <protection locked="0"/>
    </xf>
    <xf numFmtId="0" fontId="1" fillId="0" borderId="12" xfId="1" applyFont="1" applyFill="1" applyBorder="1" applyAlignment="1" applyProtection="1">
      <alignment horizontal="center" vertical="center"/>
      <protection locked="0"/>
    </xf>
    <xf numFmtId="0" fontId="2" fillId="0" borderId="12" xfId="1" applyFont="1" applyFill="1" applyBorder="1" applyAlignment="1" applyProtection="1">
      <alignment horizontal="center" vertical="center"/>
      <protection locked="0"/>
    </xf>
    <xf numFmtId="3" fontId="1" fillId="0" borderId="12" xfId="1" applyNumberFormat="1" applyFont="1" applyFill="1" applyBorder="1" applyAlignment="1" applyProtection="1">
      <alignment horizontal="center" vertical="center"/>
      <protection locked="0"/>
    </xf>
    <xf numFmtId="3" fontId="1" fillId="7" borderId="12" xfId="1" applyNumberFormat="1" applyFont="1" applyFill="1" applyBorder="1" applyAlignment="1" applyProtection="1">
      <alignment horizontal="center" vertical="center"/>
      <protection locked="0"/>
    </xf>
    <xf numFmtId="3" fontId="9" fillId="7" borderId="12" xfId="1" applyNumberFormat="1" applyFont="1" applyFill="1" applyBorder="1" applyAlignment="1" applyProtection="1">
      <alignment horizontal="center" vertical="center"/>
      <protection locked="0"/>
    </xf>
    <xf numFmtId="3" fontId="9" fillId="0" borderId="12" xfId="1" applyNumberFormat="1" applyFont="1" applyFill="1" applyBorder="1" applyAlignment="1" applyProtection="1">
      <alignment horizontal="center" vertical="center"/>
      <protection locked="0"/>
    </xf>
    <xf numFmtId="0" fontId="43" fillId="0" borderId="12" xfId="1" applyFont="1" applyFill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Protection="1">
      <protection locked="0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0" fontId="2" fillId="5" borderId="14" xfId="1" applyFont="1" applyFill="1" applyBorder="1" applyAlignment="1" applyProtection="1">
      <alignment horizontal="center" vertical="center"/>
      <protection locked="0"/>
    </xf>
    <xf numFmtId="0" fontId="1" fillId="0" borderId="2" xfId="1" applyFont="1" applyFill="1" applyBorder="1" applyAlignment="1" applyProtection="1">
      <alignment horizontal="center" vertical="center"/>
      <protection locked="0"/>
    </xf>
    <xf numFmtId="164" fontId="2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7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2" applyNumberFormat="1" applyFont="1" applyFill="1" applyBorder="1" applyAlignment="1" applyProtection="1">
      <alignment horizontal="center" vertical="center"/>
      <protection locked="0"/>
    </xf>
    <xf numFmtId="165" fontId="1" fillId="20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3" applyNumberFormat="1" applyFont="1" applyFill="1" applyBorder="1" applyAlignment="1" applyProtection="1">
      <alignment horizontal="center" vertical="center"/>
      <protection locked="0"/>
    </xf>
    <xf numFmtId="165" fontId="9" fillId="7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/>
      <protection locked="0"/>
    </xf>
    <xf numFmtId="3" fontId="1" fillId="0" borderId="2" xfId="1" applyNumberFormat="1" applyFont="1" applyFill="1" applyBorder="1" applyAlignment="1" applyProtection="1">
      <alignment horizontal="center"/>
      <protection locked="0"/>
    </xf>
    <xf numFmtId="2" fontId="1" fillId="0" borderId="2" xfId="0" applyNumberFormat="1" applyFont="1" applyBorder="1" applyProtection="1">
      <protection locked="0"/>
    </xf>
    <xf numFmtId="2" fontId="1" fillId="0" borderId="15" xfId="0" applyNumberFormat="1" applyFont="1" applyBorder="1" applyAlignment="1" applyProtection="1">
      <alignment horizontal="center" vertical="center"/>
      <protection locked="0"/>
    </xf>
    <xf numFmtId="3" fontId="1" fillId="0" borderId="2" xfId="1" applyNumberFormat="1" applyFont="1" applyFill="1" applyBorder="1" applyAlignment="1" applyProtection="1">
      <alignment horizontal="center" vertical="center"/>
      <protection locked="0"/>
    </xf>
    <xf numFmtId="3" fontId="1" fillId="7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2" applyNumberFormat="1" applyFont="1" applyFill="1" applyBorder="1" applyAlignment="1" applyProtection="1">
      <alignment horizontal="center" vertical="center"/>
      <protection locked="0"/>
    </xf>
    <xf numFmtId="3" fontId="1" fillId="20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3" applyNumberFormat="1" applyFont="1" applyFill="1" applyBorder="1" applyAlignment="1" applyProtection="1">
      <alignment horizontal="center" vertical="center"/>
      <protection locked="0"/>
    </xf>
    <xf numFmtId="0" fontId="9" fillId="7" borderId="0" xfId="0" applyFont="1" applyFill="1"/>
    <xf numFmtId="0" fontId="2" fillId="5" borderId="16" xfId="1" applyFont="1" applyFill="1" applyBorder="1" applyAlignment="1" applyProtection="1">
      <alignment horizontal="center" vertical="center"/>
      <protection locked="0"/>
    </xf>
    <xf numFmtId="0" fontId="1" fillId="0" borderId="17" xfId="1" applyFont="1" applyFill="1" applyBorder="1" applyAlignment="1" applyProtection="1">
      <alignment horizontal="center" vertical="center"/>
      <protection locked="0"/>
    </xf>
    <xf numFmtId="0" fontId="2" fillId="0" borderId="17" xfId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 vertical="center"/>
      <protection locked="0"/>
    </xf>
    <xf numFmtId="3" fontId="1" fillId="7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2" applyNumberFormat="1" applyFont="1" applyFill="1" applyBorder="1" applyAlignment="1" applyProtection="1">
      <alignment horizontal="center" vertical="center"/>
      <protection locked="0"/>
    </xf>
    <xf numFmtId="3" fontId="1" fillId="20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3" applyNumberFormat="1" applyFont="1" applyFill="1" applyBorder="1" applyAlignment="1" applyProtection="1">
      <alignment horizontal="center" vertical="center"/>
      <protection locked="0"/>
    </xf>
    <xf numFmtId="3" fontId="9" fillId="7" borderId="17" xfId="1" applyNumberFormat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/>
      <protection locked="0"/>
    </xf>
    <xf numFmtId="0" fontId="1" fillId="0" borderId="17" xfId="0" applyFont="1" applyBorder="1" applyProtection="1">
      <protection locked="0"/>
    </xf>
    <xf numFmtId="2" fontId="1" fillId="0" borderId="17" xfId="0" applyNumberFormat="1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2" fillId="0" borderId="0" xfId="0" applyFont="1"/>
    <xf numFmtId="0" fontId="1" fillId="7" borderId="0" xfId="0" applyFont="1" applyFill="1"/>
    <xf numFmtId="0" fontId="9" fillId="0" borderId="0" xfId="1" applyFont="1" applyFill="1" applyBorder="1" applyProtection="1"/>
    <xf numFmtId="0" fontId="9" fillId="0" borderId="0" xfId="2" applyFont="1" applyFill="1" applyBorder="1" applyProtection="1"/>
    <xf numFmtId="0" fontId="1" fillId="20" borderId="0" xfId="0" applyFont="1" applyFill="1"/>
    <xf numFmtId="0" fontId="9" fillId="0" borderId="0" xfId="3" applyFont="1" applyFill="1" applyBorder="1" applyProtection="1"/>
    <xf numFmtId="0" fontId="2" fillId="5" borderId="11" xfId="1" applyFont="1" applyFill="1" applyBorder="1" applyAlignment="1" applyProtection="1">
      <alignment horizontal="center" vertical="center"/>
    </xf>
    <xf numFmtId="0" fontId="1" fillId="0" borderId="12" xfId="1" applyFont="1" applyFill="1" applyBorder="1" applyAlignment="1" applyProtection="1">
      <alignment horizontal="center" vertical="center"/>
    </xf>
    <xf numFmtId="0" fontId="2" fillId="0" borderId="12" xfId="1" applyFont="1" applyFill="1" applyBorder="1" applyAlignment="1" applyProtection="1">
      <alignment horizontal="center" vertical="center"/>
    </xf>
    <xf numFmtId="164" fontId="1" fillId="0" borderId="12" xfId="1" applyNumberFormat="1" applyFont="1" applyFill="1" applyBorder="1" applyAlignment="1" applyProtection="1">
      <alignment horizontal="center" vertical="center"/>
    </xf>
    <xf numFmtId="164" fontId="1" fillId="7" borderId="12" xfId="1" applyNumberFormat="1" applyFont="1" applyFill="1" applyBorder="1" applyAlignment="1" applyProtection="1">
      <alignment horizontal="center" vertical="center"/>
    </xf>
    <xf numFmtId="164" fontId="9" fillId="0" borderId="12" xfId="2" applyNumberFormat="1" applyFont="1" applyFill="1" applyBorder="1" applyAlignment="1" applyProtection="1">
      <alignment horizontal="center" vertical="center"/>
    </xf>
    <xf numFmtId="164" fontId="1" fillId="20" borderId="12" xfId="1" applyNumberFormat="1" applyFont="1" applyFill="1" applyBorder="1" applyAlignment="1" applyProtection="1">
      <alignment horizontal="center" vertical="center"/>
    </xf>
    <xf numFmtId="164" fontId="9" fillId="0" borderId="12" xfId="3" applyNumberFormat="1" applyFont="1" applyFill="1" applyBorder="1" applyAlignment="1" applyProtection="1">
      <alignment horizontal="center" vertical="center"/>
    </xf>
    <xf numFmtId="164" fontId="9" fillId="7" borderId="12" xfId="1" applyNumberFormat="1" applyFont="1" applyFill="1" applyBorder="1" applyAlignment="1" applyProtection="1">
      <alignment horizontal="center" vertical="center"/>
    </xf>
    <xf numFmtId="0" fontId="9" fillId="0" borderId="12" xfId="0" applyFont="1" applyBorder="1"/>
    <xf numFmtId="0" fontId="1" fillId="0" borderId="12" xfId="0" applyFont="1" applyBorder="1" applyProtection="1">
      <protection locked="0"/>
    </xf>
    <xf numFmtId="0" fontId="1" fillId="0" borderId="12" xfId="0" applyFont="1" applyBorder="1"/>
    <xf numFmtId="0" fontId="1" fillId="0" borderId="13" xfId="0" applyFont="1" applyBorder="1"/>
    <xf numFmtId="0" fontId="2" fillId="5" borderId="14" xfId="1" applyFont="1" applyFill="1" applyBorder="1" applyAlignment="1" applyProtection="1">
      <alignment horizontal="center" vertical="center"/>
    </xf>
    <xf numFmtId="0" fontId="1" fillId="0" borderId="2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</xf>
    <xf numFmtId="164" fontId="1" fillId="0" borderId="2" xfId="1" applyNumberFormat="1" applyFont="1" applyFill="1" applyBorder="1" applyAlignment="1" applyProtection="1">
      <alignment horizontal="center" vertical="center"/>
    </xf>
    <xf numFmtId="164" fontId="1" fillId="7" borderId="2" xfId="1" applyNumberFormat="1" applyFont="1" applyFill="1" applyBorder="1" applyAlignment="1" applyProtection="1">
      <alignment horizontal="center" vertical="center"/>
    </xf>
    <xf numFmtId="164" fontId="1" fillId="6" borderId="2" xfId="2" applyNumberFormat="1" applyFont="1" applyFill="1" applyBorder="1" applyAlignment="1" applyProtection="1">
      <alignment horizontal="center" vertical="center"/>
    </xf>
    <xf numFmtId="164" fontId="1" fillId="21" borderId="2" xfId="1" applyNumberFormat="1" applyFont="1" applyFill="1" applyBorder="1" applyAlignment="1" applyProtection="1">
      <alignment horizontal="center" vertical="center"/>
    </xf>
    <xf numFmtId="164" fontId="1" fillId="0" borderId="2" xfId="3" applyNumberFormat="1" applyFont="1" applyFill="1" applyBorder="1" applyAlignment="1" applyProtection="1">
      <alignment horizontal="center" vertical="center"/>
    </xf>
    <xf numFmtId="164" fontId="1" fillId="6" borderId="2" xfId="1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Protection="1">
      <protection locked="0"/>
    </xf>
    <xf numFmtId="0" fontId="1" fillId="0" borderId="15" xfId="0" applyFont="1" applyBorder="1"/>
    <xf numFmtId="164" fontId="2" fillId="0" borderId="2" xfId="1" applyNumberFormat="1" applyFont="1" applyFill="1" applyBorder="1" applyAlignment="1" applyProtection="1">
      <alignment horizontal="center" vertical="center"/>
    </xf>
    <xf numFmtId="164" fontId="2" fillId="7" borderId="2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Protection="1">
      <protection locked="0"/>
    </xf>
    <xf numFmtId="164" fontId="9" fillId="0" borderId="2" xfId="2" applyNumberFormat="1" applyFont="1" applyFill="1" applyBorder="1" applyAlignment="1" applyProtection="1">
      <alignment horizontal="center" vertical="center"/>
    </xf>
    <xf numFmtId="164" fontId="1" fillId="20" borderId="2" xfId="1" applyNumberFormat="1" applyFont="1" applyFill="1" applyBorder="1" applyAlignment="1" applyProtection="1">
      <alignment horizontal="center" vertical="center"/>
    </xf>
    <xf numFmtId="164" fontId="9" fillId="0" borderId="2" xfId="3" applyNumberFormat="1" applyFont="1" applyFill="1" applyBorder="1" applyAlignment="1" applyProtection="1">
      <alignment horizontal="center" vertical="center"/>
    </xf>
    <xf numFmtId="0" fontId="9" fillId="7" borderId="2" xfId="0" applyFont="1" applyFill="1" applyBorder="1"/>
    <xf numFmtId="0" fontId="2" fillId="5" borderId="16" xfId="1" applyFont="1" applyFill="1" applyBorder="1" applyAlignment="1" applyProtection="1">
      <alignment horizontal="center" vertical="center"/>
    </xf>
    <xf numFmtId="0" fontId="1" fillId="0" borderId="17" xfId="1" applyFont="1" applyFill="1" applyBorder="1" applyAlignment="1" applyProtection="1">
      <alignment horizontal="center" vertical="center"/>
    </xf>
    <xf numFmtId="0" fontId="2" fillId="0" borderId="17" xfId="1" applyFont="1" applyFill="1" applyBorder="1" applyAlignment="1" applyProtection="1">
      <alignment horizontal="center" vertical="center"/>
    </xf>
    <xf numFmtId="164" fontId="1" fillId="0" borderId="17" xfId="1" applyNumberFormat="1" applyFont="1" applyFill="1" applyBorder="1" applyAlignment="1" applyProtection="1">
      <alignment horizontal="center" vertical="center"/>
    </xf>
    <xf numFmtId="164" fontId="1" fillId="7" borderId="17" xfId="1" applyNumberFormat="1" applyFont="1" applyFill="1" applyBorder="1" applyAlignment="1" applyProtection="1">
      <alignment horizontal="center" vertical="center"/>
    </xf>
    <xf numFmtId="164" fontId="9" fillId="0" borderId="17" xfId="2" applyNumberFormat="1" applyFont="1" applyFill="1" applyBorder="1" applyAlignment="1" applyProtection="1">
      <alignment horizontal="center" vertical="center"/>
    </xf>
    <xf numFmtId="164" fontId="1" fillId="20" borderId="17" xfId="1" applyNumberFormat="1" applyFont="1" applyFill="1" applyBorder="1" applyAlignment="1" applyProtection="1">
      <alignment horizontal="center" vertical="center"/>
    </xf>
    <xf numFmtId="164" fontId="9" fillId="0" borderId="17" xfId="3" applyNumberFormat="1" applyFont="1" applyFill="1" applyBorder="1" applyAlignment="1" applyProtection="1">
      <alignment horizontal="center" vertical="center"/>
    </xf>
    <xf numFmtId="0" fontId="9" fillId="7" borderId="17" xfId="0" applyFont="1" applyFill="1" applyBorder="1"/>
    <xf numFmtId="0" fontId="9" fillId="0" borderId="17" xfId="0" applyFont="1" applyBorder="1"/>
    <xf numFmtId="0" fontId="1" fillId="0" borderId="17" xfId="0" applyFont="1" applyBorder="1"/>
    <xf numFmtId="0" fontId="1" fillId="0" borderId="18" xfId="0" applyFont="1" applyBorder="1"/>
    <xf numFmtId="0" fontId="2" fillId="5" borderId="0" xfId="1" applyFont="1" applyFill="1" applyBorder="1" applyAlignment="1" applyProtection="1">
      <alignment horizontal="center" vertical="center"/>
    </xf>
    <xf numFmtId="0" fontId="44" fillId="0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center" vertical="center"/>
    </xf>
    <xf numFmtId="0" fontId="1" fillId="7" borderId="0" xfId="1" applyFont="1" applyFill="1" applyBorder="1" applyAlignment="1" applyProtection="1">
      <alignment horizontal="center" vertical="center"/>
    </xf>
    <xf numFmtId="0" fontId="9" fillId="0" borderId="0" xfId="2" applyFont="1" applyFill="1" applyBorder="1" applyAlignment="1" applyProtection="1">
      <alignment horizontal="center" vertical="center"/>
    </xf>
    <xf numFmtId="0" fontId="5" fillId="0" borderId="0" xfId="3" applyFont="1" applyFill="1" applyBorder="1" applyProtection="1"/>
    <xf numFmtId="3" fontId="1" fillId="0" borderId="0" xfId="0" applyNumberFormat="1" applyFont="1"/>
    <xf numFmtId="3" fontId="1" fillId="0" borderId="0" xfId="0" applyNumberFormat="1" applyFont="1" applyProtection="1">
      <protection locked="0"/>
    </xf>
    <xf numFmtId="0" fontId="5" fillId="0" borderId="0" xfId="1" applyFont="1" applyFill="1" applyBorder="1" applyAlignment="1" applyProtection="1">
      <alignment horizontal="center"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20" borderId="0" xfId="0" applyFont="1" applyFill="1"/>
    <xf numFmtId="0" fontId="5" fillId="0" borderId="0" xfId="1" applyFont="1" applyFill="1" applyBorder="1" applyProtection="1"/>
    <xf numFmtId="0" fontId="8" fillId="0" borderId="0" xfId="0" applyFont="1"/>
    <xf numFmtId="0" fontId="5" fillId="7" borderId="0" xfId="0" applyFont="1" applyFill="1"/>
    <xf numFmtId="0" fontId="5" fillId="0" borderId="0" xfId="0" applyFont="1"/>
    <xf numFmtId="0" fontId="2" fillId="5" borderId="0" xfId="0" applyFont="1" applyFill="1"/>
    <xf numFmtId="0" fontId="45" fillId="0" borderId="0" xfId="1" applyFont="1" applyFill="1" applyBorder="1" applyAlignment="1" applyProtection="1">
      <alignment horizontal="center" vertical="center"/>
    </xf>
    <xf numFmtId="0" fontId="45" fillId="7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left" vertical="top"/>
    </xf>
    <xf numFmtId="0" fontId="2" fillId="7" borderId="0" xfId="1" applyFont="1" applyFill="1" applyBorder="1" applyAlignment="1" applyProtection="1">
      <alignment horizontal="center" vertical="center"/>
    </xf>
    <xf numFmtId="0" fontId="44" fillId="5" borderId="0" xfId="1" applyFont="1" applyFill="1" applyBorder="1" applyAlignment="1" applyProtection="1">
      <alignment horizontal="left" vertical="center"/>
    </xf>
    <xf numFmtId="0" fontId="44" fillId="0" borderId="0" xfId="1" applyFont="1" applyFill="1" applyBorder="1" applyAlignment="1" applyProtection="1">
      <alignment horizontal="left" vertical="top"/>
    </xf>
    <xf numFmtId="0" fontId="45" fillId="5" borderId="0" xfId="1" applyFont="1" applyFill="1" applyBorder="1" applyAlignment="1" applyProtection="1">
      <alignment horizontal="center" vertical="center"/>
    </xf>
    <xf numFmtId="0" fontId="46" fillId="0" borderId="0" xfId="1" applyFont="1" applyFill="1" applyBorder="1" applyAlignment="1" applyProtection="1">
      <alignment horizontal="center" vertical="center"/>
    </xf>
    <xf numFmtId="0" fontId="3" fillId="7" borderId="0" xfId="0" applyFont="1" applyFill="1"/>
    <xf numFmtId="0" fontId="5" fillId="0" borderId="0" xfId="2" applyFont="1" applyFill="1" applyBorder="1" applyProtection="1"/>
    <xf numFmtId="0" fontId="47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7" borderId="0" xfId="0" applyFont="1" applyFill="1" applyAlignment="1">
      <alignment horizontal="center"/>
    </xf>
    <xf numFmtId="0" fontId="3" fillId="5" borderId="0" xfId="0" applyFont="1" applyFill="1"/>
    <xf numFmtId="0" fontId="21" fillId="0" borderId="2" xfId="5" applyFont="1" applyFill="1" applyBorder="1" applyAlignment="1" applyProtection="1">
      <alignment horizontal="center" vertical="center"/>
      <protection locked="0"/>
    </xf>
    <xf numFmtId="0" fontId="21" fillId="0" borderId="2" xfId="2" applyFont="1" applyFill="1" applyBorder="1" applyProtection="1">
      <protection locked="0"/>
    </xf>
    <xf numFmtId="0" fontId="21" fillId="0" borderId="0" xfId="1" applyFont="1" applyFill="1" applyBorder="1" applyAlignment="1" applyProtection="1">
      <alignment horizontal="left" vertical="center"/>
      <protection locked="0"/>
    </xf>
    <xf numFmtId="0" fontId="9" fillId="7" borderId="0" xfId="0" applyFont="1" applyFill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0" fillId="0" borderId="2" xfId="3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 applyProtection="1">
      <alignment vertical="center"/>
    </xf>
    <xf numFmtId="0" fontId="17" fillId="0" borderId="20" xfId="0" applyFont="1" applyBorder="1" applyAlignment="1">
      <alignment horizontal="center" vertical="center"/>
    </xf>
  </cellXfs>
  <cellStyles count="32">
    <cellStyle name="Accent" xfId="13" xr:uid="{F1D085D9-9ECE-46F8-A498-C6BAFB79D43A}"/>
    <cellStyle name="Accent 1" xfId="14" xr:uid="{F58F8B93-E2CE-4AA9-86DA-8F17E18CBF40}"/>
    <cellStyle name="Accent 2" xfId="15" xr:uid="{7847D683-70E6-48BD-B89C-C937C77A2ED2}"/>
    <cellStyle name="Accent 3" xfId="16" xr:uid="{4FD7EB32-7D81-45A5-B93F-FE207B947854}"/>
    <cellStyle name="Bad 2" xfId="10" xr:uid="{6301FCCA-A729-439A-A2B2-1DEA78DB544F}"/>
    <cellStyle name="ConditionalStyle_10" xfId="17" xr:uid="{3F1341CE-6A04-4AFF-B575-4BC63E29D536}"/>
    <cellStyle name="Default" xfId="18" xr:uid="{5C1DABE2-D7A4-4774-AA78-7BBE8F7C1724}"/>
    <cellStyle name="Error" xfId="19" xr:uid="{D7629662-31EA-4ED8-93BD-650D811BEE46}"/>
    <cellStyle name="Excel Built-in Explanatory Text" xfId="1" xr:uid="{00000000-0005-0000-0000-000006000000}"/>
    <cellStyle name="Excel Built-in Explanatory Text 2" xfId="20" xr:uid="{11165CFB-FC0E-4891-A9E7-031C95AE141D}"/>
    <cellStyle name="Excel Built-in Good" xfId="3" xr:uid="{00000000-0005-0000-0000-000008000000}"/>
    <cellStyle name="Excel Built-in Good 1" xfId="2" xr:uid="{00000000-0005-0000-0000-000007000000}"/>
    <cellStyle name="Excel Built-in Good 1 2" xfId="22" xr:uid="{6E384E55-4EF5-4B72-B71B-86A0909445C0}"/>
    <cellStyle name="Excel Built-in Good 2" xfId="23" xr:uid="{F5208984-E04B-4940-994E-87A060E4AC32}"/>
    <cellStyle name="Excel Built-in Good 3" xfId="21" xr:uid="{794F904A-F498-472B-A5A5-D94782495441}"/>
    <cellStyle name="Excel Built-in Neutral" xfId="4" xr:uid="{00000000-0005-0000-0000-000009000000}"/>
    <cellStyle name="Excel Built-in Neutral 2" xfId="24" xr:uid="{08BB9E03-46B4-44C1-9885-702321B52949}"/>
    <cellStyle name="Footnote" xfId="25" xr:uid="{B3D90972-3A29-49CC-886F-425119176D14}"/>
    <cellStyle name="Good" xfId="5" builtinId="26"/>
    <cellStyle name="Good 2" xfId="9" xr:uid="{D409CB4D-AC96-421F-8479-9125CBB5D21A}"/>
    <cellStyle name="Heading" xfId="26" xr:uid="{CF6D4E1E-DBEB-4E56-A1FC-0D09C8FBBEF5}"/>
    <cellStyle name="Heading 1 2" xfId="7" xr:uid="{B7C5041C-0E05-4F74-A81B-DD1DADE404BD}"/>
    <cellStyle name="Heading 2 2" xfId="8" xr:uid="{F854EFBC-D012-4D36-83BB-8953ED5A53C4}"/>
    <cellStyle name="Hyperlink" xfId="27" xr:uid="{A99BF342-21A8-4518-8955-E90A0F2DA91E}"/>
    <cellStyle name="Neutral 2" xfId="11" xr:uid="{F2F9D2F9-A0BC-4BB7-AEDA-A70D44222B85}"/>
    <cellStyle name="Normal" xfId="0" builtinId="0"/>
    <cellStyle name="Normal 2" xfId="6" xr:uid="{480CD5AE-202D-4B0B-95F5-99DC278D252D}"/>
    <cellStyle name="Note 2" xfId="12" xr:uid="{0F84E4E6-AF24-4503-B265-23627476F4ED}"/>
    <cellStyle name="Result" xfId="28" xr:uid="{58B879CF-4ADA-4D56-83E0-4CD3D3ADFFBD}"/>
    <cellStyle name="Status" xfId="29" xr:uid="{9C50AEEB-9240-4787-BB32-75DAE0B9B5BE}"/>
    <cellStyle name="Text" xfId="30" xr:uid="{7E35F4C8-D5A3-4F82-AE93-C88327A4E01A}"/>
    <cellStyle name="Warning" xfId="31" xr:uid="{3C27CDFB-510E-4185-92D4-9C236020A3E7}"/>
  </cellStyles>
  <dxfs count="60"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660066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color rgb="FF66006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9C5700"/>
      <rgbColor rgb="FF800080"/>
      <rgbColor rgb="FF008080"/>
      <rgbColor rgb="FFF2F2F2"/>
      <rgbColor rgb="FF4F81BD"/>
      <rgbColor rgb="FF9999FF"/>
      <rgbColor rgb="FF993366"/>
      <rgbColor rgb="FFFFFFCC"/>
      <rgbColor rgb="FFC6EFCE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C00000"/>
      <rgbColor rgb="FF008080"/>
      <rgbColor rgb="FF0000FF"/>
      <rgbColor rgb="FF00CCFF"/>
      <rgbColor rgb="FFC1E5F5"/>
      <rgbColor rgb="FFCCFFCC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61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5" name="CustomShape 1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6" name="CustomShape 1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4</xdr:row>
      <xdr:rowOff>188640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0" y="0"/>
          <a:ext cx="12558960" cy="950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18</xdr:row>
      <xdr:rowOff>293400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0" y="0"/>
          <a:ext cx="12558960" cy="414144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570"/>
  <sheetViews>
    <sheetView tabSelected="1" zoomScaleNormal="100" workbookViewId="0">
      <selection activeCell="N6" sqref="N6"/>
    </sheetView>
  </sheetViews>
  <sheetFormatPr defaultColWidth="53" defaultRowHeight="15"/>
  <cols>
    <col min="1" max="1" width="19.5703125" style="1" customWidth="1"/>
    <col min="2" max="2" width="9.42578125" style="1" customWidth="1"/>
    <col min="3" max="3" width="9.5703125" style="218" customWidth="1"/>
    <col min="4" max="5" width="7" style="2" customWidth="1"/>
    <col min="6" max="6" width="7" style="295" customWidth="1"/>
    <col min="7" max="7" width="7" style="282" customWidth="1"/>
    <col min="8" max="8" width="7" style="296" customWidth="1"/>
    <col min="9" max="9" width="7" style="2" customWidth="1"/>
    <col min="10" max="10" width="7" style="282" customWidth="1"/>
    <col min="11" max="11" width="7" style="301" customWidth="1"/>
    <col min="12" max="12" width="7" style="2" customWidth="1"/>
    <col min="13" max="13" width="7" style="282" customWidth="1"/>
    <col min="14" max="14" width="7" style="276" customWidth="1"/>
    <col min="15" max="18" width="7" style="2" customWidth="1"/>
    <col min="19" max="19" width="7" style="283" customWidth="1"/>
    <col min="20" max="23" width="7" style="2" customWidth="1"/>
    <col min="24" max="24" width="7" style="285" customWidth="1"/>
    <col min="25" max="26" width="7.140625" style="285" customWidth="1"/>
    <col min="27" max="27" width="11.140625" style="2" customWidth="1"/>
    <col min="28" max="28" width="7.5703125" style="4" customWidth="1"/>
    <col min="29" max="29" width="8.5703125" style="2" customWidth="1"/>
    <col min="30" max="30" width="10.85546875" style="2" customWidth="1"/>
    <col min="31" max="31" width="10.140625" style="2" customWidth="1"/>
    <col min="32" max="32" width="7" style="2" customWidth="1"/>
    <col min="33" max="33" width="8.5703125" style="2" customWidth="1"/>
    <col min="34" max="122" width="5.5703125" style="2" customWidth="1"/>
    <col min="123" max="1016" width="53" style="2"/>
    <col min="1017" max="1024" width="8.85546875" style="2" customWidth="1"/>
  </cols>
  <sheetData>
    <row r="1" spans="1:32" ht="15" customHeight="1">
      <c r="A1" s="5" t="s">
        <v>0</v>
      </c>
      <c r="B1" s="6"/>
      <c r="C1" s="7"/>
      <c r="D1" s="6"/>
      <c r="E1" s="6"/>
      <c r="F1" s="146"/>
      <c r="G1" s="8"/>
      <c r="H1" s="147"/>
      <c r="I1" s="6"/>
      <c r="J1" s="8"/>
      <c r="K1" s="148"/>
      <c r="L1" s="6"/>
      <c r="M1" s="8"/>
      <c r="N1" s="149"/>
      <c r="O1" s="6"/>
      <c r="P1" s="6"/>
      <c r="Q1" s="6"/>
      <c r="R1" s="6"/>
      <c r="S1" s="7"/>
      <c r="T1" s="6"/>
      <c r="U1" s="6"/>
      <c r="V1" s="6"/>
      <c r="W1" s="6"/>
      <c r="X1" s="9"/>
      <c r="Y1" s="9"/>
      <c r="Z1" s="9"/>
      <c r="AA1" s="10" t="s">
        <v>1</v>
      </c>
      <c r="AB1" s="11"/>
      <c r="AC1" s="11"/>
      <c r="AD1" s="12"/>
      <c r="AE1" s="13"/>
      <c r="AF1" s="13"/>
    </row>
    <row r="2" spans="1:32" ht="15" customHeight="1">
      <c r="A2" s="14"/>
      <c r="B2" s="15"/>
      <c r="C2" s="15"/>
      <c r="D2" s="16"/>
      <c r="E2" s="17"/>
      <c r="F2" s="150"/>
      <c r="G2" s="8"/>
      <c r="H2" s="147"/>
      <c r="I2" s="16"/>
      <c r="J2" s="8"/>
      <c r="K2" s="151"/>
      <c r="L2" s="16"/>
      <c r="M2" s="8"/>
      <c r="N2" s="149"/>
      <c r="O2" s="16"/>
      <c r="P2" s="16"/>
      <c r="Q2" s="16"/>
      <c r="R2" s="16"/>
      <c r="S2" s="15"/>
      <c r="T2" s="16"/>
      <c r="U2" s="16"/>
      <c r="V2" s="16"/>
      <c r="W2" s="16"/>
      <c r="X2" s="18"/>
      <c r="Y2" s="18"/>
      <c r="Z2" s="18"/>
      <c r="AA2" s="19" t="s">
        <v>2</v>
      </c>
      <c r="AB2" s="20"/>
      <c r="AC2" s="20"/>
      <c r="AD2" s="12"/>
      <c r="AE2" s="13"/>
      <c r="AF2" s="13"/>
    </row>
    <row r="3" spans="1:32" ht="15" customHeight="1">
      <c r="A3" s="21"/>
      <c r="B3" s="22"/>
      <c r="C3" s="22"/>
      <c r="D3" s="99" t="s">
        <v>3</v>
      </c>
      <c r="E3" s="100" t="s">
        <v>5</v>
      </c>
      <c r="F3" s="152" t="s">
        <v>9</v>
      </c>
      <c r="G3" s="105" t="s">
        <v>7</v>
      </c>
      <c r="H3" s="102" t="s">
        <v>6</v>
      </c>
      <c r="I3" s="99" t="s">
        <v>8</v>
      </c>
      <c r="J3" s="103" t="s">
        <v>4</v>
      </c>
      <c r="K3" s="104" t="s">
        <v>11</v>
      </c>
      <c r="L3" s="99" t="s">
        <v>10</v>
      </c>
      <c r="M3" s="105" t="s">
        <v>12</v>
      </c>
      <c r="N3" s="111" t="s">
        <v>5</v>
      </c>
      <c r="O3" s="99" t="s">
        <v>11</v>
      </c>
      <c r="P3" s="106" t="s">
        <v>12</v>
      </c>
      <c r="Q3" s="99" t="s">
        <v>8</v>
      </c>
      <c r="R3" s="107" t="s">
        <v>7</v>
      </c>
      <c r="S3" s="99" t="s">
        <v>6</v>
      </c>
      <c r="T3" s="99" t="s">
        <v>4</v>
      </c>
      <c r="U3" s="99" t="s">
        <v>9</v>
      </c>
      <c r="V3" s="99" t="s">
        <v>3</v>
      </c>
      <c r="W3" s="99" t="s">
        <v>10</v>
      </c>
      <c r="X3" s="115" t="s">
        <v>13</v>
      </c>
      <c r="Y3" s="115" t="s">
        <v>14</v>
      </c>
      <c r="Z3" s="115" t="s">
        <v>15</v>
      </c>
      <c r="AA3" s="116" t="s">
        <v>6</v>
      </c>
      <c r="AB3" s="23" t="s">
        <v>0</v>
      </c>
      <c r="AC3" s="24"/>
      <c r="AD3" s="25" t="s">
        <v>16</v>
      </c>
      <c r="AE3" s="13"/>
      <c r="AF3" s="13"/>
    </row>
    <row r="4" spans="1:32" ht="15" customHeight="1">
      <c r="A4" s="21"/>
      <c r="B4" s="22"/>
      <c r="C4" s="26"/>
      <c r="D4" s="99" t="s">
        <v>17</v>
      </c>
      <c r="E4" s="100" t="s">
        <v>18</v>
      </c>
      <c r="F4" s="153" t="s">
        <v>18</v>
      </c>
      <c r="G4" s="105" t="s">
        <v>18</v>
      </c>
      <c r="H4" s="112" t="s">
        <v>19</v>
      </c>
      <c r="I4" s="99" t="s">
        <v>19</v>
      </c>
      <c r="J4" s="105" t="s">
        <v>20</v>
      </c>
      <c r="K4" s="104" t="s">
        <v>20</v>
      </c>
      <c r="L4" s="99" t="s">
        <v>276</v>
      </c>
      <c r="M4" s="105" t="s">
        <v>276</v>
      </c>
      <c r="N4" s="111" t="s">
        <v>21</v>
      </c>
      <c r="O4" s="99" t="s">
        <v>21</v>
      </c>
      <c r="P4" s="99" t="s">
        <v>22</v>
      </c>
      <c r="Q4" s="99" t="s">
        <v>22</v>
      </c>
      <c r="R4" s="99" t="s">
        <v>22</v>
      </c>
      <c r="S4" s="99" t="s">
        <v>23</v>
      </c>
      <c r="T4" s="99" t="s">
        <v>23</v>
      </c>
      <c r="U4" s="107" t="s">
        <v>24</v>
      </c>
      <c r="V4" s="107" t="s">
        <v>24</v>
      </c>
      <c r="W4" s="107" t="s">
        <v>24</v>
      </c>
      <c r="X4" s="154"/>
      <c r="Y4" s="105"/>
      <c r="Z4" s="105"/>
      <c r="AA4" s="99" t="s">
        <v>24</v>
      </c>
      <c r="AB4" s="23" t="s">
        <v>25</v>
      </c>
      <c r="AC4" s="24"/>
      <c r="AD4" s="25" t="s">
        <v>26</v>
      </c>
      <c r="AE4" s="7" t="s">
        <v>26</v>
      </c>
      <c r="AF4" s="13"/>
    </row>
    <row r="5" spans="1:32" ht="15" customHeight="1">
      <c r="A5" s="155" t="s">
        <v>27</v>
      </c>
      <c r="B5" s="22" t="s">
        <v>28</v>
      </c>
      <c r="C5" s="27" t="s">
        <v>29</v>
      </c>
      <c r="D5" s="108" t="s">
        <v>31</v>
      </c>
      <c r="E5" s="108" t="s">
        <v>36</v>
      </c>
      <c r="F5" s="156" t="s">
        <v>35</v>
      </c>
      <c r="G5" s="109" t="s">
        <v>37</v>
      </c>
      <c r="H5" s="113" t="s">
        <v>38</v>
      </c>
      <c r="I5" s="108" t="s">
        <v>277</v>
      </c>
      <c r="J5" s="109" t="s">
        <v>39</v>
      </c>
      <c r="K5" s="108" t="s">
        <v>278</v>
      </c>
      <c r="L5" s="108" t="s">
        <v>35</v>
      </c>
      <c r="M5" s="109" t="s">
        <v>37</v>
      </c>
      <c r="N5" s="114" t="s">
        <v>33</v>
      </c>
      <c r="O5" s="108" t="s">
        <v>279</v>
      </c>
      <c r="P5" s="108" t="s">
        <v>32</v>
      </c>
      <c r="Q5" s="109" t="s">
        <v>33</v>
      </c>
      <c r="R5" s="108" t="s">
        <v>458</v>
      </c>
      <c r="S5" s="108" t="s">
        <v>38</v>
      </c>
      <c r="T5" s="108" t="s">
        <v>459</v>
      </c>
      <c r="U5" s="108" t="s">
        <v>460</v>
      </c>
      <c r="V5" s="108" t="s">
        <v>30</v>
      </c>
      <c r="W5" s="110" t="s">
        <v>280</v>
      </c>
      <c r="X5" s="157"/>
      <c r="Y5" s="28"/>
      <c r="Z5" s="28"/>
      <c r="AA5" s="29" t="s">
        <v>34</v>
      </c>
      <c r="AB5" s="23" t="s">
        <v>40</v>
      </c>
      <c r="AC5" s="24" t="s">
        <v>41</v>
      </c>
      <c r="AD5" s="25" t="s">
        <v>42</v>
      </c>
      <c r="AE5" s="7" t="s">
        <v>43</v>
      </c>
      <c r="AF5" s="13"/>
    </row>
    <row r="6" spans="1:32" s="1" customFormat="1" ht="15" customHeight="1">
      <c r="A6" s="124" t="s">
        <v>457</v>
      </c>
      <c r="B6" s="123" t="s">
        <v>12</v>
      </c>
      <c r="C6" s="123" t="s">
        <v>45</v>
      </c>
      <c r="D6" s="32"/>
      <c r="E6" s="32"/>
      <c r="F6" s="128"/>
      <c r="G6" s="33"/>
      <c r="H6" s="34"/>
      <c r="I6" s="35"/>
      <c r="J6" s="33"/>
      <c r="K6" s="144"/>
      <c r="L6" s="35"/>
      <c r="M6" s="33">
        <v>36</v>
      </c>
      <c r="N6" s="36"/>
      <c r="O6" s="35"/>
      <c r="P6" s="35"/>
      <c r="Q6" s="35"/>
      <c r="R6" s="35"/>
      <c r="S6" s="35"/>
      <c r="T6" s="35"/>
      <c r="U6" s="35"/>
      <c r="V6" s="35"/>
      <c r="W6" s="35"/>
      <c r="X6" s="128">
        <v>36</v>
      </c>
      <c r="Y6" s="32"/>
      <c r="Z6" s="32"/>
      <c r="AA6" s="32"/>
      <c r="AB6" s="39">
        <f>COUNT(D6:AA6)</f>
        <v>2</v>
      </c>
      <c r="AC6" s="40">
        <f>IF(AB6=0,0,AVERAGE(D6:Z6))</f>
        <v>36</v>
      </c>
      <c r="AD6" s="40">
        <f t="array" ref="AD6">IF(AB6=0,0,IF(AB6&gt;9,AVERAGE(LARGE(D6:Z6,{1,2,3,4,5,6,7,8,9,10})),0))</f>
        <v>0</v>
      </c>
      <c r="AE6" s="40">
        <f t="array" ref="AE6">IF(AB6=0,0,IF(AB6&gt;9,SUM(LARGE(D6:Z6,{1,2,3,4,5,6,7,8,9,10})),0))</f>
        <v>0</v>
      </c>
      <c r="AF6" s="13"/>
    </row>
    <row r="7" spans="1:32" s="1" customFormat="1" ht="15" customHeight="1">
      <c r="A7" s="30" t="s">
        <v>44</v>
      </c>
      <c r="B7" s="31" t="s">
        <v>4</v>
      </c>
      <c r="C7" s="31" t="s">
        <v>45</v>
      </c>
      <c r="D7" s="32"/>
      <c r="E7" s="32"/>
      <c r="F7" s="128"/>
      <c r="G7" s="33"/>
      <c r="H7" s="34"/>
      <c r="I7" s="35"/>
      <c r="J7" s="33"/>
      <c r="K7" s="144"/>
      <c r="L7" s="35"/>
      <c r="M7" s="33"/>
      <c r="N7" s="36"/>
      <c r="O7" s="35"/>
      <c r="P7" s="35"/>
      <c r="Q7" s="35"/>
      <c r="R7" s="35"/>
      <c r="S7" s="35"/>
      <c r="T7" s="35"/>
      <c r="U7" s="35"/>
      <c r="V7" s="35"/>
      <c r="W7" s="35"/>
      <c r="X7" s="128"/>
      <c r="Y7" s="32"/>
      <c r="Z7" s="37"/>
      <c r="AA7" s="32"/>
      <c r="AB7" s="39">
        <f t="shared" ref="AB7:AB17" si="0">COUNT(D7:AA7)</f>
        <v>0</v>
      </c>
      <c r="AC7" s="40">
        <f t="shared" ref="AC7:AC17" si="1">IF(AB7=0,0,AVERAGE(D7:Z7))</f>
        <v>0</v>
      </c>
      <c r="AD7" s="40">
        <f t="array" ref="AD7">IF(AB7=0,0,IF(AB7&gt;9,AVERAGE(LARGE(D7:Z7,{1,2,3,4,5,6,7,8,9,10})),0))</f>
        <v>0</v>
      </c>
      <c r="AE7" s="40">
        <f t="array" ref="AE7">IF(AB7=0,0,IF(AB7&gt;9,SUM(LARGE(D7:Z7,{1,2,3,4,5,6,7,8,9,10})),0))</f>
        <v>0</v>
      </c>
      <c r="AF7" s="13"/>
    </row>
    <row r="8" spans="1:32" s="1" customFormat="1" ht="15" customHeight="1">
      <c r="A8" s="30" t="s">
        <v>44</v>
      </c>
      <c r="B8" s="31" t="s">
        <v>4</v>
      </c>
      <c r="C8" s="31" t="s">
        <v>47</v>
      </c>
      <c r="D8" s="32"/>
      <c r="E8" s="32"/>
      <c r="F8" s="128"/>
      <c r="G8" s="33"/>
      <c r="H8" s="34"/>
      <c r="I8" s="35"/>
      <c r="J8" s="33"/>
      <c r="K8" s="144"/>
      <c r="L8" s="35"/>
      <c r="M8" s="33"/>
      <c r="N8" s="36"/>
      <c r="O8" s="35"/>
      <c r="P8" s="35"/>
      <c r="Q8" s="35"/>
      <c r="R8" s="35"/>
      <c r="S8" s="35"/>
      <c r="T8" s="35"/>
      <c r="U8" s="35"/>
      <c r="V8" s="35"/>
      <c r="W8" s="35"/>
      <c r="X8" s="128"/>
      <c r="Y8" s="32"/>
      <c r="Z8" s="32"/>
      <c r="AA8" s="32"/>
      <c r="AB8" s="39">
        <f t="shared" si="0"/>
        <v>0</v>
      </c>
      <c r="AC8" s="40">
        <f t="shared" si="1"/>
        <v>0</v>
      </c>
      <c r="AD8" s="40">
        <f t="array" ref="AD8">IF(AB8=0,0,IF(AB8&gt;9,AVERAGE(LARGE(D8:Z8,{1,2,3,4,5,6,7,8,9,10})),0))</f>
        <v>0</v>
      </c>
      <c r="AE8" s="40">
        <f t="array" ref="AE8">IF(AB8=0,0,IF(AB8&gt;9,SUM(LARGE(D8:Z8,{1,2,3,4,5,6,7,8,9,10})),0))</f>
        <v>0</v>
      </c>
      <c r="AF8" s="13"/>
    </row>
    <row r="9" spans="1:32" s="1" customFormat="1" ht="15" customHeight="1">
      <c r="A9" s="30" t="s">
        <v>46</v>
      </c>
      <c r="B9" s="31" t="s">
        <v>4</v>
      </c>
      <c r="C9" s="31" t="s">
        <v>45</v>
      </c>
      <c r="D9" s="32">
        <v>34</v>
      </c>
      <c r="E9" s="32">
        <v>36</v>
      </c>
      <c r="F9" s="128"/>
      <c r="G9" s="31">
        <v>34</v>
      </c>
      <c r="H9" s="42">
        <v>23</v>
      </c>
      <c r="I9" s="32"/>
      <c r="J9" s="31">
        <v>36</v>
      </c>
      <c r="K9" s="128">
        <v>36</v>
      </c>
      <c r="L9" s="32"/>
      <c r="M9" s="31"/>
      <c r="N9" s="37"/>
      <c r="O9" s="32"/>
      <c r="P9" s="32"/>
      <c r="Q9" s="32"/>
      <c r="R9" s="32"/>
      <c r="S9" s="32"/>
      <c r="T9" s="32"/>
      <c r="U9" s="32"/>
      <c r="V9" s="32"/>
      <c r="W9" s="32"/>
      <c r="X9" s="128"/>
      <c r="Y9" s="32"/>
      <c r="Z9" s="32"/>
      <c r="AA9" s="32"/>
      <c r="AB9" s="39">
        <f t="shared" si="0"/>
        <v>6</v>
      </c>
      <c r="AC9" s="40">
        <f t="shared" si="1"/>
        <v>33.166666666666664</v>
      </c>
      <c r="AD9" s="40">
        <f t="array" ref="AD9">IF(AB9=0,0,IF(AB9&gt;9,AVERAGE(LARGE(D9:Z9,{1,2,3,4,5,6,7,8,9,10})),0))</f>
        <v>0</v>
      </c>
      <c r="AE9" s="40">
        <f t="array" ref="AE9">IF(AB9=0,0,IF(AB9&gt;9,SUM(LARGE(D9:Z9,{1,2,3,4,5,6,7,8,9,10})),0))</f>
        <v>0</v>
      </c>
      <c r="AF9" s="13"/>
    </row>
    <row r="10" spans="1:32" s="1" customFormat="1" ht="15" customHeight="1">
      <c r="A10" s="118" t="s">
        <v>46</v>
      </c>
      <c r="B10" s="32" t="s">
        <v>4</v>
      </c>
      <c r="C10" s="32" t="s">
        <v>47</v>
      </c>
      <c r="D10" s="48">
        <v>30</v>
      </c>
      <c r="E10" s="32">
        <v>34</v>
      </c>
      <c r="F10" s="128"/>
      <c r="G10" s="33">
        <v>33</v>
      </c>
      <c r="H10" s="34">
        <v>24</v>
      </c>
      <c r="I10" s="35"/>
      <c r="J10" s="33">
        <v>34</v>
      </c>
      <c r="K10" s="144">
        <v>36</v>
      </c>
      <c r="L10" s="35"/>
      <c r="M10" s="33"/>
      <c r="N10" s="36"/>
      <c r="O10" s="35"/>
      <c r="P10" s="35"/>
      <c r="Q10" s="35"/>
      <c r="R10" s="35"/>
      <c r="S10" s="35"/>
      <c r="T10" s="35"/>
      <c r="U10" s="35"/>
      <c r="V10" s="35"/>
      <c r="W10" s="35"/>
      <c r="X10" s="128"/>
      <c r="Y10" s="32"/>
      <c r="Z10" s="32"/>
      <c r="AA10" s="32"/>
      <c r="AB10" s="39">
        <f t="shared" si="0"/>
        <v>6</v>
      </c>
      <c r="AC10" s="40">
        <f t="shared" si="1"/>
        <v>31.833333333333332</v>
      </c>
      <c r="AD10" s="40">
        <f t="array" ref="AD10">IF(AB10=0,0,IF(AB10&gt;9,AVERAGE(LARGE(D10:Z10,{1,2,3,4,5,6,7,8,9,10})),0))</f>
        <v>0</v>
      </c>
      <c r="AE10" s="40">
        <f t="array" ref="AE10">IF(AB10=0,0,IF(AB10&gt;9,SUM(LARGE(D10:Z10,{1,2,3,4,5,6,7,8,9,10})),0))</f>
        <v>0</v>
      </c>
      <c r="AF10" s="13"/>
    </row>
    <row r="11" spans="1:32" s="1" customFormat="1" ht="15" customHeight="1">
      <c r="A11" s="118" t="s">
        <v>48</v>
      </c>
      <c r="B11" s="32" t="s">
        <v>8</v>
      </c>
      <c r="C11" s="32" t="s">
        <v>45</v>
      </c>
      <c r="D11" s="32"/>
      <c r="E11" s="32">
        <v>40</v>
      </c>
      <c r="F11" s="128"/>
      <c r="G11" s="33">
        <v>34</v>
      </c>
      <c r="H11" s="34"/>
      <c r="I11" s="35">
        <v>26</v>
      </c>
      <c r="J11" s="33"/>
      <c r="K11" s="144"/>
      <c r="L11" s="35"/>
      <c r="M11" s="33"/>
      <c r="N11" s="36"/>
      <c r="O11" s="35"/>
      <c r="P11" s="35"/>
      <c r="Q11" s="35"/>
      <c r="R11" s="35"/>
      <c r="S11" s="35"/>
      <c r="T11" s="35"/>
      <c r="U11" s="35"/>
      <c r="V11" s="35"/>
      <c r="W11" s="35"/>
      <c r="X11" s="305"/>
      <c r="Y11" s="32"/>
      <c r="Z11" s="32"/>
      <c r="AA11" s="32"/>
      <c r="AB11" s="39">
        <f t="shared" si="0"/>
        <v>3</v>
      </c>
      <c r="AC11" s="40">
        <f t="shared" si="1"/>
        <v>33.333333333333336</v>
      </c>
      <c r="AD11" s="40">
        <f t="array" ref="AD11">IF(AB11=0,0,IF(AB11&gt;9,AVERAGE(LARGE(D11:Z11,{1,2,3,4,5,6,7,8,9,10})),0))</f>
        <v>0</v>
      </c>
      <c r="AE11" s="40">
        <f t="array" ref="AE11">IF(AB11=0,0,IF(AB11&gt;9,SUM(LARGE(D11:Z11,{1,2,3,4,5,6,7,8,9,10})),0))</f>
        <v>0</v>
      </c>
      <c r="AF11" s="13"/>
    </row>
    <row r="12" spans="1:32" s="1" customFormat="1" ht="15" customHeight="1">
      <c r="A12" s="30" t="s">
        <v>281</v>
      </c>
      <c r="B12" s="31" t="s">
        <v>5</v>
      </c>
      <c r="C12" s="31" t="s">
        <v>45</v>
      </c>
      <c r="D12" s="32">
        <v>44</v>
      </c>
      <c r="E12" s="32">
        <v>48</v>
      </c>
      <c r="F12" s="128">
        <v>46</v>
      </c>
      <c r="G12" s="33"/>
      <c r="H12" s="34">
        <v>43</v>
      </c>
      <c r="I12" s="35">
        <v>39</v>
      </c>
      <c r="J12" s="33">
        <v>42</v>
      </c>
      <c r="K12" s="144">
        <v>42</v>
      </c>
      <c r="L12" s="35"/>
      <c r="M12" s="33">
        <v>47</v>
      </c>
      <c r="N12" s="36"/>
      <c r="O12" s="35"/>
      <c r="P12" s="35"/>
      <c r="Q12" s="35"/>
      <c r="R12" s="35"/>
      <c r="S12" s="35"/>
      <c r="T12" s="35"/>
      <c r="U12" s="35"/>
      <c r="V12" s="35"/>
      <c r="W12" s="35"/>
      <c r="X12" s="130">
        <v>46</v>
      </c>
      <c r="Y12" s="32"/>
      <c r="Z12" s="32"/>
      <c r="AA12" s="32"/>
      <c r="AB12" s="39">
        <f t="shared" si="0"/>
        <v>9</v>
      </c>
      <c r="AC12" s="40">
        <f t="shared" si="1"/>
        <v>44.111111111111114</v>
      </c>
      <c r="AD12" s="40">
        <f t="array" ref="AD12">IF(AB12=0,0,IF(AB12&gt;9,AVERAGE(LARGE(D12:Z12,{1,2,3,4,5,6,7,8,9,10})),0))</f>
        <v>0</v>
      </c>
      <c r="AE12" s="40">
        <f t="array" ref="AE12">IF(AB12=0,0,IF(AB12&gt;9,SUM(LARGE(D12:Z12,{1,2,3,4,5,6,7,8,9,10})),0))</f>
        <v>0</v>
      </c>
      <c r="AF12" s="13"/>
    </row>
    <row r="13" spans="1:32" s="1" customFormat="1" ht="15" customHeight="1">
      <c r="A13" s="30" t="s">
        <v>281</v>
      </c>
      <c r="B13" s="31" t="s">
        <v>5</v>
      </c>
      <c r="C13" s="31" t="s">
        <v>50</v>
      </c>
      <c r="D13" s="32">
        <v>42</v>
      </c>
      <c r="E13" s="32">
        <v>44</v>
      </c>
      <c r="F13" s="128">
        <v>41</v>
      </c>
      <c r="G13" s="33"/>
      <c r="H13" s="34">
        <v>40</v>
      </c>
      <c r="I13" s="35">
        <v>29</v>
      </c>
      <c r="J13" s="33">
        <v>39</v>
      </c>
      <c r="K13" s="144">
        <v>44</v>
      </c>
      <c r="L13" s="35"/>
      <c r="M13" s="33">
        <v>42</v>
      </c>
      <c r="N13" s="36"/>
      <c r="O13" s="35"/>
      <c r="P13" s="35"/>
      <c r="Q13" s="35"/>
      <c r="R13" s="35"/>
      <c r="S13" s="35"/>
      <c r="T13" s="35"/>
      <c r="U13" s="35"/>
      <c r="V13" s="35"/>
      <c r="W13" s="35"/>
      <c r="X13" s="128">
        <v>41</v>
      </c>
      <c r="Y13" s="32"/>
      <c r="Z13" s="32"/>
      <c r="AA13" s="32"/>
      <c r="AB13" s="39">
        <f t="shared" si="0"/>
        <v>9</v>
      </c>
      <c r="AC13" s="40">
        <f t="shared" si="1"/>
        <v>40.222222222222221</v>
      </c>
      <c r="AD13" s="40">
        <f t="array" ref="AD13">IF(AB13=0,0,IF(AB13&gt;9,AVERAGE(LARGE(D13:Z13,{1,2,3,4,5,6,7,8,9,10})),0))</f>
        <v>0</v>
      </c>
      <c r="AE13" s="40">
        <f t="array" ref="AE13">IF(AB13=0,0,IF(AB13&gt;9,SUM(LARGE(D13:Z13,{1,2,3,4,5,6,7,8,9,10})),0))</f>
        <v>0</v>
      </c>
      <c r="AF13" s="13"/>
    </row>
    <row r="14" spans="1:32" s="1" customFormat="1" ht="15" customHeight="1">
      <c r="A14" s="30" t="s">
        <v>426</v>
      </c>
      <c r="B14" s="31" t="s">
        <v>8</v>
      </c>
      <c r="C14" s="31" t="s">
        <v>55</v>
      </c>
      <c r="D14" s="32"/>
      <c r="E14" s="32"/>
      <c r="F14" s="128"/>
      <c r="G14" s="33">
        <v>30</v>
      </c>
      <c r="H14" s="34"/>
      <c r="I14" s="35"/>
      <c r="J14" s="33"/>
      <c r="K14" s="144"/>
      <c r="L14" s="35"/>
      <c r="M14" s="33"/>
      <c r="N14" s="36"/>
      <c r="O14" s="35"/>
      <c r="P14" s="35"/>
      <c r="Q14" s="35"/>
      <c r="R14" s="35"/>
      <c r="S14" s="35"/>
      <c r="T14" s="35"/>
      <c r="U14" s="35"/>
      <c r="V14" s="35"/>
      <c r="W14" s="35"/>
      <c r="X14" s="128"/>
      <c r="Y14" s="32"/>
      <c r="Z14" s="32"/>
      <c r="AA14" s="32"/>
      <c r="AB14" s="39">
        <f t="shared" si="0"/>
        <v>1</v>
      </c>
      <c r="AC14" s="40">
        <f t="shared" si="1"/>
        <v>30</v>
      </c>
      <c r="AD14" s="40">
        <f t="array" ref="AD14">IF(AB14=0,0,IF(AB14&gt;9,AVERAGE(LARGE(D14:Z14,{1,2,3,4,5,6,7,8,9,10})),0))</f>
        <v>0</v>
      </c>
      <c r="AE14" s="40">
        <f t="array" ref="AE14">IF(AB14=0,0,IF(AB14&gt;9,SUM(LARGE(D14:Z14,{1,2,3,4,5,6,7,8,9,10})),0))</f>
        <v>0</v>
      </c>
      <c r="AF14" s="13"/>
    </row>
    <row r="15" spans="1:32" s="1" customFormat="1" ht="15" customHeight="1">
      <c r="A15" s="30" t="s">
        <v>49</v>
      </c>
      <c r="B15" s="31" t="s">
        <v>8</v>
      </c>
      <c r="C15" s="31" t="s">
        <v>45</v>
      </c>
      <c r="D15" s="32"/>
      <c r="E15" s="32"/>
      <c r="F15" s="32"/>
      <c r="G15" s="33"/>
      <c r="H15" s="34"/>
      <c r="I15" s="35"/>
      <c r="J15" s="33"/>
      <c r="K15" s="35"/>
      <c r="L15" s="35">
        <v>29</v>
      </c>
      <c r="M15" s="33"/>
      <c r="N15" s="142"/>
      <c r="O15" s="35"/>
      <c r="P15" s="35"/>
      <c r="Q15" s="35"/>
      <c r="R15" s="35"/>
      <c r="S15" s="35"/>
      <c r="T15" s="35"/>
      <c r="U15" s="35"/>
      <c r="V15" s="35"/>
      <c r="W15" s="35"/>
      <c r="X15" s="128"/>
      <c r="Y15" s="32"/>
      <c r="Z15" s="32"/>
      <c r="AA15" s="32"/>
      <c r="AB15" s="39">
        <f t="shared" si="0"/>
        <v>1</v>
      </c>
      <c r="AC15" s="40">
        <f t="shared" si="1"/>
        <v>29</v>
      </c>
      <c r="AD15" s="40">
        <f t="array" ref="AD15">IF(AB15=0,0,IF(AB15&gt;9,AVERAGE(LARGE(D15:Z15,{1,2,3,4,5,6,7,8,9,10})),0))</f>
        <v>0</v>
      </c>
      <c r="AE15" s="40">
        <f t="array" ref="AE15">IF(AB15=0,0,IF(AB15&gt;9,SUM(LARGE(D15:Z15,{1,2,3,4,5,6,7,8,9,10})),0))</f>
        <v>0</v>
      </c>
      <c r="AF15" s="13"/>
    </row>
    <row r="16" spans="1:32" s="1" customFormat="1" ht="15" customHeight="1">
      <c r="A16" s="30" t="s">
        <v>49</v>
      </c>
      <c r="B16" s="31" t="s">
        <v>8</v>
      </c>
      <c r="C16" s="31" t="s">
        <v>50</v>
      </c>
      <c r="D16" s="32">
        <v>32</v>
      </c>
      <c r="E16" s="32">
        <v>39</v>
      </c>
      <c r="F16" s="32">
        <v>44</v>
      </c>
      <c r="G16" s="33">
        <v>34</v>
      </c>
      <c r="H16" s="34"/>
      <c r="I16" s="35">
        <v>31</v>
      </c>
      <c r="J16" s="33">
        <v>29</v>
      </c>
      <c r="K16" s="35">
        <v>32</v>
      </c>
      <c r="L16" s="35">
        <v>32</v>
      </c>
      <c r="M16" s="33"/>
      <c r="N16" s="36"/>
      <c r="O16" s="35"/>
      <c r="P16" s="35"/>
      <c r="Q16" s="35"/>
      <c r="R16" s="35"/>
      <c r="S16" s="35"/>
      <c r="T16" s="35"/>
      <c r="U16" s="35"/>
      <c r="V16" s="35"/>
      <c r="W16" s="35"/>
      <c r="X16" s="128">
        <v>34</v>
      </c>
      <c r="Y16" s="32"/>
      <c r="Z16" s="32"/>
      <c r="AA16" s="32"/>
      <c r="AB16" s="39">
        <f t="shared" si="0"/>
        <v>9</v>
      </c>
      <c r="AC16" s="40">
        <f t="shared" si="1"/>
        <v>34.111111111111114</v>
      </c>
      <c r="AD16" s="40">
        <f t="array" ref="AD16">IF(AB16=0,0,IF(AB16&gt;9,AVERAGE(LARGE(D16:Z16,{1,2,3,4,5,6,7,8,9,10})),0))</f>
        <v>0</v>
      </c>
      <c r="AE16" s="40">
        <f t="array" ref="AE16">IF(AB16=0,0,IF(AB16&gt;9,SUM(LARGE(D16:Z16,{1,2,3,4,5,6,7,8,9,10})),0))</f>
        <v>0</v>
      </c>
      <c r="AF16" s="13"/>
    </row>
    <row r="17" spans="1:32" s="1" customFormat="1" ht="15" customHeight="1">
      <c r="A17" s="30" t="s">
        <v>49</v>
      </c>
      <c r="B17" s="31" t="s">
        <v>8</v>
      </c>
      <c r="C17" s="31" t="s">
        <v>47</v>
      </c>
      <c r="D17" s="32">
        <v>34</v>
      </c>
      <c r="E17" s="32">
        <v>40</v>
      </c>
      <c r="F17" s="32">
        <v>41</v>
      </c>
      <c r="G17" s="33">
        <v>37</v>
      </c>
      <c r="H17" s="34"/>
      <c r="I17" s="35">
        <v>35</v>
      </c>
      <c r="J17" s="33">
        <v>29</v>
      </c>
      <c r="K17" s="35">
        <v>29</v>
      </c>
      <c r="L17" s="35"/>
      <c r="M17" s="33"/>
      <c r="N17" s="36"/>
      <c r="O17" s="35"/>
      <c r="P17" s="35"/>
      <c r="Q17" s="35"/>
      <c r="R17" s="35"/>
      <c r="S17" s="35"/>
      <c r="T17" s="35"/>
      <c r="U17" s="35"/>
      <c r="V17" s="35"/>
      <c r="W17" s="35"/>
      <c r="X17" s="128">
        <v>31</v>
      </c>
      <c r="Y17" s="32"/>
      <c r="Z17" s="32"/>
      <c r="AA17" s="32"/>
      <c r="AB17" s="39">
        <f t="shared" si="0"/>
        <v>8</v>
      </c>
      <c r="AC17" s="40">
        <f t="shared" si="1"/>
        <v>34.5</v>
      </c>
      <c r="AD17" s="40">
        <f t="array" ref="AD17">IF(AB17=0,0,IF(AB17&gt;9,AVERAGE(LARGE(D17:Z17,{1,2,3,4,5,6,7,8,9,10})),0))</f>
        <v>0</v>
      </c>
      <c r="AE17" s="40">
        <f t="array" ref="AE17">IF(AB17=0,0,IF(AB17&gt;9,SUM(LARGE(D17:Z17,{1,2,3,4,5,6,7,8,9,10})),0))</f>
        <v>0</v>
      </c>
      <c r="AF17" s="13"/>
    </row>
    <row r="18" spans="1:32" s="1" customFormat="1" ht="15" customHeight="1">
      <c r="A18" s="44" t="s">
        <v>380</v>
      </c>
      <c r="B18" s="38" t="s">
        <v>8</v>
      </c>
      <c r="C18" s="38" t="s">
        <v>45</v>
      </c>
      <c r="D18" s="32">
        <v>35</v>
      </c>
      <c r="E18" s="32">
        <v>38</v>
      </c>
      <c r="F18" s="128"/>
      <c r="G18" s="33">
        <v>35</v>
      </c>
      <c r="H18" s="34">
        <v>30</v>
      </c>
      <c r="I18" s="35">
        <v>34</v>
      </c>
      <c r="J18" s="33">
        <v>29</v>
      </c>
      <c r="K18" s="144">
        <v>39</v>
      </c>
      <c r="L18" s="35"/>
      <c r="M18" s="33">
        <v>42</v>
      </c>
      <c r="N18" s="36"/>
      <c r="O18" s="35"/>
      <c r="P18" s="35"/>
      <c r="Q18" s="35"/>
      <c r="R18" s="35"/>
      <c r="S18" s="35"/>
      <c r="T18" s="35"/>
      <c r="U18" s="35"/>
      <c r="V18" s="35"/>
      <c r="W18" s="35"/>
      <c r="X18" s="128">
        <v>33</v>
      </c>
      <c r="Y18" s="32">
        <v>38</v>
      </c>
      <c r="Z18" s="32"/>
      <c r="AA18" s="32"/>
      <c r="AB18" s="39">
        <f>COUNT(D18:AA18)</f>
        <v>10</v>
      </c>
      <c r="AC18" s="40">
        <f>IF(AB18=0,0,AVERAGE(D18:Z18))</f>
        <v>35.299999999999997</v>
      </c>
      <c r="AD18" s="40">
        <f t="array" ref="AD18">IF(AB18=0,0,IF(AB18&gt;9,AVERAGE(LARGE(D18:Z18,{1,2,3,4,5,6,7,8,9,10})),0))</f>
        <v>35.299999999999997</v>
      </c>
      <c r="AE18" s="40">
        <f t="array" ref="AE18">IF(AB18=0,0,IF(AB18&gt;9,SUM(LARGE(D18:Z18,{1,2,3,4,5,6,7,8,9,10})),0))</f>
        <v>353</v>
      </c>
      <c r="AF18" s="13"/>
    </row>
    <row r="19" spans="1:32" s="1" customFormat="1" ht="15" customHeight="1">
      <c r="A19" s="30" t="s">
        <v>381</v>
      </c>
      <c r="B19" s="31" t="s">
        <v>8</v>
      </c>
      <c r="C19" s="31" t="s">
        <v>45</v>
      </c>
      <c r="D19" s="32">
        <v>40</v>
      </c>
      <c r="E19" s="32">
        <v>41</v>
      </c>
      <c r="F19" s="128"/>
      <c r="G19" s="33">
        <v>40</v>
      </c>
      <c r="H19" s="34">
        <v>26</v>
      </c>
      <c r="I19" s="35">
        <v>36</v>
      </c>
      <c r="J19" s="33">
        <v>39</v>
      </c>
      <c r="K19" s="144">
        <v>42</v>
      </c>
      <c r="L19" s="35"/>
      <c r="M19" s="33">
        <v>39</v>
      </c>
      <c r="N19" s="36"/>
      <c r="O19" s="35"/>
      <c r="P19" s="35"/>
      <c r="Q19" s="35"/>
      <c r="R19" s="35"/>
      <c r="S19" s="35"/>
      <c r="T19" s="35"/>
      <c r="U19" s="35"/>
      <c r="V19" s="35"/>
      <c r="W19" s="35"/>
      <c r="X19" s="128">
        <v>33</v>
      </c>
      <c r="Y19" s="32">
        <v>38</v>
      </c>
      <c r="Z19" s="32"/>
      <c r="AA19" s="32"/>
      <c r="AB19" s="39">
        <f t="shared" ref="AB19:AB35" si="2">COUNT(D19:AA19)</f>
        <v>10</v>
      </c>
      <c r="AC19" s="40">
        <f t="shared" ref="AC19:AC35" si="3">IF(AB19=0,0,AVERAGE(D19:Z19))</f>
        <v>37.4</v>
      </c>
      <c r="AD19" s="40">
        <f t="array" ref="AD19">IF(AB19=0,0,IF(AB19&gt;9,AVERAGE(LARGE(D19:Z19,{1,2,3,4,5,6,7,8,9,10})),0))</f>
        <v>37.4</v>
      </c>
      <c r="AE19" s="40">
        <f t="array" ref="AE19">IF(AB19=0,0,IF(AB19&gt;9,SUM(LARGE(D19:Z19,{1,2,3,4,5,6,7,8,9,10})),0))</f>
        <v>374</v>
      </c>
      <c r="AF19" s="13"/>
    </row>
    <row r="20" spans="1:32" s="1" customFormat="1" ht="15" customHeight="1">
      <c r="A20" s="30" t="s">
        <v>434</v>
      </c>
      <c r="B20" s="31" t="s">
        <v>6</v>
      </c>
      <c r="C20" s="31" t="s">
        <v>45</v>
      </c>
      <c r="D20" s="32"/>
      <c r="E20" s="32"/>
      <c r="F20" s="128"/>
      <c r="G20" s="33"/>
      <c r="H20" s="34">
        <v>15</v>
      </c>
      <c r="I20" s="35"/>
      <c r="J20" s="33"/>
      <c r="K20" s="144"/>
      <c r="L20" s="35"/>
      <c r="M20" s="33"/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/>
      <c r="Y20" s="32"/>
      <c r="Z20" s="32"/>
      <c r="AA20" s="32"/>
      <c r="AB20" s="39">
        <f t="shared" si="2"/>
        <v>1</v>
      </c>
      <c r="AC20" s="40">
        <f t="shared" si="3"/>
        <v>15</v>
      </c>
      <c r="AD20" s="40">
        <f t="array" ref="AD20">IF(AB20=0,0,IF(AB20&gt;9,AVERAGE(LARGE(D20:Z20,{1,2,3,4,5,6,7,8,9,10})),0))</f>
        <v>0</v>
      </c>
      <c r="AE20" s="40">
        <f t="array" ref="AE20">IF(AB20=0,0,IF(AB20&gt;9,SUM(LARGE(D20:Z20,{1,2,3,4,5,6,7,8,9,10})),0))</f>
        <v>0</v>
      </c>
      <c r="AF20" s="13"/>
    </row>
    <row r="21" spans="1:32" s="1" customFormat="1" ht="15" customHeight="1">
      <c r="A21" s="30" t="s">
        <v>282</v>
      </c>
      <c r="B21" s="31" t="s">
        <v>11</v>
      </c>
      <c r="C21" s="31" t="s">
        <v>55</v>
      </c>
      <c r="D21" s="32"/>
      <c r="E21" s="32">
        <v>33</v>
      </c>
      <c r="F21" s="128"/>
      <c r="G21" s="31"/>
      <c r="H21" s="42"/>
      <c r="I21" s="32"/>
      <c r="J21" s="31">
        <v>29</v>
      </c>
      <c r="K21" s="128">
        <v>31</v>
      </c>
      <c r="L21" s="32"/>
      <c r="M21" s="31"/>
      <c r="N21" s="37"/>
      <c r="O21" s="32"/>
      <c r="P21" s="32"/>
      <c r="Q21" s="32"/>
      <c r="R21" s="32"/>
      <c r="S21" s="32"/>
      <c r="T21" s="32"/>
      <c r="U21" s="32"/>
      <c r="V21" s="32"/>
      <c r="W21" s="32"/>
      <c r="X21" s="128">
        <v>35</v>
      </c>
      <c r="Y21" s="32"/>
      <c r="Z21" s="32"/>
      <c r="AA21" s="32"/>
      <c r="AB21" s="39">
        <f t="shared" si="2"/>
        <v>4</v>
      </c>
      <c r="AC21" s="40">
        <f t="shared" si="3"/>
        <v>32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13"/>
    </row>
    <row r="22" spans="1:32" s="1" customFormat="1" ht="15" customHeight="1">
      <c r="A22" s="30" t="s">
        <v>367</v>
      </c>
      <c r="B22" s="31" t="s">
        <v>8</v>
      </c>
      <c r="C22" s="31" t="s">
        <v>45</v>
      </c>
      <c r="D22" s="32">
        <v>37</v>
      </c>
      <c r="E22" s="32">
        <v>38</v>
      </c>
      <c r="F22" s="128"/>
      <c r="G22" s="33">
        <v>33</v>
      </c>
      <c r="H22" s="34">
        <v>33</v>
      </c>
      <c r="I22" s="35">
        <v>42</v>
      </c>
      <c r="J22" s="33">
        <v>34</v>
      </c>
      <c r="K22" s="144"/>
      <c r="L22" s="35"/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58">
        <v>31</v>
      </c>
      <c r="Y22" s="32">
        <v>41</v>
      </c>
      <c r="Z22" s="32">
        <v>36</v>
      </c>
      <c r="AA22" s="32"/>
      <c r="AB22" s="39">
        <f t="shared" si="2"/>
        <v>9</v>
      </c>
      <c r="AC22" s="40">
        <f t="shared" si="3"/>
        <v>36.111111111111114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13"/>
    </row>
    <row r="23" spans="1:32" s="1" customFormat="1" ht="15" customHeight="1">
      <c r="A23" s="30" t="s">
        <v>367</v>
      </c>
      <c r="B23" s="31" t="s">
        <v>8</v>
      </c>
      <c r="C23" s="31" t="s">
        <v>50</v>
      </c>
      <c r="D23" s="32">
        <v>35</v>
      </c>
      <c r="E23" s="32">
        <v>41</v>
      </c>
      <c r="F23" s="128"/>
      <c r="G23" s="33">
        <v>38</v>
      </c>
      <c r="H23" s="34">
        <v>36</v>
      </c>
      <c r="I23" s="35">
        <v>31</v>
      </c>
      <c r="J23" s="33">
        <v>37</v>
      </c>
      <c r="K23" s="144"/>
      <c r="L23" s="35"/>
      <c r="M23" s="33"/>
      <c r="N23" s="36"/>
      <c r="O23" s="35"/>
      <c r="P23" s="35"/>
      <c r="Q23" s="35"/>
      <c r="R23" s="35"/>
      <c r="S23" s="35"/>
      <c r="T23" s="35"/>
      <c r="U23" s="35"/>
      <c r="V23" s="35"/>
      <c r="W23" s="35"/>
      <c r="X23" s="159">
        <v>27</v>
      </c>
      <c r="Y23" s="32">
        <v>32</v>
      </c>
      <c r="Z23" s="32"/>
      <c r="AA23" s="32"/>
      <c r="AB23" s="39">
        <f t="shared" si="2"/>
        <v>8</v>
      </c>
      <c r="AC23" s="40">
        <f t="shared" si="3"/>
        <v>34.625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13"/>
    </row>
    <row r="24" spans="1:32" s="1" customFormat="1" ht="15" customHeight="1">
      <c r="A24" s="30" t="s">
        <v>51</v>
      </c>
      <c r="B24" s="31" t="s">
        <v>3</v>
      </c>
      <c r="C24" s="31" t="s">
        <v>50</v>
      </c>
      <c r="D24" s="32">
        <v>34</v>
      </c>
      <c r="E24" s="32">
        <v>31</v>
      </c>
      <c r="F24" s="128"/>
      <c r="G24" s="33"/>
      <c r="H24" s="34"/>
      <c r="I24" s="35"/>
      <c r="J24" s="33"/>
      <c r="K24" s="144"/>
      <c r="L24" s="35"/>
      <c r="M24" s="33">
        <v>28</v>
      </c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>
        <v>35</v>
      </c>
      <c r="Y24" s="32">
        <v>40</v>
      </c>
      <c r="Z24" s="32"/>
      <c r="AA24" s="31"/>
      <c r="AB24" s="39">
        <f t="shared" si="2"/>
        <v>5</v>
      </c>
      <c r="AC24" s="40">
        <f t="shared" si="3"/>
        <v>33.6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13"/>
    </row>
    <row r="25" spans="1:32" s="1" customFormat="1" ht="15" customHeight="1">
      <c r="A25" s="30" t="s">
        <v>51</v>
      </c>
      <c r="B25" s="31" t="s">
        <v>3</v>
      </c>
      <c r="C25" s="31" t="s">
        <v>47</v>
      </c>
      <c r="D25" s="32">
        <v>32</v>
      </c>
      <c r="E25" s="32"/>
      <c r="F25" s="128"/>
      <c r="G25" s="33"/>
      <c r="H25" s="34"/>
      <c r="I25" s="35"/>
      <c r="J25" s="33"/>
      <c r="K25" s="144"/>
      <c r="L25" s="35"/>
      <c r="M25" s="33">
        <v>38</v>
      </c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128">
        <v>37</v>
      </c>
      <c r="Y25" s="32">
        <v>45</v>
      </c>
      <c r="Z25" s="32"/>
      <c r="AA25" s="32"/>
      <c r="AB25" s="39">
        <f t="shared" si="2"/>
        <v>4</v>
      </c>
      <c r="AC25" s="40">
        <f t="shared" si="3"/>
        <v>38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13"/>
    </row>
    <row r="26" spans="1:32" s="1" customFormat="1" ht="15" customHeight="1">
      <c r="A26" s="30" t="s">
        <v>436</v>
      </c>
      <c r="B26" s="31" t="s">
        <v>5</v>
      </c>
      <c r="C26" s="31" t="s">
        <v>45</v>
      </c>
      <c r="D26" s="32"/>
      <c r="E26" s="32"/>
      <c r="F26" s="128"/>
      <c r="G26" s="33"/>
      <c r="H26" s="34"/>
      <c r="I26" s="139">
        <v>17</v>
      </c>
      <c r="J26" s="33"/>
      <c r="K26" s="144"/>
      <c r="L26" s="35"/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/>
      <c r="Y26" s="32"/>
      <c r="Z26" s="32"/>
      <c r="AA26" s="32"/>
      <c r="AB26" s="39">
        <f t="shared" si="2"/>
        <v>1</v>
      </c>
      <c r="AC26" s="40">
        <f t="shared" si="3"/>
        <v>17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13"/>
    </row>
    <row r="27" spans="1:32" s="1" customFormat="1" ht="15" customHeight="1">
      <c r="A27" s="44" t="s">
        <v>283</v>
      </c>
      <c r="B27" s="32" t="s">
        <v>8</v>
      </c>
      <c r="C27" s="32" t="s">
        <v>45</v>
      </c>
      <c r="D27" s="32"/>
      <c r="E27" s="32"/>
      <c r="F27" s="128">
        <v>41</v>
      </c>
      <c r="G27" s="33">
        <v>39</v>
      </c>
      <c r="H27" s="34"/>
      <c r="I27" s="35">
        <v>34</v>
      </c>
      <c r="J27" s="33">
        <v>31</v>
      </c>
      <c r="K27" s="144">
        <v>34</v>
      </c>
      <c r="L27" s="35">
        <v>32</v>
      </c>
      <c r="M27" s="33">
        <v>43</v>
      </c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>
        <v>36</v>
      </c>
      <c r="Y27" s="32">
        <v>33</v>
      </c>
      <c r="Z27" s="32">
        <v>39</v>
      </c>
      <c r="AA27" s="32"/>
      <c r="AB27" s="39">
        <f t="shared" si="2"/>
        <v>10</v>
      </c>
      <c r="AC27" s="40">
        <f t="shared" si="3"/>
        <v>36.200000000000003</v>
      </c>
      <c r="AD27" s="40">
        <f t="array" ref="AD27">IF(AB27=0,0,IF(AB27&gt;9,AVERAGE(LARGE(D27:Z27,{1,2,3,4,5,6,7,8,9,10})),0))</f>
        <v>36.200000000000003</v>
      </c>
      <c r="AE27" s="40">
        <f t="array" ref="AE27">IF(AB27=0,0,IF(AB27&gt;9,SUM(LARGE(D27:Z27,{1,2,3,4,5,6,7,8,9,10})),0))</f>
        <v>362</v>
      </c>
      <c r="AF27" s="13"/>
    </row>
    <row r="28" spans="1:32" s="1" customFormat="1" ht="15" customHeight="1">
      <c r="A28" s="30" t="s">
        <v>52</v>
      </c>
      <c r="B28" s="31" t="s">
        <v>8</v>
      </c>
      <c r="C28" s="31" t="s">
        <v>47</v>
      </c>
      <c r="D28" s="9"/>
      <c r="E28" s="32">
        <v>33</v>
      </c>
      <c r="F28" s="128">
        <v>40</v>
      </c>
      <c r="G28" s="33">
        <v>30</v>
      </c>
      <c r="H28" s="34"/>
      <c r="I28" s="35">
        <v>29</v>
      </c>
      <c r="J28" s="33">
        <v>21</v>
      </c>
      <c r="K28" s="144">
        <v>30</v>
      </c>
      <c r="L28" s="35">
        <v>29</v>
      </c>
      <c r="M28" s="33">
        <v>29</v>
      </c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>
        <v>36</v>
      </c>
      <c r="Y28" s="32">
        <v>37</v>
      </c>
      <c r="Z28" s="160">
        <v>36</v>
      </c>
      <c r="AA28" s="32"/>
      <c r="AB28" s="39">
        <f t="shared" si="2"/>
        <v>11</v>
      </c>
      <c r="AC28" s="40">
        <f t="shared" si="3"/>
        <v>31.818181818181817</v>
      </c>
      <c r="AD28" s="40">
        <f t="array" ref="AD28">IF(AB28=0,0,IF(AB28&gt;9,AVERAGE(LARGE(D28:Z28,{1,2,3,4,5,6,7,8,9,10})),0))</f>
        <v>32.9</v>
      </c>
      <c r="AE28" s="40">
        <f t="array" ref="AE28">IF(AB28=0,0,IF(AB28&gt;9,SUM(LARGE(D28:Z28,{1,2,3,4,5,6,7,8,9,10})),0))</f>
        <v>329</v>
      </c>
      <c r="AF28" s="13"/>
    </row>
    <row r="29" spans="1:32" s="1" customFormat="1" ht="15" customHeight="1">
      <c r="A29" s="30" t="s">
        <v>53</v>
      </c>
      <c r="B29" s="31" t="s">
        <v>9</v>
      </c>
      <c r="C29" s="31" t="s">
        <v>45</v>
      </c>
      <c r="D29" s="32"/>
      <c r="E29" s="32">
        <v>34</v>
      </c>
      <c r="F29" s="128">
        <v>39</v>
      </c>
      <c r="G29" s="33">
        <v>37</v>
      </c>
      <c r="H29" s="34"/>
      <c r="I29" s="35"/>
      <c r="J29" s="33"/>
      <c r="K29" s="144"/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/>
      <c r="Y29" s="32"/>
      <c r="Z29" s="32"/>
      <c r="AA29" s="32"/>
      <c r="AB29" s="39">
        <f t="shared" si="2"/>
        <v>3</v>
      </c>
      <c r="AC29" s="40">
        <f t="shared" si="3"/>
        <v>36.666666666666664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13"/>
    </row>
    <row r="30" spans="1:32" s="1" customFormat="1" ht="15" customHeight="1">
      <c r="A30" s="30" t="s">
        <v>53</v>
      </c>
      <c r="B30" s="31" t="s">
        <v>9</v>
      </c>
      <c r="C30" s="31" t="s">
        <v>47</v>
      </c>
      <c r="D30" s="32"/>
      <c r="E30" s="32"/>
      <c r="F30" s="128">
        <v>41</v>
      </c>
      <c r="G30" s="33"/>
      <c r="H30" s="34"/>
      <c r="I30" s="35"/>
      <c r="J30" s="33"/>
      <c r="K30" s="144"/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/>
      <c r="Y30" s="32"/>
      <c r="Z30" s="32"/>
      <c r="AA30" s="32"/>
      <c r="AB30" s="39">
        <f t="shared" si="2"/>
        <v>1</v>
      </c>
      <c r="AC30" s="40">
        <f t="shared" si="3"/>
        <v>41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13"/>
    </row>
    <row r="31" spans="1:32" s="1" customFormat="1" ht="15" customHeight="1">
      <c r="A31" s="30" t="s">
        <v>54</v>
      </c>
      <c r="B31" s="31" t="s">
        <v>9</v>
      </c>
      <c r="C31" s="31" t="s">
        <v>45</v>
      </c>
      <c r="D31" s="32"/>
      <c r="E31" s="32">
        <v>41</v>
      </c>
      <c r="F31" s="128">
        <v>33</v>
      </c>
      <c r="G31" s="33">
        <v>37</v>
      </c>
      <c r="H31" s="34"/>
      <c r="I31" s="35"/>
      <c r="J31" s="33"/>
      <c r="K31" s="144"/>
      <c r="L31" s="35"/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>
        <v>34</v>
      </c>
      <c r="Y31" s="32"/>
      <c r="Z31" s="32"/>
      <c r="AA31" s="32"/>
      <c r="AB31" s="39">
        <f t="shared" si="2"/>
        <v>4</v>
      </c>
      <c r="AC31" s="40">
        <f t="shared" si="3"/>
        <v>36.25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13"/>
    </row>
    <row r="32" spans="1:32" s="1" customFormat="1" ht="15" customHeight="1">
      <c r="A32" s="30" t="s">
        <v>56</v>
      </c>
      <c r="B32" s="160" t="s">
        <v>12</v>
      </c>
      <c r="C32" s="31" t="s">
        <v>45</v>
      </c>
      <c r="D32" s="32">
        <v>38</v>
      </c>
      <c r="E32" s="32">
        <v>33</v>
      </c>
      <c r="F32" s="128">
        <v>38</v>
      </c>
      <c r="G32" s="33">
        <v>38</v>
      </c>
      <c r="H32" s="34">
        <v>42</v>
      </c>
      <c r="I32" s="35"/>
      <c r="J32" s="33">
        <v>39</v>
      </c>
      <c r="K32" s="144"/>
      <c r="L32" s="35">
        <v>31</v>
      </c>
      <c r="M32" s="33">
        <v>40</v>
      </c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128"/>
      <c r="Y32" s="32"/>
      <c r="Z32" s="32"/>
      <c r="AA32" s="32"/>
      <c r="AB32" s="39">
        <f t="shared" si="2"/>
        <v>8</v>
      </c>
      <c r="AC32" s="40">
        <f t="shared" si="3"/>
        <v>37.375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13"/>
    </row>
    <row r="33" spans="1:32" s="1" customFormat="1" ht="15" customHeight="1">
      <c r="A33" s="118" t="s">
        <v>56</v>
      </c>
      <c r="B33" s="31" t="s">
        <v>12</v>
      </c>
      <c r="C33" s="32" t="s">
        <v>57</v>
      </c>
      <c r="D33" s="32">
        <v>31</v>
      </c>
      <c r="E33" s="32">
        <v>35</v>
      </c>
      <c r="F33" s="128">
        <v>36</v>
      </c>
      <c r="G33" s="33">
        <v>27</v>
      </c>
      <c r="H33" s="34">
        <v>39</v>
      </c>
      <c r="I33" s="35"/>
      <c r="J33" s="33">
        <v>31</v>
      </c>
      <c r="K33" s="144"/>
      <c r="L33" s="35">
        <v>25</v>
      </c>
      <c r="M33" s="33">
        <v>40</v>
      </c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>
        <v>40</v>
      </c>
      <c r="Y33" s="32"/>
      <c r="Z33" s="32"/>
      <c r="AA33" s="32"/>
      <c r="AB33" s="39">
        <f t="shared" si="2"/>
        <v>9</v>
      </c>
      <c r="AC33" s="40">
        <f t="shared" si="3"/>
        <v>33.777777777777779</v>
      </c>
      <c r="AD33" s="40">
        <f t="array" ref="AD33">IF(AB33=0,0,IF(AB33&gt;9,AVERAGE(LARGE(D33:Z33,{1,2,3,4,5,6,7,8,9,10})),0))</f>
        <v>0</v>
      </c>
      <c r="AE33" s="40">
        <f t="array" ref="AE33">IF(AB33=0,0,IF(AB33&gt;9,SUM(LARGE(D33:Z33,{1,2,3,4,5,6,7,8,9,10})),0))</f>
        <v>0</v>
      </c>
      <c r="AF33" s="13"/>
    </row>
    <row r="34" spans="1:32" s="1" customFormat="1" ht="15" customHeight="1">
      <c r="A34" s="30" t="s">
        <v>376</v>
      </c>
      <c r="B34" s="31" t="s">
        <v>5</v>
      </c>
      <c r="C34" s="31" t="s">
        <v>58</v>
      </c>
      <c r="D34" s="32">
        <v>20</v>
      </c>
      <c r="E34" s="32"/>
      <c r="F34" s="128"/>
      <c r="G34" s="33"/>
      <c r="H34" s="34">
        <v>24</v>
      </c>
      <c r="I34" s="35"/>
      <c r="J34" s="33"/>
      <c r="K34" s="144"/>
      <c r="L34" s="35"/>
      <c r="M34" s="33"/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128"/>
      <c r="Y34" s="32"/>
      <c r="Z34" s="32"/>
      <c r="AA34" s="32"/>
      <c r="AB34" s="39">
        <f t="shared" si="2"/>
        <v>2</v>
      </c>
      <c r="AC34" s="40">
        <f t="shared" si="3"/>
        <v>22</v>
      </c>
      <c r="AD34" s="40">
        <f t="array" ref="AD34">IF(AB34=0,0,IF(AB34&gt;9,AVERAGE(LARGE(D34:Z34,{1,2,3,4,5,6,7,8,9,10})),0))</f>
        <v>0</v>
      </c>
      <c r="AE34" s="40">
        <f t="array" ref="AE34">IF(AB34=0,0,IF(AB34&gt;9,SUM(LARGE(D34:Z34,{1,2,3,4,5,6,7,8,9,10})),0))</f>
        <v>0</v>
      </c>
      <c r="AF34" s="13"/>
    </row>
    <row r="35" spans="1:32" s="1" customFormat="1" ht="15" customHeight="1">
      <c r="A35" s="30" t="s">
        <v>433</v>
      </c>
      <c r="B35" s="31" t="s">
        <v>6</v>
      </c>
      <c r="C35" s="31" t="s">
        <v>45</v>
      </c>
      <c r="D35" s="32"/>
      <c r="E35" s="32"/>
      <c r="F35" s="128"/>
      <c r="G35" s="33"/>
      <c r="H35" s="34">
        <v>45</v>
      </c>
      <c r="I35" s="35"/>
      <c r="J35" s="33"/>
      <c r="K35" s="144"/>
      <c r="L35" s="35"/>
      <c r="M35" s="33"/>
      <c r="N35" s="36"/>
      <c r="O35" s="35"/>
      <c r="P35" s="35"/>
      <c r="Q35" s="35"/>
      <c r="R35" s="35"/>
      <c r="S35" s="35"/>
      <c r="T35" s="35"/>
      <c r="U35" s="35"/>
      <c r="V35" s="35"/>
      <c r="W35" s="35"/>
      <c r="X35" s="128"/>
      <c r="Y35" s="32"/>
      <c r="Z35" s="32"/>
      <c r="AA35" s="32"/>
      <c r="AB35" s="39">
        <f t="shared" si="2"/>
        <v>1</v>
      </c>
      <c r="AC35" s="40">
        <f t="shared" si="3"/>
        <v>45</v>
      </c>
      <c r="AD35" s="40">
        <f t="array" ref="AD35">IF(AB35=0,0,IF(AB35&gt;9,AVERAGE(LARGE(D35:Z35,{1,2,3,4,5,6,7,8,9,10})),0))</f>
        <v>0</v>
      </c>
      <c r="AE35" s="40">
        <f t="array" ref="AE35">IF(AB35=0,0,IF(AB35&gt;9,SUM(LARGE(D35:Z35,{1,2,3,4,5,6,7,8,9,10})),0))</f>
        <v>0</v>
      </c>
      <c r="AF35" s="13"/>
    </row>
    <row r="36" spans="1:32" s="1" customFormat="1" ht="15" customHeight="1">
      <c r="A36" s="30" t="s">
        <v>374</v>
      </c>
      <c r="B36" s="31" t="s">
        <v>5</v>
      </c>
      <c r="C36" s="31" t="s">
        <v>45</v>
      </c>
      <c r="D36" s="32">
        <v>16</v>
      </c>
      <c r="E36" s="32"/>
      <c r="F36" s="128"/>
      <c r="G36" s="33"/>
      <c r="H36" s="34">
        <v>40</v>
      </c>
      <c r="I36" s="35"/>
      <c r="J36" s="33"/>
      <c r="K36" s="144"/>
      <c r="L36" s="35"/>
      <c r="M36" s="33"/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128"/>
      <c r="Y36" s="32"/>
      <c r="Z36" s="32"/>
      <c r="AA36" s="32"/>
      <c r="AB36" s="39">
        <f t="shared" ref="AB36:AB99" si="4">COUNT(D36:AA36)</f>
        <v>2</v>
      </c>
      <c r="AC36" s="40">
        <f t="shared" ref="AC36:AC99" si="5">IF(AB36=0,0,AVERAGE(D36:Z36))</f>
        <v>28</v>
      </c>
      <c r="AD36" s="40">
        <f t="array" ref="AD36">IF(AB36=0,0,IF(AB36&gt;9,AVERAGE(LARGE(D36:Z36,{1,2,3,4,5,6,7,8,9,10})),0))</f>
        <v>0</v>
      </c>
      <c r="AE36" s="40">
        <f t="array" ref="AE36">IF(AB36=0,0,IF(AB36&gt;9,SUM(LARGE(D36:Z36,{1,2,3,4,5,6,7,8,9,10})),0))</f>
        <v>0</v>
      </c>
      <c r="AF36" s="13"/>
    </row>
    <row r="37" spans="1:32" s="1" customFormat="1" ht="15" customHeight="1">
      <c r="A37" s="30" t="s">
        <v>59</v>
      </c>
      <c r="B37" s="31" t="s">
        <v>4</v>
      </c>
      <c r="C37" s="31" t="s">
        <v>45</v>
      </c>
      <c r="D37" s="32">
        <v>32</v>
      </c>
      <c r="E37" s="32">
        <v>36</v>
      </c>
      <c r="F37" s="128"/>
      <c r="G37" s="33">
        <v>34</v>
      </c>
      <c r="H37" s="34">
        <v>29</v>
      </c>
      <c r="I37" s="35"/>
      <c r="J37" s="33">
        <v>17</v>
      </c>
      <c r="K37" s="144"/>
      <c r="L37" s="35"/>
      <c r="M37" s="33"/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32"/>
      <c r="Y37" s="32"/>
      <c r="Z37" s="32"/>
      <c r="AA37" s="32"/>
      <c r="AB37" s="39">
        <f t="shared" si="4"/>
        <v>5</v>
      </c>
      <c r="AC37" s="40">
        <f t="shared" si="5"/>
        <v>29.6</v>
      </c>
      <c r="AD37" s="40">
        <f t="array" ref="AD37">IF(AB37=0,0,IF(AB37&gt;9,AVERAGE(LARGE(D37:Z37,{1,2,3,4,5,6,7,8,9,10})),0))</f>
        <v>0</v>
      </c>
      <c r="AE37" s="40">
        <f t="array" ref="AE37">IF(AB37=0,0,IF(AB37&gt;9,SUM(LARGE(D37:Z37,{1,2,3,4,5,6,7,8,9,10})),0))</f>
        <v>0</v>
      </c>
      <c r="AF37" s="13"/>
    </row>
    <row r="38" spans="1:32" s="1" customFormat="1" ht="15" customHeight="1">
      <c r="A38" s="30" t="s">
        <v>59</v>
      </c>
      <c r="B38" s="31" t="s">
        <v>4</v>
      </c>
      <c r="C38" s="31" t="s">
        <v>57</v>
      </c>
      <c r="D38" s="32">
        <v>37</v>
      </c>
      <c r="E38" s="32">
        <v>37</v>
      </c>
      <c r="F38" s="128"/>
      <c r="G38" s="33">
        <v>30</v>
      </c>
      <c r="H38" s="34">
        <v>29</v>
      </c>
      <c r="I38" s="35"/>
      <c r="J38" s="33">
        <v>26</v>
      </c>
      <c r="K38" s="144"/>
      <c r="L38" s="35"/>
      <c r="M38" s="33"/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32"/>
      <c r="Y38" s="32"/>
      <c r="Z38" s="32"/>
      <c r="AA38" s="32"/>
      <c r="AB38" s="39">
        <f t="shared" si="4"/>
        <v>5</v>
      </c>
      <c r="AC38" s="40">
        <f t="shared" si="5"/>
        <v>31.8</v>
      </c>
      <c r="AD38" s="40">
        <f t="array" ref="AD38">IF(AB38=0,0,IF(AB38&gt;9,AVERAGE(LARGE(D38:Z38,{1,2,3,4,5,6,7,8,9,10})),0))</f>
        <v>0</v>
      </c>
      <c r="AE38" s="40">
        <f t="array" ref="AE38">IF(AB38=0,0,IF(AB38&gt;9,SUM(LARGE(D38:Z38,{1,2,3,4,5,6,7,8,9,10})),0))</f>
        <v>0</v>
      </c>
      <c r="AF38" s="13"/>
    </row>
    <row r="39" spans="1:32" s="1" customFormat="1" ht="15" customHeight="1">
      <c r="A39" s="30" t="s">
        <v>60</v>
      </c>
      <c r="B39" s="31" t="s">
        <v>11</v>
      </c>
      <c r="C39" s="31" t="s">
        <v>45</v>
      </c>
      <c r="D39" s="117">
        <v>32</v>
      </c>
      <c r="E39" s="32">
        <v>37</v>
      </c>
      <c r="F39" s="128"/>
      <c r="G39" s="33">
        <v>45</v>
      </c>
      <c r="H39" s="34">
        <v>42</v>
      </c>
      <c r="I39" s="35">
        <v>38</v>
      </c>
      <c r="J39" s="33">
        <v>40</v>
      </c>
      <c r="K39" s="144">
        <v>41</v>
      </c>
      <c r="L39" s="35">
        <v>40</v>
      </c>
      <c r="M39" s="33">
        <v>46</v>
      </c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32">
        <v>41</v>
      </c>
      <c r="Y39" s="32">
        <v>41</v>
      </c>
      <c r="Z39" s="32">
        <v>37</v>
      </c>
      <c r="AA39" s="32"/>
      <c r="AB39" s="39">
        <f t="shared" si="4"/>
        <v>12</v>
      </c>
      <c r="AC39" s="40">
        <f t="shared" si="5"/>
        <v>40</v>
      </c>
      <c r="AD39" s="40">
        <f t="array" ref="AD39">IF(AB39=0,0,IF(AB39&gt;9,AVERAGE(LARGE(D39:Z39,{1,2,3,4,5,6,7,8,9,10})),0))</f>
        <v>41.1</v>
      </c>
      <c r="AE39" s="40">
        <f t="array" ref="AE39">IF(AB39=0,0,IF(AB39&gt;9,SUM(LARGE(D39:Z39,{1,2,3,4,5,6,7,8,9,10})),0))</f>
        <v>411</v>
      </c>
      <c r="AF39" s="13"/>
    </row>
    <row r="40" spans="1:32" s="1" customFormat="1" ht="15" customHeight="1">
      <c r="A40" s="124" t="s">
        <v>399</v>
      </c>
      <c r="B40" s="123" t="s">
        <v>11</v>
      </c>
      <c r="C40" s="123" t="s">
        <v>45</v>
      </c>
      <c r="D40" s="32"/>
      <c r="E40" s="32">
        <v>40</v>
      </c>
      <c r="F40" s="128"/>
      <c r="G40" s="33"/>
      <c r="H40" s="34"/>
      <c r="I40" s="35">
        <v>27</v>
      </c>
      <c r="J40" s="33">
        <v>34</v>
      </c>
      <c r="K40" s="144"/>
      <c r="L40" s="35"/>
      <c r="M40" s="33"/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32">
        <v>38</v>
      </c>
      <c r="Y40" s="32"/>
      <c r="Z40" s="32"/>
      <c r="AA40" s="32"/>
      <c r="AB40" s="39">
        <f t="shared" si="4"/>
        <v>4</v>
      </c>
      <c r="AC40" s="40">
        <f t="shared" si="5"/>
        <v>34.75</v>
      </c>
      <c r="AD40" s="40">
        <f t="array" ref="AD40">IF(AB40=0,0,IF(AB40&gt;9,AVERAGE(LARGE(D40:Z40,{1,2,3,4,5,6,7,8,9,10})),0))</f>
        <v>0</v>
      </c>
      <c r="AE40" s="40">
        <f t="array" ref="AE40">IF(AB40=0,0,IF(AB40&gt;9,SUM(LARGE(D40:Z40,{1,2,3,4,5,6,7,8,9,10})),0))</f>
        <v>0</v>
      </c>
      <c r="AF40" s="13"/>
    </row>
    <row r="41" spans="1:32" s="1" customFormat="1" ht="15" customHeight="1">
      <c r="A41" s="30" t="s">
        <v>61</v>
      </c>
      <c r="B41" s="31" t="s">
        <v>12</v>
      </c>
      <c r="C41" s="31" t="s">
        <v>45</v>
      </c>
      <c r="D41" s="32">
        <v>45</v>
      </c>
      <c r="E41" s="32">
        <v>43</v>
      </c>
      <c r="F41" s="128"/>
      <c r="G41" s="33"/>
      <c r="H41" s="34"/>
      <c r="I41" s="35">
        <v>45</v>
      </c>
      <c r="J41" s="33">
        <v>36</v>
      </c>
      <c r="K41" s="144"/>
      <c r="L41" s="35"/>
      <c r="M41" s="33">
        <v>43</v>
      </c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32">
        <v>45</v>
      </c>
      <c r="Y41" s="32">
        <v>44</v>
      </c>
      <c r="Z41" s="32">
        <v>46</v>
      </c>
      <c r="AA41" s="32"/>
      <c r="AB41" s="39">
        <f t="shared" si="4"/>
        <v>8</v>
      </c>
      <c r="AC41" s="40">
        <f t="shared" si="5"/>
        <v>43.375</v>
      </c>
      <c r="AD41" s="40">
        <f t="array" ref="AD41">IF(AB41=0,0,IF(AB41&gt;9,AVERAGE(LARGE(D41:Z41,{1,2,3,4,5,6,7,8,9,10})),0))</f>
        <v>0</v>
      </c>
      <c r="AE41" s="40">
        <f t="array" ref="AE41">IF(AB41=0,0,IF(AB41&gt;9,SUM(LARGE(D41:Z41,{1,2,3,4,5,6,7,8,9,10})),0))</f>
        <v>0</v>
      </c>
      <c r="AF41" s="13"/>
    </row>
    <row r="42" spans="1:32" s="1" customFormat="1" ht="15" customHeight="1">
      <c r="A42" s="30" t="s">
        <v>442</v>
      </c>
      <c r="B42" s="31" t="s">
        <v>12</v>
      </c>
      <c r="C42" s="31" t="s">
        <v>57</v>
      </c>
      <c r="D42" s="32"/>
      <c r="E42" s="32"/>
      <c r="F42" s="128"/>
      <c r="G42" s="31"/>
      <c r="H42" s="42"/>
      <c r="I42" s="32"/>
      <c r="J42" s="31">
        <v>24</v>
      </c>
      <c r="K42" s="128"/>
      <c r="L42" s="32"/>
      <c r="M42" s="31">
        <v>37</v>
      </c>
      <c r="N42" s="37"/>
      <c r="O42" s="32"/>
      <c r="P42" s="32"/>
      <c r="Q42" s="32"/>
      <c r="R42" s="32"/>
      <c r="S42" s="32"/>
      <c r="T42" s="32"/>
      <c r="U42" s="32"/>
      <c r="V42" s="32"/>
      <c r="W42" s="32"/>
      <c r="X42" s="128"/>
      <c r="Y42" s="32"/>
      <c r="Z42" s="32"/>
      <c r="AA42" s="32"/>
      <c r="AB42" s="39">
        <f t="shared" si="4"/>
        <v>2</v>
      </c>
      <c r="AC42" s="40">
        <f t="shared" si="5"/>
        <v>30.5</v>
      </c>
      <c r="AD42" s="40">
        <f t="array" ref="AD42">IF(AB42=0,0,IF(AB42&gt;9,AVERAGE(LARGE(D42:Z42,{1,2,3,4,5,6,7,8,9,10})),0))</f>
        <v>0</v>
      </c>
      <c r="AE42" s="40">
        <f t="array" ref="AE42">IF(AB42=0,0,IF(AB42&gt;9,SUM(LARGE(D42:Z42,{1,2,3,4,5,6,7,8,9,10})),0))</f>
        <v>0</v>
      </c>
      <c r="AF42" s="13"/>
    </row>
    <row r="43" spans="1:32" s="1" customFormat="1" ht="15" customHeight="1">
      <c r="A43" s="30" t="s">
        <v>284</v>
      </c>
      <c r="B43" s="31" t="s">
        <v>3</v>
      </c>
      <c r="C43" s="31" t="s">
        <v>55</v>
      </c>
      <c r="D43" s="32"/>
      <c r="E43" s="32"/>
      <c r="F43" s="128"/>
      <c r="G43" s="33"/>
      <c r="H43" s="34"/>
      <c r="I43" s="35"/>
      <c r="J43" s="33"/>
      <c r="K43" s="144"/>
      <c r="L43" s="35"/>
      <c r="M43" s="33"/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/>
      <c r="Y43" s="32"/>
      <c r="Z43" s="32"/>
      <c r="AA43" s="32"/>
      <c r="AB43" s="39">
        <f t="shared" si="4"/>
        <v>0</v>
      </c>
      <c r="AC43" s="40">
        <f t="shared" si="5"/>
        <v>0</v>
      </c>
      <c r="AD43" s="40">
        <f t="array" ref="AD43">IF(AB43=0,0,IF(AB43&gt;9,AVERAGE(LARGE(D43:Z43,{1,2,3,4,5,6,7,8,9,10})),0))</f>
        <v>0</v>
      </c>
      <c r="AE43" s="40">
        <f t="array" ref="AE43">IF(AB43=0,0,IF(AB43&gt;9,SUM(LARGE(D43:Z43,{1,2,3,4,5,6,7,8,9,10})),0))</f>
        <v>0</v>
      </c>
      <c r="AF43" s="13"/>
    </row>
    <row r="44" spans="1:32" s="1" customFormat="1" ht="15" customHeight="1">
      <c r="A44" s="30" t="s">
        <v>285</v>
      </c>
      <c r="B44" s="31" t="s">
        <v>3</v>
      </c>
      <c r="C44" s="31" t="s">
        <v>58</v>
      </c>
      <c r="D44" s="32"/>
      <c r="E44" s="32"/>
      <c r="F44" s="128"/>
      <c r="G44" s="33"/>
      <c r="H44" s="34"/>
      <c r="I44" s="35"/>
      <c r="J44" s="33"/>
      <c r="K44" s="144"/>
      <c r="L44" s="35"/>
      <c r="M44" s="33"/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/>
      <c r="Y44" s="32"/>
      <c r="Z44" s="32"/>
      <c r="AA44" s="32"/>
      <c r="AB44" s="39">
        <f t="shared" si="4"/>
        <v>0</v>
      </c>
      <c r="AC44" s="40">
        <f t="shared" si="5"/>
        <v>0</v>
      </c>
      <c r="AD44" s="40">
        <f t="array" ref="AD44">IF(AB44=0,0,IF(AB44&gt;9,AVERAGE(LARGE(D44:Z44,{1,2,3,4,5,6,7,8,9,10})),0))</f>
        <v>0</v>
      </c>
      <c r="AE44" s="40">
        <f t="array" ref="AE44">IF(AB44=0,0,IF(AB44&gt;9,SUM(LARGE(D44:Z44,{1,2,3,4,5,6,7,8,9,10})),0))</f>
        <v>0</v>
      </c>
      <c r="AF44" s="13"/>
    </row>
    <row r="45" spans="1:32" s="1" customFormat="1" ht="15" customHeight="1">
      <c r="A45" s="30" t="s">
        <v>286</v>
      </c>
      <c r="B45" s="31" t="s">
        <v>4</v>
      </c>
      <c r="C45" s="31" t="s">
        <v>45</v>
      </c>
      <c r="D45" s="32"/>
      <c r="E45" s="32"/>
      <c r="F45" s="128"/>
      <c r="G45" s="33"/>
      <c r="H45" s="34"/>
      <c r="I45" s="35"/>
      <c r="J45" s="33"/>
      <c r="K45" s="144"/>
      <c r="L45" s="35"/>
      <c r="M45" s="33"/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/>
      <c r="Y45" s="32"/>
      <c r="Z45" s="32"/>
      <c r="AA45" s="32"/>
      <c r="AB45" s="39">
        <f t="shared" si="4"/>
        <v>0</v>
      </c>
      <c r="AC45" s="40">
        <f t="shared" si="5"/>
        <v>0</v>
      </c>
      <c r="AD45" s="40">
        <f t="array" ref="AD45">IF(AB45=0,0,IF(AB45&gt;9,AVERAGE(LARGE(D45:Z45,{1,2,3,4,5,6,7,8,9,10})),0))</f>
        <v>0</v>
      </c>
      <c r="AE45" s="40">
        <f t="array" ref="AE45">IF(AB45=0,0,IF(AB45&gt;9,SUM(LARGE(D45:Z45,{1,2,3,4,5,6,7,8,9,10})),0))</f>
        <v>0</v>
      </c>
      <c r="AF45" s="13"/>
    </row>
    <row r="46" spans="1:32" s="1" customFormat="1" ht="15" customHeight="1">
      <c r="A46" s="30" t="s">
        <v>454</v>
      </c>
      <c r="B46" s="31" t="s">
        <v>10</v>
      </c>
      <c r="C46" s="31" t="s">
        <v>45</v>
      </c>
      <c r="D46" s="32"/>
      <c r="E46" s="32"/>
      <c r="F46" s="128"/>
      <c r="G46" s="33"/>
      <c r="H46" s="34"/>
      <c r="I46" s="35"/>
      <c r="J46" s="33"/>
      <c r="K46" s="144"/>
      <c r="L46" s="35">
        <v>35</v>
      </c>
      <c r="M46" s="33"/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/>
      <c r="Y46" s="32"/>
      <c r="Z46" s="32"/>
      <c r="AA46" s="32"/>
      <c r="AB46" s="39">
        <f t="shared" si="4"/>
        <v>1</v>
      </c>
      <c r="AC46" s="40">
        <f t="shared" si="5"/>
        <v>35</v>
      </c>
      <c r="AD46" s="40">
        <f t="array" ref="AD46">IF(AB46=0,0,IF(AB46&gt;9,AVERAGE(LARGE(D46:Z46,{1,2,3,4,5,6,7,8,9,10})),0))</f>
        <v>0</v>
      </c>
      <c r="AE46" s="40">
        <f t="array" ref="AE46">IF(AB46=0,0,IF(AB46&gt;9,SUM(LARGE(D46:Z46,{1,2,3,4,5,6,7,8,9,10})),0))</f>
        <v>0</v>
      </c>
      <c r="AF46" s="13"/>
    </row>
    <row r="47" spans="1:32" s="1" customFormat="1" ht="15" customHeight="1">
      <c r="A47" s="30" t="s">
        <v>454</v>
      </c>
      <c r="B47" s="31" t="s">
        <v>10</v>
      </c>
      <c r="C47" s="31" t="s">
        <v>57</v>
      </c>
      <c r="D47" s="32"/>
      <c r="E47" s="32"/>
      <c r="F47" s="128"/>
      <c r="G47" s="33"/>
      <c r="H47" s="34"/>
      <c r="I47" s="35"/>
      <c r="J47" s="33"/>
      <c r="K47" s="144"/>
      <c r="L47" s="35">
        <v>33</v>
      </c>
      <c r="M47" s="33"/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/>
      <c r="Y47" s="32"/>
      <c r="Z47" s="32"/>
      <c r="AA47" s="32"/>
      <c r="AB47" s="39">
        <f t="shared" si="4"/>
        <v>1</v>
      </c>
      <c r="AC47" s="40">
        <f t="shared" si="5"/>
        <v>33</v>
      </c>
      <c r="AD47" s="40">
        <f t="array" ref="AD47">IF(AB47=0,0,IF(AB47&gt;9,AVERAGE(LARGE(D47:Z47,{1,2,3,4,5,6,7,8,9,10})),0))</f>
        <v>0</v>
      </c>
      <c r="AE47" s="40">
        <f t="array" ref="AE47">IF(AB47=0,0,IF(AB47&gt;9,SUM(LARGE(D47:Z47,{1,2,3,4,5,6,7,8,9,10})),0))</f>
        <v>0</v>
      </c>
      <c r="AF47" s="13"/>
    </row>
    <row r="48" spans="1:32" s="1" customFormat="1" ht="15" customHeight="1">
      <c r="A48" s="30" t="s">
        <v>387</v>
      </c>
      <c r="B48" s="31" t="s">
        <v>5</v>
      </c>
      <c r="C48" s="31" t="s">
        <v>45</v>
      </c>
      <c r="D48" s="32">
        <v>34</v>
      </c>
      <c r="E48" s="32"/>
      <c r="F48" s="128"/>
      <c r="G48" s="33">
        <v>38</v>
      </c>
      <c r="H48" s="34"/>
      <c r="I48" s="35"/>
      <c r="J48" s="33"/>
      <c r="K48" s="144"/>
      <c r="L48" s="35"/>
      <c r="M48" s="33"/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/>
      <c r="Y48" s="32"/>
      <c r="Z48" s="32"/>
      <c r="AA48" s="32"/>
      <c r="AB48" s="39">
        <f t="shared" si="4"/>
        <v>2</v>
      </c>
      <c r="AC48" s="40">
        <f t="shared" si="5"/>
        <v>36</v>
      </c>
      <c r="AD48" s="40">
        <f t="array" ref="AD48">IF(AB48=0,0,IF(AB48&gt;9,AVERAGE(LARGE(D48:Z48,{1,2,3,4,5,6,7,8,9,10})),0))</f>
        <v>0</v>
      </c>
      <c r="AE48" s="40">
        <f t="array" ref="AE48">IF(AB48=0,0,IF(AB48&gt;9,SUM(LARGE(D48:Z48,{1,2,3,4,5,6,7,8,9,10})),0))</f>
        <v>0</v>
      </c>
      <c r="AF48" s="13"/>
    </row>
    <row r="49" spans="1:32" s="1" customFormat="1" ht="15" customHeight="1">
      <c r="A49" s="30" t="s">
        <v>387</v>
      </c>
      <c r="B49" s="31" t="s">
        <v>5</v>
      </c>
      <c r="C49" s="31" t="s">
        <v>57</v>
      </c>
      <c r="D49" s="32">
        <v>35</v>
      </c>
      <c r="E49" s="32"/>
      <c r="F49" s="128"/>
      <c r="G49" s="33">
        <v>29</v>
      </c>
      <c r="H49" s="34"/>
      <c r="I49" s="35"/>
      <c r="J49" s="33"/>
      <c r="K49" s="144"/>
      <c r="L49" s="35"/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28"/>
      <c r="Y49" s="32"/>
      <c r="Z49" s="32"/>
      <c r="AA49" s="32"/>
      <c r="AB49" s="39">
        <f t="shared" si="4"/>
        <v>2</v>
      </c>
      <c r="AC49" s="40">
        <f t="shared" si="5"/>
        <v>32</v>
      </c>
      <c r="AD49" s="40">
        <f t="array" ref="AD49">IF(AB49=0,0,IF(AB49&gt;9,AVERAGE(LARGE(D49:Z49,{1,2,3,4,5,6,7,8,9,10})),0))</f>
        <v>0</v>
      </c>
      <c r="AE49" s="40">
        <f t="array" ref="AE49">IF(AB49=0,0,IF(AB49&gt;9,SUM(LARGE(D49:Z49,{1,2,3,4,5,6,7,8,9,10})),0))</f>
        <v>0</v>
      </c>
      <c r="AF49" s="13"/>
    </row>
    <row r="50" spans="1:32" s="1" customFormat="1" ht="15" customHeight="1">
      <c r="A50" s="30" t="s">
        <v>62</v>
      </c>
      <c r="B50" s="31" t="s">
        <v>6</v>
      </c>
      <c r="C50" s="31" t="s">
        <v>45</v>
      </c>
      <c r="D50" s="32">
        <v>40</v>
      </c>
      <c r="E50" s="32">
        <v>42</v>
      </c>
      <c r="F50" s="128"/>
      <c r="G50" s="33">
        <v>39</v>
      </c>
      <c r="H50" s="34">
        <v>39</v>
      </c>
      <c r="I50" s="35">
        <v>38</v>
      </c>
      <c r="J50" s="33">
        <v>36</v>
      </c>
      <c r="K50" s="144">
        <v>38</v>
      </c>
      <c r="L50" s="35">
        <v>36</v>
      </c>
      <c r="M50" s="33">
        <v>42</v>
      </c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>
        <v>45</v>
      </c>
      <c r="Y50" s="32"/>
      <c r="Z50" s="32"/>
      <c r="AA50" s="32"/>
      <c r="AB50" s="39">
        <f t="shared" si="4"/>
        <v>10</v>
      </c>
      <c r="AC50" s="40">
        <f t="shared" si="5"/>
        <v>39.5</v>
      </c>
      <c r="AD50" s="40">
        <f t="array" ref="AD50">IF(AB50=0,0,IF(AB50&gt;9,AVERAGE(LARGE(D50:Z50,{1,2,3,4,5,6,7,8,9,10})),0))</f>
        <v>39.5</v>
      </c>
      <c r="AE50" s="40">
        <f t="array" ref="AE50">IF(AB50=0,0,IF(AB50&gt;9,SUM(LARGE(D50:Z50,{1,2,3,4,5,6,7,8,9,10})),0))</f>
        <v>395</v>
      </c>
      <c r="AF50" s="13"/>
    </row>
    <row r="51" spans="1:32" s="1" customFormat="1" ht="15" customHeight="1">
      <c r="A51" s="44" t="s">
        <v>62</v>
      </c>
      <c r="B51" s="32" t="s">
        <v>6</v>
      </c>
      <c r="C51" s="32" t="s">
        <v>50</v>
      </c>
      <c r="D51" s="32">
        <v>34</v>
      </c>
      <c r="E51" s="32">
        <v>35</v>
      </c>
      <c r="F51" s="128"/>
      <c r="G51" s="33"/>
      <c r="H51" s="34"/>
      <c r="I51" s="35"/>
      <c r="J51" s="33"/>
      <c r="K51" s="144"/>
      <c r="L51" s="35"/>
      <c r="M51" s="33"/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28"/>
      <c r="Y51" s="32"/>
      <c r="Z51" s="32"/>
      <c r="AA51" s="32"/>
      <c r="AB51" s="39">
        <f t="shared" si="4"/>
        <v>2</v>
      </c>
      <c r="AC51" s="40">
        <f t="shared" si="5"/>
        <v>34.5</v>
      </c>
      <c r="AD51" s="40">
        <f t="array" ref="AD51">IF(AB51=0,0,IF(AB51&gt;9,AVERAGE(LARGE(D51:Z51,{1,2,3,4,5,6,7,8,9,10})),0))</f>
        <v>0</v>
      </c>
      <c r="AE51" s="40">
        <f t="array" ref="AE51">IF(AB51=0,0,IF(AB51&gt;9,SUM(LARGE(D51:Z51,{1,2,3,4,5,6,7,8,9,10})),0))</f>
        <v>0</v>
      </c>
      <c r="AF51" s="13"/>
    </row>
    <row r="52" spans="1:32" s="1" customFormat="1" ht="15" customHeight="1">
      <c r="A52" s="44" t="s">
        <v>287</v>
      </c>
      <c r="B52" s="32" t="s">
        <v>12</v>
      </c>
      <c r="C52" s="31" t="s">
        <v>45</v>
      </c>
      <c r="D52" s="32"/>
      <c r="E52" s="32"/>
      <c r="F52" s="128"/>
      <c r="G52" s="33"/>
      <c r="H52" s="34"/>
      <c r="I52" s="35"/>
      <c r="J52" s="33"/>
      <c r="K52" s="144"/>
      <c r="L52" s="35"/>
      <c r="M52" s="33"/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/>
      <c r="Y52" s="32"/>
      <c r="Z52" s="32"/>
      <c r="AA52" s="31"/>
      <c r="AB52" s="39">
        <f t="shared" si="4"/>
        <v>0</v>
      </c>
      <c r="AC52" s="40">
        <f t="shared" si="5"/>
        <v>0</v>
      </c>
      <c r="AD52" s="40">
        <f t="array" ref="AD52">IF(AB52=0,0,IF(AB52&gt;9,AVERAGE(LARGE(D52:Z52,{1,2,3,4,5,6,7,8,9,10})),0))</f>
        <v>0</v>
      </c>
      <c r="AE52" s="40">
        <f t="array" ref="AE52">IF(AB52=0,0,IF(AB52&gt;9,SUM(LARGE(D52:Z52,{1,2,3,4,5,6,7,8,9,10})),0))</f>
        <v>0</v>
      </c>
      <c r="AF52" s="13"/>
    </row>
    <row r="53" spans="1:32" s="1" customFormat="1" ht="15" customHeight="1">
      <c r="A53" s="118" t="s">
        <v>287</v>
      </c>
      <c r="B53" s="32" t="s">
        <v>12</v>
      </c>
      <c r="C53" s="32" t="s">
        <v>50</v>
      </c>
      <c r="D53" s="32"/>
      <c r="E53" s="32"/>
      <c r="F53" s="128"/>
      <c r="G53" s="33"/>
      <c r="H53" s="34"/>
      <c r="I53" s="35"/>
      <c r="J53" s="33"/>
      <c r="K53" s="144"/>
      <c r="L53" s="35"/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28"/>
      <c r="Y53" s="32"/>
      <c r="Z53" s="32"/>
      <c r="AA53" s="32"/>
      <c r="AB53" s="39">
        <f t="shared" si="4"/>
        <v>0</v>
      </c>
      <c r="AC53" s="40">
        <f t="shared" si="5"/>
        <v>0</v>
      </c>
      <c r="AD53" s="40">
        <f t="array" ref="AD53">IF(AB53=0,0,IF(AB53&gt;9,AVERAGE(LARGE(D53:Z53,{1,2,3,4,5,6,7,8,9,10})),0))</f>
        <v>0</v>
      </c>
      <c r="AE53" s="40">
        <f t="array" ref="AE53">IF(AB53=0,0,IF(AB53&gt;9,SUM(LARGE(D53:Z53,{1,2,3,4,5,6,7,8,9,10})),0))</f>
        <v>0</v>
      </c>
      <c r="AF53" s="13"/>
    </row>
    <row r="54" spans="1:32" s="1" customFormat="1" ht="15" customHeight="1">
      <c r="A54" s="44" t="s">
        <v>288</v>
      </c>
      <c r="B54" s="32" t="s">
        <v>4</v>
      </c>
      <c r="C54" s="32" t="s">
        <v>45</v>
      </c>
      <c r="D54" s="32"/>
      <c r="E54" s="32"/>
      <c r="F54" s="128"/>
      <c r="G54" s="33"/>
      <c r="H54" s="34"/>
      <c r="I54" s="35"/>
      <c r="J54" s="33"/>
      <c r="K54" s="144"/>
      <c r="L54" s="35"/>
      <c r="M54" s="33"/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/>
      <c r="Y54" s="32"/>
      <c r="Z54" s="32"/>
      <c r="AA54" s="32"/>
      <c r="AB54" s="39">
        <f t="shared" si="4"/>
        <v>0</v>
      </c>
      <c r="AC54" s="40">
        <f t="shared" si="5"/>
        <v>0</v>
      </c>
      <c r="AD54" s="40">
        <f t="array" ref="AD54">IF(AB54=0,0,IF(AB54&gt;9,AVERAGE(LARGE(D54:Z54,{1,2,3,4,5,6,7,8,9,10})),0))</f>
        <v>0</v>
      </c>
      <c r="AE54" s="40">
        <f t="array" ref="AE54">IF(AB54=0,0,IF(AB54&gt;9,SUM(LARGE(D54:Z54,{1,2,3,4,5,6,7,8,9,10})),0))</f>
        <v>0</v>
      </c>
      <c r="AF54" s="13"/>
    </row>
    <row r="55" spans="1:32" s="1" customFormat="1" ht="15" customHeight="1">
      <c r="A55" s="30" t="s">
        <v>63</v>
      </c>
      <c r="B55" s="31" t="s">
        <v>5</v>
      </c>
      <c r="C55" s="31" t="s">
        <v>45</v>
      </c>
      <c r="D55" s="32"/>
      <c r="E55" s="32">
        <v>37</v>
      </c>
      <c r="F55" s="128"/>
      <c r="G55" s="33">
        <v>27</v>
      </c>
      <c r="H55" s="34">
        <v>26</v>
      </c>
      <c r="I55" s="35">
        <v>24</v>
      </c>
      <c r="J55" s="33">
        <v>31</v>
      </c>
      <c r="K55" s="144"/>
      <c r="L55" s="35"/>
      <c r="M55" s="33"/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>
        <v>35</v>
      </c>
      <c r="Y55" s="32"/>
      <c r="Z55" s="32"/>
      <c r="AA55" s="32"/>
      <c r="AB55" s="39">
        <f t="shared" si="4"/>
        <v>6</v>
      </c>
      <c r="AC55" s="40">
        <f t="shared" si="5"/>
        <v>30</v>
      </c>
      <c r="AD55" s="40">
        <f t="array" ref="AD55">IF(AB55=0,0,IF(AB55&gt;9,AVERAGE(LARGE(D55:Z55,{1,2,3,4,5,6,7,8,9,10})),0))</f>
        <v>0</v>
      </c>
      <c r="AE55" s="40">
        <f t="array" ref="AE55">IF(AB55=0,0,IF(AB55&gt;9,SUM(LARGE(D55:Z55,{1,2,3,4,5,6,7,8,9,10})),0))</f>
        <v>0</v>
      </c>
      <c r="AF55" s="13"/>
    </row>
    <row r="56" spans="1:32" s="1" customFormat="1" ht="15" customHeight="1">
      <c r="A56" s="30" t="s">
        <v>379</v>
      </c>
      <c r="B56" s="31" t="s">
        <v>12</v>
      </c>
      <c r="C56" s="41" t="s">
        <v>55</v>
      </c>
      <c r="D56" s="32">
        <v>48</v>
      </c>
      <c r="E56" s="32">
        <v>47</v>
      </c>
      <c r="F56" s="128"/>
      <c r="G56" s="33"/>
      <c r="H56" s="34"/>
      <c r="I56" s="35"/>
      <c r="J56" s="33">
        <v>46</v>
      </c>
      <c r="K56" s="144"/>
      <c r="L56" s="35">
        <v>47</v>
      </c>
      <c r="M56" s="33">
        <v>50</v>
      </c>
      <c r="N56" s="36"/>
      <c r="O56" s="35"/>
      <c r="P56" s="35"/>
      <c r="Q56" s="35"/>
      <c r="R56" s="35"/>
      <c r="S56" s="35"/>
      <c r="T56" s="35"/>
      <c r="U56" s="35"/>
      <c r="V56" s="35"/>
      <c r="W56" s="35"/>
      <c r="X56" s="128">
        <v>48</v>
      </c>
      <c r="Y56" s="32">
        <v>49</v>
      </c>
      <c r="Z56" s="32">
        <v>46</v>
      </c>
      <c r="AA56" s="32"/>
      <c r="AB56" s="39">
        <f t="shared" si="4"/>
        <v>8</v>
      </c>
      <c r="AC56" s="40">
        <f t="shared" si="5"/>
        <v>47.625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13"/>
    </row>
    <row r="57" spans="1:32" s="1" customFormat="1" ht="15" customHeight="1">
      <c r="A57" s="30" t="s">
        <v>379</v>
      </c>
      <c r="B57" s="31" t="s">
        <v>12</v>
      </c>
      <c r="C57" s="41" t="s">
        <v>45</v>
      </c>
      <c r="D57" s="32">
        <v>49</v>
      </c>
      <c r="E57" s="32">
        <v>41</v>
      </c>
      <c r="F57" s="128"/>
      <c r="G57" s="33"/>
      <c r="H57" s="34"/>
      <c r="I57" s="35"/>
      <c r="J57" s="33">
        <v>47</v>
      </c>
      <c r="K57" s="144"/>
      <c r="L57" s="35">
        <v>40</v>
      </c>
      <c r="M57" s="33">
        <v>46</v>
      </c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28">
        <v>49</v>
      </c>
      <c r="Y57" s="32">
        <v>48</v>
      </c>
      <c r="Z57" s="32">
        <v>49</v>
      </c>
      <c r="AA57" s="32"/>
      <c r="AB57" s="39">
        <f t="shared" si="4"/>
        <v>8</v>
      </c>
      <c r="AC57" s="40">
        <f t="shared" si="5"/>
        <v>46.125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13"/>
    </row>
    <row r="58" spans="1:32" s="1" customFormat="1" ht="15" customHeight="1">
      <c r="A58" s="30" t="s">
        <v>379</v>
      </c>
      <c r="B58" s="31" t="s">
        <v>12</v>
      </c>
      <c r="C58" s="31" t="s">
        <v>58</v>
      </c>
      <c r="D58" s="32">
        <v>46</v>
      </c>
      <c r="E58" s="32">
        <v>47</v>
      </c>
      <c r="F58" s="128"/>
      <c r="G58" s="33"/>
      <c r="H58" s="34"/>
      <c r="I58" s="35"/>
      <c r="J58" s="33">
        <v>43</v>
      </c>
      <c r="K58" s="144"/>
      <c r="L58" s="35">
        <v>44</v>
      </c>
      <c r="M58" s="33">
        <v>40</v>
      </c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28">
        <v>50</v>
      </c>
      <c r="Y58" s="32">
        <v>48</v>
      </c>
      <c r="Z58" s="32">
        <v>46</v>
      </c>
      <c r="AA58" s="32"/>
      <c r="AB58" s="39">
        <f t="shared" si="4"/>
        <v>8</v>
      </c>
      <c r="AC58" s="40">
        <f t="shared" si="5"/>
        <v>45.5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13"/>
    </row>
    <row r="59" spans="1:32" s="1" customFormat="1" ht="15" customHeight="1">
      <c r="A59" s="44" t="s">
        <v>393</v>
      </c>
      <c r="B59" s="32" t="s">
        <v>12</v>
      </c>
      <c r="C59" s="32" t="s">
        <v>45</v>
      </c>
      <c r="D59" s="32">
        <v>45</v>
      </c>
      <c r="E59" s="32">
        <v>44</v>
      </c>
      <c r="F59" s="128"/>
      <c r="G59" s="33"/>
      <c r="H59" s="34"/>
      <c r="I59" s="35"/>
      <c r="J59" s="33">
        <v>41</v>
      </c>
      <c r="K59" s="144"/>
      <c r="L59" s="35">
        <v>47</v>
      </c>
      <c r="M59" s="33">
        <v>44</v>
      </c>
      <c r="N59" s="36"/>
      <c r="O59" s="32"/>
      <c r="P59" s="35"/>
      <c r="Q59" s="35"/>
      <c r="R59" s="35"/>
      <c r="S59" s="35"/>
      <c r="T59" s="35"/>
      <c r="U59" s="35"/>
      <c r="V59" s="35"/>
      <c r="W59" s="35"/>
      <c r="X59" s="128">
        <v>45</v>
      </c>
      <c r="Y59" s="32">
        <v>45</v>
      </c>
      <c r="Z59" s="32">
        <v>48</v>
      </c>
      <c r="AA59" s="32"/>
      <c r="AB59" s="39">
        <f t="shared" si="4"/>
        <v>8</v>
      </c>
      <c r="AC59" s="40">
        <f t="shared" si="5"/>
        <v>44.875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13"/>
    </row>
    <row r="60" spans="1:32" s="1" customFormat="1" ht="15" customHeight="1">
      <c r="A60" s="45" t="s">
        <v>64</v>
      </c>
      <c r="B60" s="31" t="s">
        <v>3</v>
      </c>
      <c r="C60" s="31" t="s">
        <v>45</v>
      </c>
      <c r="D60" s="32">
        <v>40</v>
      </c>
      <c r="E60" s="32">
        <v>39</v>
      </c>
      <c r="F60" s="128"/>
      <c r="G60" s="33"/>
      <c r="H60" s="34">
        <v>40</v>
      </c>
      <c r="I60" s="35"/>
      <c r="J60" s="33">
        <v>36</v>
      </c>
      <c r="K60" s="144"/>
      <c r="L60" s="35"/>
      <c r="M60" s="33">
        <v>42</v>
      </c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>
        <v>43</v>
      </c>
      <c r="Y60" s="32"/>
      <c r="Z60" s="32"/>
      <c r="AA60" s="32"/>
      <c r="AB60" s="39">
        <f t="shared" si="4"/>
        <v>6</v>
      </c>
      <c r="AC60" s="40">
        <f t="shared" si="5"/>
        <v>40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13"/>
    </row>
    <row r="61" spans="1:32" s="1" customFormat="1" ht="15" customHeight="1">
      <c r="A61" s="30" t="s">
        <v>289</v>
      </c>
      <c r="B61" s="31" t="s">
        <v>3</v>
      </c>
      <c r="C61" s="31" t="s">
        <v>45</v>
      </c>
      <c r="D61" s="32">
        <v>11</v>
      </c>
      <c r="E61" s="32">
        <v>16</v>
      </c>
      <c r="F61" s="128"/>
      <c r="G61" s="33"/>
      <c r="H61" s="34"/>
      <c r="I61" s="35"/>
      <c r="J61" s="33"/>
      <c r="K61" s="144"/>
      <c r="L61" s="35"/>
      <c r="M61" s="33"/>
      <c r="N61" s="36"/>
      <c r="O61" s="35"/>
      <c r="P61" s="35"/>
      <c r="Q61" s="35"/>
      <c r="R61" s="35"/>
      <c r="S61" s="35"/>
      <c r="T61" s="35"/>
      <c r="U61" s="35"/>
      <c r="V61" s="35"/>
      <c r="W61" s="35"/>
      <c r="X61" s="128"/>
      <c r="Y61" s="32"/>
      <c r="Z61" s="32"/>
      <c r="AA61" s="32"/>
      <c r="AB61" s="39">
        <f t="shared" si="4"/>
        <v>2</v>
      </c>
      <c r="AC61" s="40">
        <f t="shared" si="5"/>
        <v>13.5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13"/>
    </row>
    <row r="62" spans="1:32" s="1" customFormat="1" ht="15" customHeight="1">
      <c r="A62" s="30" t="s">
        <v>432</v>
      </c>
      <c r="B62" s="31" t="s">
        <v>11</v>
      </c>
      <c r="C62" s="31" t="s">
        <v>45</v>
      </c>
      <c r="D62" s="32"/>
      <c r="E62" s="32"/>
      <c r="F62" s="128"/>
      <c r="G62" s="33"/>
      <c r="H62" s="34">
        <v>48</v>
      </c>
      <c r="I62" s="35"/>
      <c r="J62" s="33"/>
      <c r="K62" s="144"/>
      <c r="L62" s="35"/>
      <c r="M62" s="33"/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28"/>
      <c r="Y62" s="32"/>
      <c r="Z62" s="32"/>
      <c r="AA62" s="32"/>
      <c r="AB62" s="39">
        <f t="shared" si="4"/>
        <v>1</v>
      </c>
      <c r="AC62" s="40">
        <f t="shared" si="5"/>
        <v>48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13"/>
    </row>
    <row r="63" spans="1:32" s="1" customFormat="1" ht="15" customHeight="1">
      <c r="A63" s="30" t="s">
        <v>65</v>
      </c>
      <c r="B63" s="31" t="s">
        <v>11</v>
      </c>
      <c r="C63" s="31" t="s">
        <v>45</v>
      </c>
      <c r="D63" s="32"/>
      <c r="E63" s="32">
        <v>40</v>
      </c>
      <c r="F63" s="128"/>
      <c r="G63" s="33">
        <v>44</v>
      </c>
      <c r="H63" s="34">
        <v>46</v>
      </c>
      <c r="I63" s="35">
        <v>38</v>
      </c>
      <c r="J63" s="33">
        <v>39</v>
      </c>
      <c r="K63" s="144">
        <v>45</v>
      </c>
      <c r="L63" s="35"/>
      <c r="M63" s="33"/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>
        <v>43</v>
      </c>
      <c r="Y63" s="32"/>
      <c r="Z63" s="32"/>
      <c r="AA63" s="32"/>
      <c r="AB63" s="39">
        <f t="shared" si="4"/>
        <v>7</v>
      </c>
      <c r="AC63" s="40">
        <f t="shared" si="5"/>
        <v>42.142857142857146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13"/>
    </row>
    <row r="64" spans="1:32" s="1" customFormat="1" ht="15" customHeight="1">
      <c r="A64" s="30" t="s">
        <v>66</v>
      </c>
      <c r="B64" s="31" t="s">
        <v>7</v>
      </c>
      <c r="C64" s="31" t="s">
        <v>55</v>
      </c>
      <c r="D64" s="32"/>
      <c r="E64" s="32">
        <v>38</v>
      </c>
      <c r="F64" s="128"/>
      <c r="G64" s="33"/>
      <c r="H64" s="34"/>
      <c r="I64" s="35"/>
      <c r="J64" s="33">
        <v>21</v>
      </c>
      <c r="K64" s="144"/>
      <c r="L64" s="35"/>
      <c r="M64" s="33"/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28">
        <v>31</v>
      </c>
      <c r="Y64" s="32"/>
      <c r="Z64" s="32"/>
      <c r="AA64" s="32"/>
      <c r="AB64" s="39">
        <f t="shared" si="4"/>
        <v>3</v>
      </c>
      <c r="AC64" s="40">
        <f t="shared" si="5"/>
        <v>30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13"/>
    </row>
    <row r="65" spans="1:32" s="1" customFormat="1" ht="15" customHeight="1">
      <c r="A65" s="30" t="s">
        <v>67</v>
      </c>
      <c r="B65" s="31" t="s">
        <v>7</v>
      </c>
      <c r="C65" s="31" t="s">
        <v>45</v>
      </c>
      <c r="D65" s="32">
        <v>44</v>
      </c>
      <c r="E65" s="32">
        <v>46</v>
      </c>
      <c r="F65" s="128"/>
      <c r="G65" s="33">
        <v>38</v>
      </c>
      <c r="H65" s="34">
        <v>45</v>
      </c>
      <c r="I65" s="35">
        <v>40</v>
      </c>
      <c r="J65" s="33">
        <v>39</v>
      </c>
      <c r="K65" s="144">
        <v>44</v>
      </c>
      <c r="L65" s="35">
        <v>39</v>
      </c>
      <c r="M65" s="33">
        <v>39</v>
      </c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>
        <v>46</v>
      </c>
      <c r="Y65" s="32">
        <v>45</v>
      </c>
      <c r="Z65" s="32"/>
      <c r="AA65" s="32"/>
      <c r="AB65" s="39">
        <f t="shared" si="4"/>
        <v>11</v>
      </c>
      <c r="AC65" s="40">
        <f t="shared" si="5"/>
        <v>42.272727272727273</v>
      </c>
      <c r="AD65" s="40">
        <f t="array" ref="AD65">IF(AB65=0,0,IF(AB65&gt;9,AVERAGE(LARGE(D65:Z65,{1,2,3,4,5,6,7,8,9,10})),0))</f>
        <v>42.7</v>
      </c>
      <c r="AE65" s="40">
        <f t="array" ref="AE65">IF(AB65=0,0,IF(AB65&gt;9,SUM(LARGE(D65:Z65,{1,2,3,4,5,6,7,8,9,10})),0))</f>
        <v>427</v>
      </c>
      <c r="AF65" s="13"/>
    </row>
    <row r="66" spans="1:32" s="1" customFormat="1" ht="15" customHeight="1">
      <c r="A66" s="30" t="s">
        <v>67</v>
      </c>
      <c r="B66" s="31" t="s">
        <v>7</v>
      </c>
      <c r="C66" s="31" t="s">
        <v>57</v>
      </c>
      <c r="D66" s="32"/>
      <c r="E66" s="32"/>
      <c r="F66" s="128"/>
      <c r="G66" s="33">
        <v>30</v>
      </c>
      <c r="H66" s="34"/>
      <c r="I66" s="35"/>
      <c r="J66" s="33">
        <v>35</v>
      </c>
      <c r="K66" s="144">
        <v>42</v>
      </c>
      <c r="L66" s="35">
        <v>26</v>
      </c>
      <c r="M66" s="33"/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28"/>
      <c r="Y66" s="32"/>
      <c r="Z66" s="32"/>
      <c r="AA66" s="32"/>
      <c r="AB66" s="39">
        <f t="shared" si="4"/>
        <v>4</v>
      </c>
      <c r="AC66" s="40">
        <f t="shared" si="5"/>
        <v>33.25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13"/>
    </row>
    <row r="67" spans="1:32" s="1" customFormat="1" ht="15" customHeight="1">
      <c r="A67" s="30" t="s">
        <v>290</v>
      </c>
      <c r="B67" s="31" t="s">
        <v>4</v>
      </c>
      <c r="C67" s="31" t="s">
        <v>55</v>
      </c>
      <c r="D67" s="32"/>
      <c r="E67" s="32"/>
      <c r="F67" s="128"/>
      <c r="G67" s="33"/>
      <c r="H67" s="34"/>
      <c r="I67" s="35"/>
      <c r="J67" s="33"/>
      <c r="K67" s="144"/>
      <c r="L67" s="35"/>
      <c r="M67" s="33"/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/>
      <c r="Y67" s="32"/>
      <c r="Z67" s="32"/>
      <c r="AA67" s="32"/>
      <c r="AB67" s="39">
        <f t="shared" si="4"/>
        <v>0</v>
      </c>
      <c r="AC67" s="40">
        <f t="shared" si="5"/>
        <v>0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13"/>
    </row>
    <row r="68" spans="1:32" s="1" customFormat="1" ht="15" customHeight="1">
      <c r="A68" s="30" t="s">
        <v>68</v>
      </c>
      <c r="B68" s="31" t="s">
        <v>11</v>
      </c>
      <c r="C68" s="31" t="s">
        <v>45</v>
      </c>
      <c r="D68" s="32"/>
      <c r="E68" s="32"/>
      <c r="F68" s="128"/>
      <c r="G68" s="33"/>
      <c r="H68" s="34"/>
      <c r="I68" s="35"/>
      <c r="J68" s="33"/>
      <c r="K68" s="144"/>
      <c r="L68" s="35"/>
      <c r="M68" s="33"/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/>
      <c r="Y68" s="31"/>
      <c r="Z68" s="31"/>
      <c r="AA68" s="32"/>
      <c r="AB68" s="39">
        <f t="shared" si="4"/>
        <v>0</v>
      </c>
      <c r="AC68" s="40">
        <f t="shared" si="5"/>
        <v>0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13"/>
    </row>
    <row r="69" spans="1:32" s="1" customFormat="1" ht="15" customHeight="1">
      <c r="A69" s="30" t="s">
        <v>69</v>
      </c>
      <c r="B69" s="31" t="s">
        <v>12</v>
      </c>
      <c r="C69" s="41" t="s">
        <v>45</v>
      </c>
      <c r="D69" s="32">
        <v>41</v>
      </c>
      <c r="E69" s="32">
        <v>41</v>
      </c>
      <c r="F69" s="128">
        <v>35</v>
      </c>
      <c r="G69" s="33"/>
      <c r="H69" s="34">
        <v>40</v>
      </c>
      <c r="I69" s="35"/>
      <c r="J69" s="33"/>
      <c r="K69" s="144"/>
      <c r="L69" s="35">
        <v>30</v>
      </c>
      <c r="M69" s="33">
        <v>41</v>
      </c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>
        <v>43</v>
      </c>
      <c r="Y69" s="32"/>
      <c r="Z69" s="32"/>
      <c r="AA69" s="32"/>
      <c r="AB69" s="39">
        <f t="shared" si="4"/>
        <v>7</v>
      </c>
      <c r="AC69" s="40">
        <f t="shared" si="5"/>
        <v>38.714285714285715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13"/>
    </row>
    <row r="70" spans="1:32" s="1" customFormat="1" ht="15" customHeight="1">
      <c r="A70" s="126" t="s">
        <v>398</v>
      </c>
      <c r="B70" s="120" t="s">
        <v>5</v>
      </c>
      <c r="C70" s="120" t="s">
        <v>45</v>
      </c>
      <c r="D70" s="32"/>
      <c r="E70" s="32">
        <v>47</v>
      </c>
      <c r="F70" s="128"/>
      <c r="G70" s="33"/>
      <c r="H70" s="34"/>
      <c r="I70" s="35"/>
      <c r="J70" s="33">
        <v>36</v>
      </c>
      <c r="K70" s="144"/>
      <c r="L70" s="35"/>
      <c r="M70" s="33"/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>
        <v>43</v>
      </c>
      <c r="Y70" s="32"/>
      <c r="Z70" s="32"/>
      <c r="AA70" s="32"/>
      <c r="AB70" s="39">
        <f t="shared" si="4"/>
        <v>3</v>
      </c>
      <c r="AC70" s="40">
        <f t="shared" si="5"/>
        <v>42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13"/>
    </row>
    <row r="71" spans="1:32" s="1" customFormat="1" ht="15" customHeight="1">
      <c r="A71" s="30" t="s">
        <v>70</v>
      </c>
      <c r="B71" s="31" t="s">
        <v>10</v>
      </c>
      <c r="C71" s="31" t="s">
        <v>45</v>
      </c>
      <c r="D71" s="32"/>
      <c r="E71" s="32">
        <v>46</v>
      </c>
      <c r="F71" s="128">
        <v>42</v>
      </c>
      <c r="G71" s="33">
        <v>46</v>
      </c>
      <c r="H71" s="34">
        <v>40</v>
      </c>
      <c r="I71" s="35"/>
      <c r="J71" s="33"/>
      <c r="K71" s="144"/>
      <c r="L71" s="35">
        <v>41</v>
      </c>
      <c r="M71" s="33"/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128"/>
      <c r="Y71" s="32"/>
      <c r="Z71" s="32"/>
      <c r="AA71" s="32"/>
      <c r="AB71" s="39">
        <f t="shared" si="4"/>
        <v>5</v>
      </c>
      <c r="AC71" s="40">
        <f t="shared" si="5"/>
        <v>43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13"/>
    </row>
    <row r="72" spans="1:32" s="1" customFormat="1" ht="15" customHeight="1">
      <c r="A72" s="44" t="s">
        <v>70</v>
      </c>
      <c r="B72" s="32" t="s">
        <v>10</v>
      </c>
      <c r="C72" s="32" t="s">
        <v>96</v>
      </c>
      <c r="D72" s="32"/>
      <c r="E72" s="32">
        <v>37</v>
      </c>
      <c r="F72" s="128"/>
      <c r="G72" s="33">
        <v>31</v>
      </c>
      <c r="H72" s="34">
        <v>27</v>
      </c>
      <c r="I72" s="35"/>
      <c r="J72" s="33"/>
      <c r="K72" s="144"/>
      <c r="L72" s="35"/>
      <c r="M72" s="33"/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28"/>
      <c r="Y72" s="32"/>
      <c r="Z72" s="32"/>
      <c r="AA72" s="32"/>
      <c r="AB72" s="39">
        <f t="shared" si="4"/>
        <v>3</v>
      </c>
      <c r="AC72" s="40">
        <f t="shared" si="5"/>
        <v>31.666666666666668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13"/>
    </row>
    <row r="73" spans="1:32" s="1" customFormat="1" ht="15" customHeight="1">
      <c r="A73" s="30" t="s">
        <v>291</v>
      </c>
      <c r="B73" s="31" t="s">
        <v>5</v>
      </c>
      <c r="C73" s="31" t="s">
        <v>45</v>
      </c>
      <c r="D73" s="32"/>
      <c r="E73" s="32"/>
      <c r="F73" s="128"/>
      <c r="G73" s="33"/>
      <c r="H73" s="34"/>
      <c r="I73" s="35"/>
      <c r="J73" s="33"/>
      <c r="K73" s="144"/>
      <c r="L73" s="35">
        <v>33</v>
      </c>
      <c r="M73" s="33"/>
      <c r="N73" s="36"/>
      <c r="O73" s="35"/>
      <c r="P73" s="35"/>
      <c r="Q73" s="35"/>
      <c r="R73" s="35"/>
      <c r="S73" s="35"/>
      <c r="T73" s="35"/>
      <c r="U73" s="35"/>
      <c r="V73" s="35"/>
      <c r="W73" s="35"/>
      <c r="X73" s="128"/>
      <c r="Y73" s="32"/>
      <c r="Z73" s="32"/>
      <c r="AA73" s="31"/>
      <c r="AB73" s="39">
        <f t="shared" si="4"/>
        <v>1</v>
      </c>
      <c r="AC73" s="40">
        <f t="shared" si="5"/>
        <v>33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13"/>
    </row>
    <row r="74" spans="1:32" s="1" customFormat="1" ht="15" customHeight="1">
      <c r="A74" s="30" t="s">
        <v>71</v>
      </c>
      <c r="B74" s="31" t="s">
        <v>10</v>
      </c>
      <c r="C74" s="31" t="s">
        <v>45</v>
      </c>
      <c r="D74" s="32"/>
      <c r="E74" s="32">
        <v>45</v>
      </c>
      <c r="F74" s="128">
        <v>45</v>
      </c>
      <c r="G74" s="33"/>
      <c r="H74" s="34">
        <v>48</v>
      </c>
      <c r="I74" s="35"/>
      <c r="J74" s="33"/>
      <c r="K74" s="144"/>
      <c r="L74" s="35">
        <v>42</v>
      </c>
      <c r="M74" s="33">
        <v>46</v>
      </c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>
        <v>50</v>
      </c>
      <c r="Y74" s="32">
        <v>47</v>
      </c>
      <c r="Z74" s="32">
        <v>46</v>
      </c>
      <c r="AA74" s="32"/>
      <c r="AB74" s="39">
        <f t="shared" si="4"/>
        <v>8</v>
      </c>
      <c r="AC74" s="40">
        <f t="shared" si="5"/>
        <v>46.125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13"/>
    </row>
    <row r="75" spans="1:32" s="1" customFormat="1" ht="15" customHeight="1">
      <c r="A75" s="30" t="s">
        <v>71</v>
      </c>
      <c r="B75" s="31" t="s">
        <v>10</v>
      </c>
      <c r="C75" s="31" t="s">
        <v>50</v>
      </c>
      <c r="D75" s="32"/>
      <c r="E75" s="32"/>
      <c r="F75" s="128"/>
      <c r="G75" s="33"/>
      <c r="H75" s="34"/>
      <c r="I75" s="35"/>
      <c r="J75" s="33"/>
      <c r="K75" s="144"/>
      <c r="L75" s="35"/>
      <c r="M75" s="33">
        <v>48</v>
      </c>
      <c r="N75" s="36"/>
      <c r="O75" s="35"/>
      <c r="P75" s="35"/>
      <c r="Q75" s="35"/>
      <c r="R75" s="35"/>
      <c r="S75" s="35"/>
      <c r="T75" s="35"/>
      <c r="U75" s="35"/>
      <c r="V75" s="35"/>
      <c r="W75" s="35"/>
      <c r="X75" s="128"/>
      <c r="Y75" s="32"/>
      <c r="Z75" s="32"/>
      <c r="AA75" s="32"/>
      <c r="AB75" s="39">
        <f t="shared" si="4"/>
        <v>1</v>
      </c>
      <c r="AC75" s="40">
        <f t="shared" si="5"/>
        <v>48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13"/>
    </row>
    <row r="76" spans="1:32" s="1" customFormat="1" ht="15" customHeight="1">
      <c r="A76" s="126" t="s">
        <v>400</v>
      </c>
      <c r="B76" s="120" t="s">
        <v>5</v>
      </c>
      <c r="C76" s="123" t="s">
        <v>57</v>
      </c>
      <c r="D76" s="32"/>
      <c r="E76" s="32">
        <v>32</v>
      </c>
      <c r="F76" s="128"/>
      <c r="G76" s="33"/>
      <c r="H76" s="34">
        <v>28</v>
      </c>
      <c r="I76" s="35"/>
      <c r="J76" s="33"/>
      <c r="K76" s="144"/>
      <c r="L76" s="35"/>
      <c r="M76" s="33"/>
      <c r="N76" s="36"/>
      <c r="O76" s="35"/>
      <c r="P76" s="35"/>
      <c r="Q76" s="35"/>
      <c r="R76" s="35"/>
      <c r="S76" s="127"/>
      <c r="T76" s="35"/>
      <c r="U76" s="35"/>
      <c r="V76" s="35"/>
      <c r="W76" s="35"/>
      <c r="X76" s="128">
        <v>28</v>
      </c>
      <c r="Y76" s="31"/>
      <c r="Z76" s="31"/>
      <c r="AA76" s="32"/>
      <c r="AB76" s="39">
        <f t="shared" si="4"/>
        <v>3</v>
      </c>
      <c r="AC76" s="40">
        <f t="shared" si="5"/>
        <v>29.333333333333332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13"/>
    </row>
    <row r="77" spans="1:32" s="1" customFormat="1" ht="15" customHeight="1">
      <c r="A77" s="118" t="s">
        <v>72</v>
      </c>
      <c r="B77" s="32" t="s">
        <v>3</v>
      </c>
      <c r="C77" s="32" t="s">
        <v>45</v>
      </c>
      <c r="D77" s="32"/>
      <c r="E77" s="32">
        <v>38</v>
      </c>
      <c r="F77" s="128"/>
      <c r="G77" s="33"/>
      <c r="H77" s="34"/>
      <c r="I77" s="35"/>
      <c r="J77" s="33"/>
      <c r="K77" s="144"/>
      <c r="L77" s="35"/>
      <c r="M77" s="33"/>
      <c r="N77" s="36"/>
      <c r="O77" s="35"/>
      <c r="P77" s="35"/>
      <c r="Q77" s="35"/>
      <c r="R77" s="35"/>
      <c r="S77" s="35"/>
      <c r="T77" s="35"/>
      <c r="U77" s="35"/>
      <c r="V77" s="35"/>
      <c r="W77" s="35"/>
      <c r="X77" s="128"/>
      <c r="Y77" s="32"/>
      <c r="Z77" s="32"/>
      <c r="AA77" s="32"/>
      <c r="AB77" s="39">
        <f t="shared" si="4"/>
        <v>1</v>
      </c>
      <c r="AC77" s="40">
        <f t="shared" si="5"/>
        <v>38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13"/>
    </row>
    <row r="78" spans="1:32" s="1" customFormat="1" ht="15" customHeight="1">
      <c r="A78" s="30" t="s">
        <v>73</v>
      </c>
      <c r="B78" s="31" t="s">
        <v>7</v>
      </c>
      <c r="C78" s="31" t="s">
        <v>45</v>
      </c>
      <c r="D78" s="32">
        <v>36</v>
      </c>
      <c r="E78" s="32">
        <v>35</v>
      </c>
      <c r="F78" s="128">
        <v>40</v>
      </c>
      <c r="G78" s="33">
        <v>32</v>
      </c>
      <c r="H78" s="34">
        <v>24</v>
      </c>
      <c r="I78" s="35"/>
      <c r="J78" s="33"/>
      <c r="K78" s="144"/>
      <c r="L78" s="35"/>
      <c r="M78" s="33"/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>
        <v>35</v>
      </c>
      <c r="Y78" s="32">
        <v>39</v>
      </c>
      <c r="Z78" s="32">
        <v>36</v>
      </c>
      <c r="AA78" s="32"/>
      <c r="AB78" s="39">
        <f t="shared" si="4"/>
        <v>8</v>
      </c>
      <c r="AC78" s="40">
        <f t="shared" si="5"/>
        <v>34.625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13"/>
    </row>
    <row r="79" spans="1:32" s="1" customFormat="1" ht="15" customHeight="1">
      <c r="A79" s="30" t="s">
        <v>292</v>
      </c>
      <c r="B79" s="32" t="s">
        <v>7</v>
      </c>
      <c r="C79" s="32" t="s">
        <v>45</v>
      </c>
      <c r="D79" s="32"/>
      <c r="E79" s="32"/>
      <c r="F79" s="128"/>
      <c r="G79" s="33"/>
      <c r="H79" s="34"/>
      <c r="I79" s="35"/>
      <c r="J79" s="33"/>
      <c r="K79" s="144"/>
      <c r="L79" s="35"/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/>
      <c r="Y79" s="32"/>
      <c r="Z79" s="37"/>
      <c r="AA79" s="32"/>
      <c r="AB79" s="39">
        <f t="shared" si="4"/>
        <v>0</v>
      </c>
      <c r="AC79" s="40">
        <f t="shared" si="5"/>
        <v>0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13"/>
    </row>
    <row r="80" spans="1:32" s="1" customFormat="1" ht="15" customHeight="1">
      <c r="A80" s="30" t="s">
        <v>74</v>
      </c>
      <c r="B80" s="32" t="s">
        <v>9</v>
      </c>
      <c r="C80" s="32" t="s">
        <v>57</v>
      </c>
      <c r="D80" s="32">
        <v>36</v>
      </c>
      <c r="E80" s="32">
        <v>43</v>
      </c>
      <c r="F80" s="128">
        <v>44</v>
      </c>
      <c r="G80" s="33">
        <v>37</v>
      </c>
      <c r="H80" s="34">
        <v>37</v>
      </c>
      <c r="I80" s="35">
        <v>40</v>
      </c>
      <c r="J80" s="33"/>
      <c r="K80" s="144"/>
      <c r="L80" s="35">
        <v>31</v>
      </c>
      <c r="M80" s="33">
        <v>45</v>
      </c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>
        <v>40</v>
      </c>
      <c r="Y80" s="32">
        <v>31</v>
      </c>
      <c r="Z80" s="32">
        <v>44</v>
      </c>
      <c r="AA80" s="32"/>
      <c r="AB80" s="39">
        <f t="shared" si="4"/>
        <v>11</v>
      </c>
      <c r="AC80" s="40">
        <f t="shared" si="5"/>
        <v>38.909090909090907</v>
      </c>
      <c r="AD80" s="40">
        <f t="array" ref="AD80">IF(AB80=0,0,IF(AB80&gt;9,AVERAGE(LARGE(D80:Z80,{1,2,3,4,5,6,7,8,9,10})),0))</f>
        <v>39.700000000000003</v>
      </c>
      <c r="AE80" s="40">
        <f t="array" ref="AE80">IF(AB80=0,0,IF(AB80&gt;9,SUM(LARGE(D80:Z80,{1,2,3,4,5,6,7,8,9,10})),0))</f>
        <v>397</v>
      </c>
      <c r="AF80" s="13"/>
    </row>
    <row r="81" spans="1:32" s="1" customFormat="1" ht="15" customHeight="1">
      <c r="A81" s="30" t="s">
        <v>74</v>
      </c>
      <c r="B81" s="31" t="s">
        <v>9</v>
      </c>
      <c r="C81" s="31" t="s">
        <v>96</v>
      </c>
      <c r="D81" s="32">
        <v>27</v>
      </c>
      <c r="E81" s="32">
        <v>35</v>
      </c>
      <c r="F81" s="128">
        <v>28</v>
      </c>
      <c r="G81" s="33">
        <v>28</v>
      </c>
      <c r="H81" s="34"/>
      <c r="I81" s="35"/>
      <c r="J81" s="33"/>
      <c r="K81" s="144"/>
      <c r="L81" s="35">
        <v>24</v>
      </c>
      <c r="M81" s="33"/>
      <c r="N81" s="36"/>
      <c r="O81" s="35"/>
      <c r="P81" s="35"/>
      <c r="Q81" s="35"/>
      <c r="R81" s="35"/>
      <c r="S81" s="35"/>
      <c r="T81" s="35"/>
      <c r="U81" s="35"/>
      <c r="V81" s="35"/>
      <c r="W81" s="35"/>
      <c r="X81" s="128"/>
      <c r="Y81" s="32"/>
      <c r="Z81" s="32"/>
      <c r="AA81" s="32"/>
      <c r="AB81" s="39">
        <f t="shared" si="4"/>
        <v>5</v>
      </c>
      <c r="AC81" s="40">
        <f t="shared" si="5"/>
        <v>28.4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13"/>
    </row>
    <row r="82" spans="1:32" s="1" customFormat="1" ht="15" customHeight="1">
      <c r="A82" s="30" t="s">
        <v>293</v>
      </c>
      <c r="B82" s="31" t="s">
        <v>11</v>
      </c>
      <c r="C82" s="41" t="s">
        <v>45</v>
      </c>
      <c r="D82" s="32"/>
      <c r="E82" s="32"/>
      <c r="F82" s="128"/>
      <c r="G82" s="33"/>
      <c r="H82" s="34"/>
      <c r="I82" s="35"/>
      <c r="J82" s="33"/>
      <c r="K82" s="144">
        <v>41</v>
      </c>
      <c r="L82" s="35"/>
      <c r="M82" s="33"/>
      <c r="N82" s="36"/>
      <c r="O82" s="33"/>
      <c r="P82" s="35"/>
      <c r="Q82" s="35"/>
      <c r="R82" s="35"/>
      <c r="S82" s="35"/>
      <c r="T82" s="35"/>
      <c r="U82" s="35"/>
      <c r="V82" s="35"/>
      <c r="W82" s="35"/>
      <c r="X82" s="128"/>
      <c r="Y82" s="32"/>
      <c r="Z82" s="32"/>
      <c r="AA82" s="32"/>
      <c r="AB82" s="39">
        <f t="shared" si="4"/>
        <v>1</v>
      </c>
      <c r="AC82" s="40">
        <f t="shared" si="5"/>
        <v>41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13"/>
    </row>
    <row r="83" spans="1:32" s="1" customFormat="1" ht="15" customHeight="1">
      <c r="A83" s="30" t="s">
        <v>75</v>
      </c>
      <c r="B83" s="31" t="s">
        <v>11</v>
      </c>
      <c r="C83" s="31" t="s">
        <v>45</v>
      </c>
      <c r="D83" s="32"/>
      <c r="E83" s="32"/>
      <c r="F83" s="128"/>
      <c r="G83" s="33"/>
      <c r="H83" s="34">
        <v>41</v>
      </c>
      <c r="I83" s="35"/>
      <c r="J83" s="33"/>
      <c r="K83" s="144"/>
      <c r="L83" s="35"/>
      <c r="M83" s="33"/>
      <c r="N83" s="36"/>
      <c r="O83" s="35"/>
      <c r="P83" s="35"/>
      <c r="Q83" s="35"/>
      <c r="R83" s="35"/>
      <c r="S83" s="35"/>
      <c r="T83" s="35"/>
      <c r="U83" s="35"/>
      <c r="V83" s="35"/>
      <c r="W83" s="35"/>
      <c r="X83" s="128"/>
      <c r="Y83" s="32"/>
      <c r="Z83" s="32"/>
      <c r="AA83" s="32"/>
      <c r="AB83" s="39">
        <f t="shared" si="4"/>
        <v>1</v>
      </c>
      <c r="AC83" s="40">
        <f t="shared" si="5"/>
        <v>41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13"/>
    </row>
    <row r="84" spans="1:32" s="1" customFormat="1" ht="15" customHeight="1">
      <c r="A84" s="124" t="s">
        <v>415</v>
      </c>
      <c r="B84" s="123" t="s">
        <v>5</v>
      </c>
      <c r="C84" s="123" t="s">
        <v>45</v>
      </c>
      <c r="D84" s="121"/>
      <c r="E84" s="121">
        <v>35</v>
      </c>
      <c r="F84" s="128"/>
      <c r="G84" s="33"/>
      <c r="H84" s="34"/>
      <c r="I84" s="35"/>
      <c r="J84" s="33"/>
      <c r="K84" s="144"/>
      <c r="L84" s="35"/>
      <c r="M84" s="33"/>
      <c r="N84" s="36"/>
      <c r="O84" s="35"/>
      <c r="P84" s="35"/>
      <c r="Q84" s="35"/>
      <c r="R84" s="35"/>
      <c r="S84" s="127"/>
      <c r="T84" s="35"/>
      <c r="U84" s="35"/>
      <c r="V84" s="35"/>
      <c r="W84" s="35"/>
      <c r="X84" s="128"/>
      <c r="Y84" s="32"/>
      <c r="Z84" s="32"/>
      <c r="AA84" s="32"/>
      <c r="AB84" s="39">
        <f t="shared" si="4"/>
        <v>1</v>
      </c>
      <c r="AC84" s="40">
        <f t="shared" si="5"/>
        <v>35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13"/>
    </row>
    <row r="85" spans="1:32" s="1" customFormat="1" ht="15" customHeight="1">
      <c r="A85" s="30" t="s">
        <v>437</v>
      </c>
      <c r="B85" s="31" t="s">
        <v>5</v>
      </c>
      <c r="C85" s="31" t="s">
        <v>50</v>
      </c>
      <c r="D85" s="32"/>
      <c r="E85" s="32"/>
      <c r="F85" s="128"/>
      <c r="G85" s="33"/>
      <c r="H85" s="34"/>
      <c r="I85" s="139">
        <v>33</v>
      </c>
      <c r="J85" s="33">
        <v>32</v>
      </c>
      <c r="K85" s="144"/>
      <c r="L85" s="35"/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/>
      <c r="Y85" s="32"/>
      <c r="Z85" s="32"/>
      <c r="AA85" s="32"/>
      <c r="AB85" s="39">
        <f t="shared" si="4"/>
        <v>2</v>
      </c>
      <c r="AC85" s="40">
        <f t="shared" si="5"/>
        <v>32.5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13"/>
    </row>
    <row r="86" spans="1:32" s="1" customFormat="1" ht="15" customHeight="1">
      <c r="A86" s="30" t="s">
        <v>76</v>
      </c>
      <c r="B86" s="31" t="s">
        <v>12</v>
      </c>
      <c r="C86" s="31" t="s">
        <v>45</v>
      </c>
      <c r="D86" s="32"/>
      <c r="E86" s="32"/>
      <c r="F86" s="128"/>
      <c r="G86" s="33"/>
      <c r="H86" s="34"/>
      <c r="I86" s="35"/>
      <c r="J86" s="33"/>
      <c r="K86" s="144"/>
      <c r="L86" s="35"/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/>
      <c r="Y86" s="32"/>
      <c r="Z86" s="32"/>
      <c r="AA86" s="32"/>
      <c r="AB86" s="39">
        <f t="shared" si="4"/>
        <v>0</v>
      </c>
      <c r="AC86" s="40">
        <f t="shared" si="5"/>
        <v>0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13"/>
    </row>
    <row r="87" spans="1:32" s="1" customFormat="1" ht="15" customHeight="1">
      <c r="A87" s="30" t="s">
        <v>294</v>
      </c>
      <c r="B87" s="31" t="s">
        <v>4</v>
      </c>
      <c r="C87" s="31" t="s">
        <v>55</v>
      </c>
      <c r="D87" s="32"/>
      <c r="E87" s="32"/>
      <c r="F87" s="128"/>
      <c r="G87" s="33"/>
      <c r="H87" s="34"/>
      <c r="I87" s="35"/>
      <c r="J87" s="33">
        <v>24</v>
      </c>
      <c r="K87" s="144"/>
      <c r="L87" s="35"/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/>
      <c r="Y87" s="32"/>
      <c r="Z87" s="32"/>
      <c r="AA87" s="32"/>
      <c r="AB87" s="39">
        <f t="shared" si="4"/>
        <v>1</v>
      </c>
      <c r="AC87" s="40">
        <f t="shared" si="5"/>
        <v>24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13"/>
    </row>
    <row r="88" spans="1:32" s="1" customFormat="1" ht="15" customHeight="1">
      <c r="A88" s="30" t="s">
        <v>294</v>
      </c>
      <c r="B88" s="31" t="s">
        <v>10</v>
      </c>
      <c r="C88" s="31" t="s">
        <v>45</v>
      </c>
      <c r="D88" s="32"/>
      <c r="E88" s="32"/>
      <c r="F88" s="128"/>
      <c r="G88" s="33"/>
      <c r="H88" s="34"/>
      <c r="I88" s="35"/>
      <c r="J88" s="33"/>
      <c r="K88" s="144"/>
      <c r="L88" s="35"/>
      <c r="M88" s="33"/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/>
      <c r="Y88" s="32"/>
      <c r="Z88" s="32"/>
      <c r="AA88" s="32"/>
      <c r="AB88" s="39">
        <f t="shared" si="4"/>
        <v>0</v>
      </c>
      <c r="AC88" s="40">
        <f t="shared" si="5"/>
        <v>0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13"/>
    </row>
    <row r="89" spans="1:32" s="1" customFormat="1" ht="15" customHeight="1">
      <c r="A89" s="30" t="s">
        <v>449</v>
      </c>
      <c r="B89" s="31" t="s">
        <v>4</v>
      </c>
      <c r="C89" s="31" t="s">
        <v>45</v>
      </c>
      <c r="D89" s="32"/>
      <c r="E89" s="32"/>
      <c r="F89" s="128"/>
      <c r="G89" s="33"/>
      <c r="H89" s="34"/>
      <c r="I89" s="35"/>
      <c r="J89" s="33">
        <v>39</v>
      </c>
      <c r="K89" s="144"/>
      <c r="L89" s="35"/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/>
      <c r="Y89" s="32"/>
      <c r="Z89" s="32"/>
      <c r="AA89" s="32"/>
      <c r="AB89" s="39">
        <f t="shared" si="4"/>
        <v>1</v>
      </c>
      <c r="AC89" s="40">
        <f t="shared" si="5"/>
        <v>39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13"/>
    </row>
    <row r="90" spans="1:32" s="1" customFormat="1" ht="15" customHeight="1">
      <c r="A90" s="44" t="s">
        <v>295</v>
      </c>
      <c r="B90" s="32" t="s">
        <v>10</v>
      </c>
      <c r="C90" s="32" t="s">
        <v>45</v>
      </c>
      <c r="D90" s="32"/>
      <c r="E90" s="32"/>
      <c r="F90" s="128"/>
      <c r="G90" s="33"/>
      <c r="H90" s="34"/>
      <c r="I90" s="35"/>
      <c r="J90" s="33"/>
      <c r="K90" s="144"/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28"/>
      <c r="Y90" s="32"/>
      <c r="Z90" s="32"/>
      <c r="AA90" s="32"/>
      <c r="AB90" s="39">
        <f t="shared" si="4"/>
        <v>0</v>
      </c>
      <c r="AC90" s="40">
        <f t="shared" si="5"/>
        <v>0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13"/>
    </row>
    <row r="91" spans="1:32" s="1" customFormat="1" ht="15" customHeight="1">
      <c r="A91" s="30" t="s">
        <v>77</v>
      </c>
      <c r="B91" s="31" t="s">
        <v>7</v>
      </c>
      <c r="C91" s="31" t="s">
        <v>45</v>
      </c>
      <c r="D91" s="32"/>
      <c r="E91" s="32"/>
      <c r="F91" s="128"/>
      <c r="G91" s="33">
        <v>30</v>
      </c>
      <c r="H91" s="34">
        <v>33</v>
      </c>
      <c r="I91" s="35">
        <v>24</v>
      </c>
      <c r="J91" s="33">
        <v>28</v>
      </c>
      <c r="K91" s="144"/>
      <c r="L91" s="35"/>
      <c r="M91" s="33">
        <v>29</v>
      </c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/>
      <c r="Y91" s="32"/>
      <c r="Z91" s="32"/>
      <c r="AA91" s="32"/>
      <c r="AB91" s="39">
        <f t="shared" si="4"/>
        <v>5</v>
      </c>
      <c r="AC91" s="40">
        <f t="shared" si="5"/>
        <v>28.8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13"/>
    </row>
    <row r="92" spans="1:32" s="1" customFormat="1" ht="15" customHeight="1">
      <c r="A92" s="124" t="s">
        <v>409</v>
      </c>
      <c r="B92" s="123" t="s">
        <v>5</v>
      </c>
      <c r="C92" s="125" t="s">
        <v>55</v>
      </c>
      <c r="D92" s="121"/>
      <c r="E92" s="121">
        <v>21</v>
      </c>
      <c r="F92" s="128">
        <v>23</v>
      </c>
      <c r="G92" s="33">
        <v>16</v>
      </c>
      <c r="H92" s="34"/>
      <c r="I92" s="35"/>
      <c r="J92" s="33"/>
      <c r="K92" s="144"/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>
        <v>20</v>
      </c>
      <c r="Y92" s="32"/>
      <c r="Z92" s="32"/>
      <c r="AA92" s="32"/>
      <c r="AB92" s="39">
        <f t="shared" si="4"/>
        <v>4</v>
      </c>
      <c r="AC92" s="40">
        <f t="shared" si="5"/>
        <v>20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13"/>
    </row>
    <row r="93" spans="1:32" s="1" customFormat="1" ht="15" customHeight="1">
      <c r="A93" s="124" t="s">
        <v>408</v>
      </c>
      <c r="B93" s="123" t="s">
        <v>5</v>
      </c>
      <c r="C93" s="123" t="s">
        <v>45</v>
      </c>
      <c r="D93" s="121"/>
      <c r="E93" s="121">
        <v>41</v>
      </c>
      <c r="F93" s="128">
        <v>37</v>
      </c>
      <c r="G93" s="33">
        <v>35</v>
      </c>
      <c r="H93" s="34"/>
      <c r="I93" s="35"/>
      <c r="J93" s="33"/>
      <c r="K93" s="144"/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>
        <v>34</v>
      </c>
      <c r="Y93" s="32"/>
      <c r="Z93" s="32"/>
      <c r="AA93" s="32"/>
      <c r="AB93" s="39">
        <f t="shared" si="4"/>
        <v>4</v>
      </c>
      <c r="AC93" s="40">
        <f t="shared" si="5"/>
        <v>36.75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13"/>
    </row>
    <row r="94" spans="1:32" s="1" customFormat="1" ht="15" customHeight="1">
      <c r="A94" s="30" t="s">
        <v>78</v>
      </c>
      <c r="B94" s="31" t="s">
        <v>5</v>
      </c>
      <c r="C94" s="31" t="s">
        <v>45</v>
      </c>
      <c r="D94" s="32">
        <v>42</v>
      </c>
      <c r="E94" s="32">
        <v>42</v>
      </c>
      <c r="F94" s="128">
        <v>43</v>
      </c>
      <c r="G94" s="33">
        <v>41</v>
      </c>
      <c r="H94" s="34">
        <v>42</v>
      </c>
      <c r="I94" s="35">
        <v>35</v>
      </c>
      <c r="J94" s="33">
        <v>44</v>
      </c>
      <c r="K94" s="144">
        <v>38</v>
      </c>
      <c r="L94" s="35"/>
      <c r="M94" s="33">
        <v>48</v>
      </c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>
        <v>44</v>
      </c>
      <c r="Y94" s="32"/>
      <c r="Z94" s="32"/>
      <c r="AA94" s="32"/>
      <c r="AB94" s="39">
        <f t="shared" si="4"/>
        <v>10</v>
      </c>
      <c r="AC94" s="40">
        <f t="shared" si="5"/>
        <v>41.9</v>
      </c>
      <c r="AD94" s="40">
        <f t="array" ref="AD94">IF(AB94=0,0,IF(AB94&gt;9,AVERAGE(LARGE(D94:Z94,{1,2,3,4,5,6,7,8,9,10})),0))</f>
        <v>41.9</v>
      </c>
      <c r="AE94" s="40">
        <f t="array" ref="AE94">IF(AB94=0,0,IF(AB94&gt;9,SUM(LARGE(D94:Z94,{1,2,3,4,5,6,7,8,9,10})),0))</f>
        <v>419</v>
      </c>
      <c r="AF94" s="13"/>
    </row>
    <row r="95" spans="1:32" s="1" customFormat="1" ht="15" customHeight="1">
      <c r="A95" s="30" t="s">
        <v>78</v>
      </c>
      <c r="B95" s="31" t="s">
        <v>5</v>
      </c>
      <c r="C95" s="31" t="s">
        <v>50</v>
      </c>
      <c r="D95" s="32">
        <v>41</v>
      </c>
      <c r="E95" s="32">
        <v>46</v>
      </c>
      <c r="F95" s="128">
        <v>46</v>
      </c>
      <c r="G95" s="33">
        <v>42</v>
      </c>
      <c r="H95" s="34">
        <v>44</v>
      </c>
      <c r="I95" s="35">
        <v>40</v>
      </c>
      <c r="J95" s="33">
        <v>37</v>
      </c>
      <c r="K95" s="144">
        <v>41</v>
      </c>
      <c r="L95" s="35"/>
      <c r="M95" s="33">
        <v>45</v>
      </c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>
        <v>44</v>
      </c>
      <c r="Y95" s="32">
        <v>40</v>
      </c>
      <c r="Z95" s="32">
        <v>41</v>
      </c>
      <c r="AA95" s="32"/>
      <c r="AB95" s="39">
        <f t="shared" si="4"/>
        <v>12</v>
      </c>
      <c r="AC95" s="40">
        <f t="shared" si="5"/>
        <v>42.25</v>
      </c>
      <c r="AD95" s="40">
        <f t="array" ref="AD95">IF(AB95=0,0,IF(AB95&gt;9,AVERAGE(LARGE(D95:Z95,{1,2,3,4,5,6,7,8,9,10})),0))</f>
        <v>43</v>
      </c>
      <c r="AE95" s="40">
        <f t="array" ref="AE95">IF(AB95=0,0,IF(AB95&gt;9,SUM(LARGE(D95:Z95,{1,2,3,4,5,6,7,8,9,10})),0))</f>
        <v>430</v>
      </c>
      <c r="AF95" s="13"/>
    </row>
    <row r="96" spans="1:32" s="1" customFormat="1" ht="15" customHeight="1">
      <c r="A96" s="30" t="s">
        <v>79</v>
      </c>
      <c r="B96" s="31" t="s">
        <v>12</v>
      </c>
      <c r="C96" s="31" t="s">
        <v>45</v>
      </c>
      <c r="D96" s="32">
        <v>40</v>
      </c>
      <c r="E96" s="32">
        <v>35</v>
      </c>
      <c r="F96" s="128">
        <v>46</v>
      </c>
      <c r="G96" s="33">
        <v>38</v>
      </c>
      <c r="H96" s="34"/>
      <c r="I96" s="35">
        <v>38</v>
      </c>
      <c r="J96" s="33">
        <v>38</v>
      </c>
      <c r="K96" s="144">
        <v>43</v>
      </c>
      <c r="L96" s="35">
        <v>38</v>
      </c>
      <c r="M96" s="33">
        <v>40</v>
      </c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>
        <v>43</v>
      </c>
      <c r="Y96" s="32"/>
      <c r="Z96" s="32"/>
      <c r="AA96" s="32"/>
      <c r="AB96" s="39">
        <f t="shared" si="4"/>
        <v>10</v>
      </c>
      <c r="AC96" s="40">
        <f t="shared" si="5"/>
        <v>39.9</v>
      </c>
      <c r="AD96" s="40">
        <f t="array" ref="AD96">IF(AB96=0,0,IF(AB96&gt;9,AVERAGE(LARGE(D96:Z96,{1,2,3,4,5,6,7,8,9,10})),0))</f>
        <v>39.9</v>
      </c>
      <c r="AE96" s="40">
        <f t="array" ref="AE96">IF(AB96=0,0,IF(AB96&gt;9,SUM(LARGE(D96:Z96,{1,2,3,4,5,6,7,8,9,10})),0))</f>
        <v>399</v>
      </c>
      <c r="AF96" s="13"/>
    </row>
    <row r="97" spans="1:32" s="1" customFormat="1" ht="15" customHeight="1">
      <c r="A97" s="44" t="s">
        <v>79</v>
      </c>
      <c r="B97" s="32" t="s">
        <v>12</v>
      </c>
      <c r="C97" s="31" t="s">
        <v>50</v>
      </c>
      <c r="D97" s="32">
        <v>41</v>
      </c>
      <c r="E97" s="32">
        <v>38</v>
      </c>
      <c r="F97" s="128">
        <v>45</v>
      </c>
      <c r="G97" s="33">
        <v>39</v>
      </c>
      <c r="H97" s="34"/>
      <c r="I97" s="35">
        <v>37</v>
      </c>
      <c r="J97" s="33">
        <v>38</v>
      </c>
      <c r="K97" s="144">
        <v>47</v>
      </c>
      <c r="L97" s="35">
        <v>40</v>
      </c>
      <c r="M97" s="33">
        <v>40</v>
      </c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>
        <v>42</v>
      </c>
      <c r="Y97" s="32"/>
      <c r="Z97" s="32"/>
      <c r="AA97" s="32"/>
      <c r="AB97" s="39">
        <f t="shared" si="4"/>
        <v>10</v>
      </c>
      <c r="AC97" s="40">
        <f t="shared" si="5"/>
        <v>40.700000000000003</v>
      </c>
      <c r="AD97" s="40">
        <f t="array" ref="AD97">IF(AB97=0,0,IF(AB97&gt;9,AVERAGE(LARGE(D97:Z97,{1,2,3,4,5,6,7,8,9,10})),0))</f>
        <v>40.700000000000003</v>
      </c>
      <c r="AE97" s="40">
        <f t="array" ref="AE97">IF(AB97=0,0,IF(AB97&gt;9,SUM(LARGE(D97:Z97,{1,2,3,4,5,6,7,8,9,10})),0))</f>
        <v>407</v>
      </c>
      <c r="AF97" s="13"/>
    </row>
    <row r="98" spans="1:32" s="1" customFormat="1" ht="15" customHeight="1">
      <c r="A98" s="30" t="s">
        <v>448</v>
      </c>
      <c r="B98" s="31" t="s">
        <v>6</v>
      </c>
      <c r="C98" s="31" t="s">
        <v>45</v>
      </c>
      <c r="D98" s="32"/>
      <c r="E98" s="32"/>
      <c r="F98" s="128"/>
      <c r="G98" s="33"/>
      <c r="H98" s="34"/>
      <c r="I98" s="35"/>
      <c r="J98" s="33">
        <v>30</v>
      </c>
      <c r="K98" s="144"/>
      <c r="L98" s="35"/>
      <c r="M98" s="33"/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28"/>
      <c r="Y98" s="32"/>
      <c r="Z98" s="32"/>
      <c r="AA98" s="32"/>
      <c r="AB98" s="39">
        <f t="shared" si="4"/>
        <v>1</v>
      </c>
      <c r="AC98" s="40">
        <f t="shared" si="5"/>
        <v>30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13"/>
    </row>
    <row r="99" spans="1:32" s="1" customFormat="1" ht="15" customHeight="1">
      <c r="A99" s="30" t="s">
        <v>80</v>
      </c>
      <c r="B99" s="31" t="s">
        <v>6</v>
      </c>
      <c r="C99" s="31" t="s">
        <v>57</v>
      </c>
      <c r="D99" s="32"/>
      <c r="E99" s="32"/>
      <c r="F99" s="128"/>
      <c r="G99" s="33">
        <v>22</v>
      </c>
      <c r="H99" s="34">
        <v>22</v>
      </c>
      <c r="I99" s="35">
        <v>31</v>
      </c>
      <c r="J99" s="33">
        <v>14</v>
      </c>
      <c r="K99" s="144"/>
      <c r="L99" s="35"/>
      <c r="M99" s="33"/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59">
        <v>24</v>
      </c>
      <c r="Y99" s="32">
        <v>28</v>
      </c>
      <c r="Z99" s="32">
        <v>27</v>
      </c>
      <c r="AA99" s="32"/>
      <c r="AB99" s="39">
        <f t="shared" si="4"/>
        <v>7</v>
      </c>
      <c r="AC99" s="40">
        <f t="shared" si="5"/>
        <v>24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13"/>
    </row>
    <row r="100" spans="1:32" s="1" customFormat="1" ht="15" customHeight="1">
      <c r="A100" s="30" t="s">
        <v>80</v>
      </c>
      <c r="B100" s="31" t="s">
        <v>6</v>
      </c>
      <c r="C100" s="31" t="s">
        <v>96</v>
      </c>
      <c r="D100" s="32">
        <v>17</v>
      </c>
      <c r="E100" s="32"/>
      <c r="F100" s="128"/>
      <c r="G100" s="33"/>
      <c r="H100" s="34"/>
      <c r="I100" s="35"/>
      <c r="J100" s="33"/>
      <c r="K100" s="144"/>
      <c r="L100" s="35"/>
      <c r="M100" s="33"/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28">
        <v>18</v>
      </c>
      <c r="Y100" s="31"/>
      <c r="Z100" s="31"/>
      <c r="AA100" s="32"/>
      <c r="AB100" s="39">
        <f t="shared" ref="AB100:AB163" si="6">COUNT(D100:AA100)</f>
        <v>2</v>
      </c>
      <c r="AC100" s="40">
        <f t="shared" ref="AC100:AC163" si="7">IF(AB100=0,0,AVERAGE(D100:Z100))</f>
        <v>17.5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13"/>
    </row>
    <row r="101" spans="1:32" s="1" customFormat="1" ht="15" customHeight="1">
      <c r="A101" s="30" t="s">
        <v>296</v>
      </c>
      <c r="B101" s="31" t="s">
        <v>5</v>
      </c>
      <c r="C101" s="31" t="s">
        <v>45</v>
      </c>
      <c r="D101" s="32"/>
      <c r="E101" s="32"/>
      <c r="F101" s="128"/>
      <c r="G101" s="33"/>
      <c r="H101" s="34"/>
      <c r="I101" s="35"/>
      <c r="J101" s="33"/>
      <c r="K101" s="144"/>
      <c r="L101" s="35"/>
      <c r="M101" s="33"/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/>
      <c r="Y101" s="32"/>
      <c r="Z101" s="32"/>
      <c r="AA101" s="31"/>
      <c r="AB101" s="39">
        <f t="shared" si="6"/>
        <v>0</v>
      </c>
      <c r="AC101" s="40">
        <f t="shared" si="7"/>
        <v>0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13"/>
    </row>
    <row r="102" spans="1:32" s="1" customFormat="1" ht="15" customHeight="1">
      <c r="A102" s="30" t="s">
        <v>297</v>
      </c>
      <c r="B102" s="31" t="s">
        <v>9</v>
      </c>
      <c r="C102" s="31" t="s">
        <v>45</v>
      </c>
      <c r="D102" s="32">
        <v>37</v>
      </c>
      <c r="E102" s="32">
        <v>44</v>
      </c>
      <c r="F102" s="128">
        <v>39</v>
      </c>
      <c r="G102" s="33">
        <v>40</v>
      </c>
      <c r="H102" s="34"/>
      <c r="I102" s="35">
        <v>33</v>
      </c>
      <c r="J102" s="33"/>
      <c r="K102" s="144">
        <v>43</v>
      </c>
      <c r="L102" s="35">
        <v>32</v>
      </c>
      <c r="M102" s="33">
        <v>44</v>
      </c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/>
      <c r="Y102" s="32"/>
      <c r="Z102" s="32"/>
      <c r="AA102" s="32"/>
      <c r="AB102" s="39">
        <f t="shared" si="6"/>
        <v>8</v>
      </c>
      <c r="AC102" s="40">
        <f t="shared" si="7"/>
        <v>39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13"/>
    </row>
    <row r="103" spans="1:32" s="1" customFormat="1" ht="15" customHeight="1">
      <c r="A103" s="30" t="s">
        <v>297</v>
      </c>
      <c r="B103" s="31" t="s">
        <v>9</v>
      </c>
      <c r="C103" s="31" t="s">
        <v>47</v>
      </c>
      <c r="D103" s="32">
        <v>42</v>
      </c>
      <c r="E103" s="32">
        <v>46</v>
      </c>
      <c r="F103" s="128">
        <v>45</v>
      </c>
      <c r="G103" s="33">
        <v>43</v>
      </c>
      <c r="H103" s="34"/>
      <c r="I103" s="35">
        <v>39</v>
      </c>
      <c r="J103" s="33"/>
      <c r="K103" s="144">
        <v>44</v>
      </c>
      <c r="L103" s="35">
        <v>42</v>
      </c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/>
      <c r="Y103" s="32"/>
      <c r="Z103" s="32"/>
      <c r="AA103" s="32"/>
      <c r="AB103" s="39">
        <f t="shared" si="6"/>
        <v>7</v>
      </c>
      <c r="AC103" s="40">
        <f t="shared" si="7"/>
        <v>43</v>
      </c>
      <c r="AD103" s="40">
        <f t="array" ref="AD103">IF(AB103=0,0,IF(AB103&gt;9,AVERAGE(LARGE(D103:Z103,{1,2,3,4,5,6,7,8,9,10})),0))</f>
        <v>0</v>
      </c>
      <c r="AE103" s="40">
        <f t="array" ref="AE103">IF(AB103=0,0,IF(AB103&gt;9,SUM(LARGE(D103:Z103,{1,2,3,4,5,6,7,8,9,10})),0))</f>
        <v>0</v>
      </c>
      <c r="AF103" s="13"/>
    </row>
    <row r="104" spans="1:32" s="1" customFormat="1" ht="15" customHeight="1">
      <c r="A104" s="30" t="s">
        <v>81</v>
      </c>
      <c r="B104" s="31" t="s">
        <v>9</v>
      </c>
      <c r="C104" s="31" t="s">
        <v>45</v>
      </c>
      <c r="D104" s="32"/>
      <c r="E104" s="32">
        <v>43</v>
      </c>
      <c r="F104" s="128">
        <v>41</v>
      </c>
      <c r="G104" s="33">
        <v>40</v>
      </c>
      <c r="H104" s="34">
        <v>40</v>
      </c>
      <c r="I104" s="35">
        <v>30</v>
      </c>
      <c r="J104" s="33">
        <v>33</v>
      </c>
      <c r="K104" s="144">
        <v>37</v>
      </c>
      <c r="L104" s="35">
        <v>35</v>
      </c>
      <c r="M104" s="33">
        <v>35</v>
      </c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28">
        <v>31</v>
      </c>
      <c r="Y104" s="32">
        <v>40</v>
      </c>
      <c r="Z104" s="32"/>
      <c r="AA104" s="32"/>
      <c r="AB104" s="39">
        <f t="shared" si="6"/>
        <v>11</v>
      </c>
      <c r="AC104" s="40">
        <f t="shared" si="7"/>
        <v>36.81818181818182</v>
      </c>
      <c r="AD104" s="40">
        <f t="array" ref="AD104">IF(AB104=0,0,IF(AB104&gt;9,AVERAGE(LARGE(D104:Z104,{1,2,3,4,5,6,7,8,9,10})),0))</f>
        <v>37.5</v>
      </c>
      <c r="AE104" s="40">
        <f t="array" ref="AE104">IF(AB104=0,0,IF(AB104&gt;9,SUM(LARGE(D104:Z104,{1,2,3,4,5,6,7,8,9,10})),0))</f>
        <v>375</v>
      </c>
      <c r="AF104" s="13"/>
    </row>
    <row r="105" spans="1:32" s="1" customFormat="1" ht="15" customHeight="1">
      <c r="A105" s="30" t="s">
        <v>81</v>
      </c>
      <c r="B105" s="31" t="s">
        <v>9</v>
      </c>
      <c r="C105" s="31" t="s">
        <v>50</v>
      </c>
      <c r="D105" s="32"/>
      <c r="E105" s="32">
        <v>36</v>
      </c>
      <c r="F105" s="128">
        <v>33</v>
      </c>
      <c r="G105" s="33">
        <v>35</v>
      </c>
      <c r="H105" s="34">
        <v>35</v>
      </c>
      <c r="I105" s="35">
        <v>36</v>
      </c>
      <c r="J105" s="33">
        <v>30</v>
      </c>
      <c r="K105" s="144">
        <v>32</v>
      </c>
      <c r="L105" s="35">
        <v>35</v>
      </c>
      <c r="M105" s="33"/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>
        <v>36</v>
      </c>
      <c r="Y105" s="32">
        <v>37</v>
      </c>
      <c r="Z105" s="32"/>
      <c r="AA105" s="32"/>
      <c r="AB105" s="39">
        <f t="shared" si="6"/>
        <v>10</v>
      </c>
      <c r="AC105" s="40">
        <f t="shared" si="7"/>
        <v>34.5</v>
      </c>
      <c r="AD105" s="40">
        <f t="array" ref="AD105">IF(AB105=0,0,IF(AB105&gt;9,AVERAGE(LARGE(D105:Z105,{1,2,3,4,5,6,7,8,9,10})),0))</f>
        <v>34.5</v>
      </c>
      <c r="AE105" s="40">
        <f t="array" ref="AE105">IF(AB105=0,0,IF(AB105&gt;9,SUM(LARGE(D105:Z105,{1,2,3,4,5,6,7,8,9,10})),0))</f>
        <v>345</v>
      </c>
      <c r="AF105" s="13"/>
    </row>
    <row r="106" spans="1:32" s="1" customFormat="1" ht="15" customHeight="1">
      <c r="A106" s="30" t="s">
        <v>82</v>
      </c>
      <c r="B106" s="31" t="s">
        <v>6</v>
      </c>
      <c r="C106" s="31" t="s">
        <v>45</v>
      </c>
      <c r="D106" s="32">
        <v>42</v>
      </c>
      <c r="E106" s="32">
        <v>45</v>
      </c>
      <c r="F106" s="128"/>
      <c r="G106" s="33"/>
      <c r="H106" s="34">
        <v>42</v>
      </c>
      <c r="I106" s="35">
        <v>37</v>
      </c>
      <c r="J106" s="33">
        <v>39</v>
      </c>
      <c r="K106" s="144">
        <v>41</v>
      </c>
      <c r="L106" s="35">
        <v>31</v>
      </c>
      <c r="M106" s="33">
        <v>40</v>
      </c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/>
      <c r="Y106" s="32"/>
      <c r="Z106" s="32"/>
      <c r="AA106" s="32"/>
      <c r="AB106" s="39">
        <f t="shared" si="6"/>
        <v>8</v>
      </c>
      <c r="AC106" s="40">
        <f t="shared" si="7"/>
        <v>39.625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13"/>
    </row>
    <row r="107" spans="1:32" s="1" customFormat="1" ht="15" customHeight="1">
      <c r="A107" s="30" t="s">
        <v>82</v>
      </c>
      <c r="B107" s="31" t="s">
        <v>6</v>
      </c>
      <c r="C107" s="41" t="s">
        <v>57</v>
      </c>
      <c r="D107" s="32">
        <v>41</v>
      </c>
      <c r="E107" s="32">
        <v>40</v>
      </c>
      <c r="F107" s="128"/>
      <c r="G107" s="33"/>
      <c r="H107" s="34">
        <v>39</v>
      </c>
      <c r="I107" s="35">
        <v>38</v>
      </c>
      <c r="J107" s="33">
        <v>30</v>
      </c>
      <c r="K107" s="144">
        <v>42</v>
      </c>
      <c r="L107" s="35">
        <v>37</v>
      </c>
      <c r="M107" s="33">
        <v>42</v>
      </c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28"/>
      <c r="Y107" s="32"/>
      <c r="Z107" s="32"/>
      <c r="AA107" s="32"/>
      <c r="AB107" s="39">
        <f t="shared" si="6"/>
        <v>8</v>
      </c>
      <c r="AC107" s="40">
        <f t="shared" si="7"/>
        <v>38.625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13"/>
    </row>
    <row r="108" spans="1:32" s="1" customFormat="1" ht="15" customHeight="1">
      <c r="A108" s="44" t="s">
        <v>298</v>
      </c>
      <c r="B108" s="32" t="s">
        <v>4</v>
      </c>
      <c r="C108" s="32" t="s">
        <v>45</v>
      </c>
      <c r="D108" s="32"/>
      <c r="E108" s="32">
        <v>33</v>
      </c>
      <c r="F108" s="128"/>
      <c r="G108" s="33">
        <v>28</v>
      </c>
      <c r="H108" s="34">
        <v>29</v>
      </c>
      <c r="I108" s="35"/>
      <c r="J108" s="33">
        <v>34</v>
      </c>
      <c r="K108" s="144"/>
      <c r="L108" s="35"/>
      <c r="M108" s="33"/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>
        <v>31</v>
      </c>
      <c r="Y108" s="32">
        <v>36</v>
      </c>
      <c r="Z108" s="32"/>
      <c r="AA108" s="32"/>
      <c r="AB108" s="39">
        <f t="shared" si="6"/>
        <v>6</v>
      </c>
      <c r="AC108" s="40">
        <f t="shared" si="7"/>
        <v>31.833333333333332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13"/>
    </row>
    <row r="109" spans="1:32" s="1" customFormat="1" ht="15" customHeight="1">
      <c r="A109" s="30" t="s">
        <v>299</v>
      </c>
      <c r="B109" s="31" t="s">
        <v>4</v>
      </c>
      <c r="C109" s="31" t="s">
        <v>58</v>
      </c>
      <c r="D109" s="32"/>
      <c r="E109" s="32">
        <v>41</v>
      </c>
      <c r="F109" s="128"/>
      <c r="G109" s="33">
        <v>41</v>
      </c>
      <c r="H109" s="34">
        <v>43</v>
      </c>
      <c r="I109" s="35"/>
      <c r="J109" s="33">
        <v>33</v>
      </c>
      <c r="K109" s="144"/>
      <c r="L109" s="35"/>
      <c r="M109" s="33"/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>
        <v>39</v>
      </c>
      <c r="Y109" s="32">
        <v>34</v>
      </c>
      <c r="Z109" s="32"/>
      <c r="AA109" s="32"/>
      <c r="AB109" s="39">
        <f t="shared" si="6"/>
        <v>6</v>
      </c>
      <c r="AC109" s="40">
        <f t="shared" si="7"/>
        <v>38.5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13"/>
    </row>
    <row r="110" spans="1:32" s="1" customFormat="1" ht="15" customHeight="1">
      <c r="A110" s="30" t="s">
        <v>83</v>
      </c>
      <c r="B110" s="31" t="s">
        <v>11</v>
      </c>
      <c r="C110" s="31" t="s">
        <v>45</v>
      </c>
      <c r="D110" s="32"/>
      <c r="E110" s="32">
        <v>46</v>
      </c>
      <c r="F110" s="128"/>
      <c r="G110" s="33">
        <v>42</v>
      </c>
      <c r="H110" s="34">
        <v>48</v>
      </c>
      <c r="I110" s="35"/>
      <c r="J110" s="33">
        <v>45</v>
      </c>
      <c r="K110" s="144">
        <v>47</v>
      </c>
      <c r="L110" s="35"/>
      <c r="M110" s="33"/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>
        <v>46</v>
      </c>
      <c r="Y110" s="32">
        <v>41</v>
      </c>
      <c r="Z110" s="32"/>
      <c r="AA110" s="32"/>
      <c r="AB110" s="39">
        <f t="shared" si="6"/>
        <v>7</v>
      </c>
      <c r="AC110" s="40">
        <f t="shared" si="7"/>
        <v>45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13"/>
    </row>
    <row r="111" spans="1:32" s="1" customFormat="1" ht="15" customHeight="1">
      <c r="A111" s="30" t="s">
        <v>378</v>
      </c>
      <c r="B111" s="31" t="s">
        <v>5</v>
      </c>
      <c r="C111" s="31" t="s">
        <v>58</v>
      </c>
      <c r="D111" s="32">
        <v>31</v>
      </c>
      <c r="E111" s="32">
        <v>35</v>
      </c>
      <c r="F111" s="128"/>
      <c r="G111" s="33">
        <v>25</v>
      </c>
      <c r="H111" s="34"/>
      <c r="I111" s="35">
        <v>27</v>
      </c>
      <c r="J111" s="33"/>
      <c r="K111" s="144"/>
      <c r="L111" s="35"/>
      <c r="M111" s="33">
        <v>36</v>
      </c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/>
      <c r="Y111" s="32"/>
      <c r="Z111" s="32"/>
      <c r="AA111" s="32"/>
      <c r="AB111" s="39">
        <f t="shared" si="6"/>
        <v>5</v>
      </c>
      <c r="AC111" s="40">
        <f t="shared" si="7"/>
        <v>30.8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13"/>
    </row>
    <row r="112" spans="1:32" s="1" customFormat="1" ht="15" customHeight="1">
      <c r="A112" s="30" t="s">
        <v>377</v>
      </c>
      <c r="B112" s="31" t="s">
        <v>5</v>
      </c>
      <c r="C112" s="31" t="s">
        <v>47</v>
      </c>
      <c r="D112" s="32">
        <v>34</v>
      </c>
      <c r="E112" s="32">
        <v>36</v>
      </c>
      <c r="F112" s="128"/>
      <c r="G112" s="33">
        <v>30</v>
      </c>
      <c r="H112" s="34"/>
      <c r="I112" s="35">
        <v>28</v>
      </c>
      <c r="J112" s="33"/>
      <c r="K112" s="144"/>
      <c r="L112" s="35"/>
      <c r="M112" s="33">
        <v>32</v>
      </c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/>
      <c r="Y112" s="32"/>
      <c r="Z112" s="32"/>
      <c r="AA112" s="32"/>
      <c r="AB112" s="39">
        <f t="shared" si="6"/>
        <v>5</v>
      </c>
      <c r="AC112" s="40">
        <f t="shared" si="7"/>
        <v>32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13"/>
    </row>
    <row r="113" spans="1:32" s="1" customFormat="1" ht="15" customHeight="1">
      <c r="A113" s="30" t="s">
        <v>386</v>
      </c>
      <c r="B113" s="31" t="s">
        <v>5</v>
      </c>
      <c r="C113" s="31" t="s">
        <v>45</v>
      </c>
      <c r="D113" s="32">
        <v>27</v>
      </c>
      <c r="E113" s="32"/>
      <c r="F113" s="128"/>
      <c r="G113" s="33"/>
      <c r="H113" s="34"/>
      <c r="I113" s="35">
        <v>31</v>
      </c>
      <c r="J113" s="33"/>
      <c r="K113" s="144"/>
      <c r="L113" s="35"/>
      <c r="M113" s="33"/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/>
      <c r="Y113" s="32"/>
      <c r="Z113" s="32"/>
      <c r="AA113" s="32"/>
      <c r="AB113" s="39">
        <f t="shared" si="6"/>
        <v>2</v>
      </c>
      <c r="AC113" s="40">
        <f t="shared" si="7"/>
        <v>29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13"/>
    </row>
    <row r="114" spans="1:32" s="1" customFormat="1" ht="15" customHeight="1">
      <c r="A114" s="30" t="s">
        <v>84</v>
      </c>
      <c r="B114" s="31" t="s">
        <v>12</v>
      </c>
      <c r="C114" s="31" t="s">
        <v>45</v>
      </c>
      <c r="D114" s="32">
        <v>45</v>
      </c>
      <c r="E114" s="32">
        <v>45</v>
      </c>
      <c r="F114" s="128">
        <v>46</v>
      </c>
      <c r="G114" s="33"/>
      <c r="H114" s="34">
        <v>35</v>
      </c>
      <c r="I114" s="35">
        <v>39</v>
      </c>
      <c r="J114" s="33">
        <v>29</v>
      </c>
      <c r="K114" s="144">
        <v>37</v>
      </c>
      <c r="L114" s="35">
        <v>33</v>
      </c>
      <c r="M114" s="33">
        <v>40</v>
      </c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>
        <v>41</v>
      </c>
      <c r="Y114" s="32"/>
      <c r="Z114" s="32"/>
      <c r="AA114" s="32"/>
      <c r="AB114" s="39">
        <f t="shared" si="6"/>
        <v>10</v>
      </c>
      <c r="AC114" s="40">
        <f t="shared" si="7"/>
        <v>39</v>
      </c>
      <c r="AD114" s="40">
        <f t="array" ref="AD114">IF(AB114=0,0,IF(AB114&gt;9,AVERAGE(LARGE(D114:Z114,{1,2,3,4,5,6,7,8,9,10})),0))</f>
        <v>39</v>
      </c>
      <c r="AE114" s="40">
        <f t="array" ref="AE114">IF(AB114=0,0,IF(AB114&gt;9,SUM(LARGE(D114:Z114,{1,2,3,4,5,6,7,8,9,10})),0))</f>
        <v>390</v>
      </c>
      <c r="AF114" s="13"/>
    </row>
    <row r="115" spans="1:32" s="1" customFormat="1" ht="15" customHeight="1">
      <c r="A115" s="30" t="s">
        <v>84</v>
      </c>
      <c r="B115" s="31" t="s">
        <v>12</v>
      </c>
      <c r="C115" s="31" t="s">
        <v>50</v>
      </c>
      <c r="D115" s="32">
        <v>41</v>
      </c>
      <c r="E115" s="32">
        <v>34</v>
      </c>
      <c r="F115" s="128">
        <v>42</v>
      </c>
      <c r="G115" s="31"/>
      <c r="H115" s="42">
        <v>39</v>
      </c>
      <c r="I115" s="32">
        <v>30</v>
      </c>
      <c r="J115" s="31">
        <v>24</v>
      </c>
      <c r="K115" s="128">
        <v>38</v>
      </c>
      <c r="L115" s="32">
        <v>34</v>
      </c>
      <c r="M115" s="31">
        <v>41</v>
      </c>
      <c r="N115" s="37"/>
      <c r="O115" s="32"/>
      <c r="P115" s="32"/>
      <c r="Q115" s="32"/>
      <c r="R115" s="32"/>
      <c r="S115" s="32"/>
      <c r="T115" s="32"/>
      <c r="U115" s="32"/>
      <c r="V115" s="32"/>
      <c r="W115" s="32"/>
      <c r="X115" s="128">
        <v>42</v>
      </c>
      <c r="Y115" s="32"/>
      <c r="Z115" s="32"/>
      <c r="AA115" s="32"/>
      <c r="AB115" s="39">
        <f t="shared" si="6"/>
        <v>10</v>
      </c>
      <c r="AC115" s="40">
        <f t="shared" si="7"/>
        <v>36.5</v>
      </c>
      <c r="AD115" s="40">
        <f t="array" ref="AD115">IF(AB115=0,0,IF(AB115&gt;9,AVERAGE(LARGE(D115:Z115,{1,2,3,4,5,6,7,8,9,10})),0))</f>
        <v>36.5</v>
      </c>
      <c r="AE115" s="40">
        <f t="array" ref="AE115">IF(AB115=0,0,IF(AB115&gt;9,SUM(LARGE(D115:Z115,{1,2,3,4,5,6,7,8,9,10})),0))</f>
        <v>365</v>
      </c>
      <c r="AF115" s="13"/>
    </row>
    <row r="116" spans="1:32" s="1" customFormat="1" ht="15" customHeight="1">
      <c r="A116" s="44" t="s">
        <v>84</v>
      </c>
      <c r="B116" s="32" t="s">
        <v>12</v>
      </c>
      <c r="C116" s="31" t="s">
        <v>57</v>
      </c>
      <c r="D116" s="32">
        <v>40</v>
      </c>
      <c r="E116" s="32">
        <v>38</v>
      </c>
      <c r="F116" s="128">
        <v>41</v>
      </c>
      <c r="G116" s="33"/>
      <c r="H116" s="34">
        <v>40</v>
      </c>
      <c r="I116" s="35">
        <v>36</v>
      </c>
      <c r="J116" s="33">
        <v>28</v>
      </c>
      <c r="K116" s="144">
        <v>37</v>
      </c>
      <c r="L116" s="35">
        <v>38</v>
      </c>
      <c r="M116" s="33">
        <v>42</v>
      </c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>
        <v>39</v>
      </c>
      <c r="Y116" s="32"/>
      <c r="Z116" s="32"/>
      <c r="AA116" s="32"/>
      <c r="AB116" s="39">
        <f t="shared" si="6"/>
        <v>10</v>
      </c>
      <c r="AC116" s="40">
        <f t="shared" si="7"/>
        <v>37.9</v>
      </c>
      <c r="AD116" s="40">
        <f t="array" ref="AD116">IF(AB116=0,0,IF(AB116&gt;9,AVERAGE(LARGE(D116:Z116,{1,2,3,4,5,6,7,8,9,10})),0))</f>
        <v>37.9</v>
      </c>
      <c r="AE116" s="40">
        <f t="array" ref="AE116">IF(AB116=0,0,IF(AB116&gt;9,SUM(LARGE(D116:Z116,{1,2,3,4,5,6,7,8,9,10})),0))</f>
        <v>379</v>
      </c>
      <c r="AF116" s="13"/>
    </row>
    <row r="117" spans="1:32" s="1" customFormat="1" ht="15" customHeight="1">
      <c r="A117" s="30" t="s">
        <v>85</v>
      </c>
      <c r="B117" s="31" t="s">
        <v>7</v>
      </c>
      <c r="C117" s="31" t="s">
        <v>45</v>
      </c>
      <c r="D117" s="32"/>
      <c r="E117" s="32">
        <v>45</v>
      </c>
      <c r="F117" s="128"/>
      <c r="G117" s="33">
        <v>40</v>
      </c>
      <c r="H117" s="34">
        <v>45</v>
      </c>
      <c r="I117" s="35">
        <v>35</v>
      </c>
      <c r="J117" s="33">
        <v>43</v>
      </c>
      <c r="K117" s="144"/>
      <c r="L117" s="35"/>
      <c r="M117" s="33">
        <v>45</v>
      </c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/>
      <c r="Y117" s="32"/>
      <c r="Z117" s="32"/>
      <c r="AA117" s="32"/>
      <c r="AB117" s="39">
        <f t="shared" si="6"/>
        <v>6</v>
      </c>
      <c r="AC117" s="40">
        <f t="shared" si="7"/>
        <v>42.166666666666664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13"/>
    </row>
    <row r="118" spans="1:32" s="1" customFormat="1" ht="15" customHeight="1">
      <c r="A118" s="30" t="s">
        <v>86</v>
      </c>
      <c r="B118" s="31" t="s">
        <v>11</v>
      </c>
      <c r="C118" s="31" t="s">
        <v>45</v>
      </c>
      <c r="D118" s="32"/>
      <c r="E118" s="32">
        <v>40</v>
      </c>
      <c r="F118" s="128"/>
      <c r="G118" s="33">
        <v>46</v>
      </c>
      <c r="H118" s="34">
        <v>41</v>
      </c>
      <c r="I118" s="35">
        <v>42</v>
      </c>
      <c r="J118" s="33">
        <v>44</v>
      </c>
      <c r="K118" s="144">
        <v>46</v>
      </c>
      <c r="L118" s="35"/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28">
        <v>42</v>
      </c>
      <c r="Y118" s="160">
        <v>41</v>
      </c>
      <c r="Z118" s="32">
        <v>39</v>
      </c>
      <c r="AA118" s="32"/>
      <c r="AB118" s="39">
        <f t="shared" si="6"/>
        <v>9</v>
      </c>
      <c r="AC118" s="40">
        <f t="shared" si="7"/>
        <v>42.333333333333336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13"/>
    </row>
    <row r="119" spans="1:32" s="1" customFormat="1" ht="15" customHeight="1">
      <c r="A119" s="30" t="s">
        <v>87</v>
      </c>
      <c r="B119" s="31" t="s">
        <v>3</v>
      </c>
      <c r="C119" s="31" t="s">
        <v>45</v>
      </c>
      <c r="D119" s="32">
        <v>32</v>
      </c>
      <c r="E119" s="32">
        <v>39</v>
      </c>
      <c r="F119" s="128">
        <v>35</v>
      </c>
      <c r="G119" s="33"/>
      <c r="H119" s="34"/>
      <c r="I119" s="35"/>
      <c r="J119" s="33">
        <v>25</v>
      </c>
      <c r="K119" s="144"/>
      <c r="L119" s="35">
        <v>31</v>
      </c>
      <c r="M119" s="33">
        <v>34</v>
      </c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>
        <v>34</v>
      </c>
      <c r="Y119" s="32">
        <v>39</v>
      </c>
      <c r="Z119" s="32"/>
      <c r="AA119" s="32"/>
      <c r="AB119" s="39">
        <f t="shared" si="6"/>
        <v>8</v>
      </c>
      <c r="AC119" s="40">
        <f t="shared" si="7"/>
        <v>33.625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13"/>
    </row>
    <row r="120" spans="1:32" s="1" customFormat="1" ht="15" customHeight="1">
      <c r="A120" s="44" t="s">
        <v>88</v>
      </c>
      <c r="B120" s="32" t="s">
        <v>3</v>
      </c>
      <c r="C120" s="31" t="s">
        <v>45</v>
      </c>
      <c r="D120" s="32">
        <v>42</v>
      </c>
      <c r="E120" s="32"/>
      <c r="F120" s="128"/>
      <c r="G120" s="33"/>
      <c r="H120" s="34"/>
      <c r="I120" s="35">
        <v>35</v>
      </c>
      <c r="J120" s="33"/>
      <c r="K120" s="144"/>
      <c r="L120" s="35"/>
      <c r="M120" s="33">
        <v>39</v>
      </c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>
        <v>40</v>
      </c>
      <c r="Y120" s="32">
        <v>42</v>
      </c>
      <c r="Z120" s="32"/>
      <c r="AA120" s="32"/>
      <c r="AB120" s="39">
        <f t="shared" si="6"/>
        <v>5</v>
      </c>
      <c r="AC120" s="40">
        <f t="shared" si="7"/>
        <v>39.6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13"/>
    </row>
    <row r="121" spans="1:32" s="1" customFormat="1" ht="15" customHeight="1">
      <c r="A121" s="44" t="s">
        <v>300</v>
      </c>
      <c r="B121" s="32" t="s">
        <v>4</v>
      </c>
      <c r="C121" s="32" t="s">
        <v>45</v>
      </c>
      <c r="D121" s="32"/>
      <c r="E121" s="32">
        <v>38</v>
      </c>
      <c r="F121" s="128"/>
      <c r="G121" s="33"/>
      <c r="H121" s="34">
        <v>36</v>
      </c>
      <c r="I121" s="35"/>
      <c r="J121" s="33"/>
      <c r="K121" s="144"/>
      <c r="L121" s="35"/>
      <c r="M121" s="33"/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/>
      <c r="Y121" s="32"/>
      <c r="Z121" s="32"/>
      <c r="AA121" s="32"/>
      <c r="AB121" s="39">
        <f t="shared" si="6"/>
        <v>2</v>
      </c>
      <c r="AC121" s="40">
        <f t="shared" si="7"/>
        <v>37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13"/>
    </row>
    <row r="122" spans="1:32" s="1" customFormat="1" ht="15" customHeight="1">
      <c r="A122" s="30" t="s">
        <v>89</v>
      </c>
      <c r="B122" s="31" t="s">
        <v>7</v>
      </c>
      <c r="C122" s="31" t="s">
        <v>47</v>
      </c>
      <c r="D122" s="32">
        <v>27</v>
      </c>
      <c r="E122" s="32">
        <v>47</v>
      </c>
      <c r="F122" s="128">
        <v>36</v>
      </c>
      <c r="G122" s="33">
        <v>34</v>
      </c>
      <c r="H122" s="34"/>
      <c r="I122" s="35"/>
      <c r="J122" s="33"/>
      <c r="K122" s="144"/>
      <c r="L122" s="35"/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>
        <v>40</v>
      </c>
      <c r="Y122" s="160">
        <v>39</v>
      </c>
      <c r="Z122" s="32"/>
      <c r="AA122" s="32"/>
      <c r="AB122" s="39">
        <f t="shared" si="6"/>
        <v>6</v>
      </c>
      <c r="AC122" s="40">
        <f t="shared" si="7"/>
        <v>37.166666666666664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13"/>
    </row>
    <row r="123" spans="1:32" s="1" customFormat="1" ht="15" customHeight="1">
      <c r="A123" s="161" t="s">
        <v>90</v>
      </c>
      <c r="B123" s="162" t="s">
        <v>7</v>
      </c>
      <c r="C123" s="162" t="s">
        <v>45</v>
      </c>
      <c r="D123" s="32"/>
      <c r="E123" s="32">
        <v>33</v>
      </c>
      <c r="F123" s="128"/>
      <c r="G123" s="33">
        <v>38</v>
      </c>
      <c r="H123" s="34">
        <v>38</v>
      </c>
      <c r="I123" s="35">
        <v>30</v>
      </c>
      <c r="J123" s="33"/>
      <c r="K123" s="144"/>
      <c r="L123" s="35"/>
      <c r="M123" s="33"/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>
        <v>35</v>
      </c>
      <c r="Y123" s="160">
        <v>38</v>
      </c>
      <c r="Z123" s="32">
        <v>34</v>
      </c>
      <c r="AA123" s="32"/>
      <c r="AB123" s="39">
        <f t="shared" si="6"/>
        <v>7</v>
      </c>
      <c r="AC123" s="40">
        <f t="shared" si="7"/>
        <v>35.142857142857146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13"/>
    </row>
    <row r="124" spans="1:32" s="1" customFormat="1" ht="15" customHeight="1">
      <c r="A124" s="161" t="s">
        <v>90</v>
      </c>
      <c r="B124" s="162" t="s">
        <v>7</v>
      </c>
      <c r="C124" s="162" t="s">
        <v>50</v>
      </c>
      <c r="D124" s="32"/>
      <c r="E124" s="32"/>
      <c r="F124" s="128"/>
      <c r="G124" s="33"/>
      <c r="H124" s="34"/>
      <c r="I124" s="35"/>
      <c r="J124" s="33">
        <v>30</v>
      </c>
      <c r="K124" s="144"/>
      <c r="L124" s="35"/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/>
      <c r="Y124" s="32"/>
      <c r="Z124" s="32"/>
      <c r="AA124" s="32"/>
      <c r="AB124" s="39">
        <f t="shared" si="6"/>
        <v>1</v>
      </c>
      <c r="AC124" s="40">
        <f t="shared" si="7"/>
        <v>30</v>
      </c>
      <c r="AD124" s="40">
        <f t="array" ref="AD124">IF(AB124=0,0,IF(AB124&gt;9,AVERAGE(LARGE(D124:Z124,{1,2,3,4,5,6,7,8,9,10})),0))</f>
        <v>0</v>
      </c>
      <c r="AE124" s="40">
        <f t="array" ref="AE124">IF(AB124=0,0,IF(AB124&gt;9,SUM(LARGE(D124:Z124,{1,2,3,4,5,6,7,8,9,10})),0))</f>
        <v>0</v>
      </c>
      <c r="AF124" s="13"/>
    </row>
    <row r="125" spans="1:32" s="1" customFormat="1" ht="15" customHeight="1">
      <c r="A125" s="30" t="s">
        <v>91</v>
      </c>
      <c r="B125" s="31" t="s">
        <v>8</v>
      </c>
      <c r="C125" s="31" t="s">
        <v>45</v>
      </c>
      <c r="D125" s="32">
        <v>43</v>
      </c>
      <c r="E125" s="32">
        <v>42</v>
      </c>
      <c r="F125" s="128">
        <v>37</v>
      </c>
      <c r="G125" s="33">
        <v>41</v>
      </c>
      <c r="H125" s="34">
        <v>38</v>
      </c>
      <c r="I125" s="35">
        <v>41</v>
      </c>
      <c r="J125" s="33">
        <v>34</v>
      </c>
      <c r="K125" s="144">
        <v>41</v>
      </c>
      <c r="L125" s="35">
        <v>41</v>
      </c>
      <c r="M125" s="33">
        <v>47</v>
      </c>
      <c r="N125" s="36"/>
      <c r="O125" s="35"/>
      <c r="P125" s="35"/>
      <c r="Q125" s="35"/>
      <c r="R125" s="35"/>
      <c r="S125" s="35"/>
      <c r="T125" s="35"/>
      <c r="U125" s="35"/>
      <c r="V125" s="35"/>
      <c r="W125" s="35"/>
      <c r="X125" s="128">
        <v>39</v>
      </c>
      <c r="Y125" s="32"/>
      <c r="Z125" s="32"/>
      <c r="AA125" s="32"/>
      <c r="AB125" s="39">
        <f t="shared" si="6"/>
        <v>11</v>
      </c>
      <c r="AC125" s="40">
        <f t="shared" si="7"/>
        <v>40.363636363636367</v>
      </c>
      <c r="AD125" s="40">
        <f t="array" ref="AD125">IF(AB125=0,0,IF(AB125&gt;9,AVERAGE(LARGE(D125:Z125,{1,2,3,4,5,6,7,8,9,10})),0))</f>
        <v>41</v>
      </c>
      <c r="AE125" s="40">
        <f t="array" ref="AE125">IF(AB125=0,0,IF(AB125&gt;9,SUM(LARGE(D125:Z125,{1,2,3,4,5,6,7,8,9,10})),0))</f>
        <v>410</v>
      </c>
      <c r="AF125" s="13"/>
    </row>
    <row r="126" spans="1:32" s="1" customFormat="1" ht="15" customHeight="1">
      <c r="A126" s="30" t="s">
        <v>91</v>
      </c>
      <c r="B126" s="31" t="s">
        <v>8</v>
      </c>
      <c r="C126" s="31" t="s">
        <v>50</v>
      </c>
      <c r="D126" s="32">
        <v>38</v>
      </c>
      <c r="E126" s="32">
        <v>39</v>
      </c>
      <c r="F126" s="128">
        <v>42</v>
      </c>
      <c r="G126" s="33">
        <v>40</v>
      </c>
      <c r="H126" s="34">
        <v>30</v>
      </c>
      <c r="I126" s="35">
        <v>38</v>
      </c>
      <c r="J126" s="33">
        <v>30</v>
      </c>
      <c r="K126" s="144">
        <v>40</v>
      </c>
      <c r="L126" s="35">
        <v>35</v>
      </c>
      <c r="M126" s="33">
        <v>39</v>
      </c>
      <c r="N126" s="36"/>
      <c r="O126" s="35"/>
      <c r="P126" s="35"/>
      <c r="Q126" s="35"/>
      <c r="R126" s="35"/>
      <c r="S126" s="35"/>
      <c r="T126" s="35"/>
      <c r="U126" s="131"/>
      <c r="V126" s="35"/>
      <c r="W126" s="35"/>
      <c r="X126" s="128">
        <v>31</v>
      </c>
      <c r="Y126" s="32"/>
      <c r="Z126" s="32"/>
      <c r="AA126" s="32"/>
      <c r="AB126" s="39">
        <f t="shared" si="6"/>
        <v>11</v>
      </c>
      <c r="AC126" s="40">
        <f t="shared" si="7"/>
        <v>36.545454545454547</v>
      </c>
      <c r="AD126" s="40">
        <f t="array" ref="AD126">IF(AB126=0,0,IF(AB126&gt;9,AVERAGE(LARGE(D126:Z126,{1,2,3,4,5,6,7,8,9,10})),0))</f>
        <v>37.200000000000003</v>
      </c>
      <c r="AE126" s="40">
        <f t="array" ref="AE126">IF(AB126=0,0,IF(AB126&gt;9,SUM(LARGE(D126:Z126,{1,2,3,4,5,6,7,8,9,10})),0))</f>
        <v>372</v>
      </c>
      <c r="AF126" s="13"/>
    </row>
    <row r="127" spans="1:32" s="1" customFormat="1" ht="15" customHeight="1">
      <c r="A127" s="30" t="s">
        <v>91</v>
      </c>
      <c r="B127" s="31" t="s">
        <v>8</v>
      </c>
      <c r="C127" s="31" t="s">
        <v>47</v>
      </c>
      <c r="D127" s="32"/>
      <c r="E127" s="32"/>
      <c r="F127" s="128"/>
      <c r="G127" s="33"/>
      <c r="H127" s="34"/>
      <c r="I127" s="35"/>
      <c r="J127" s="33"/>
      <c r="K127" s="144"/>
      <c r="L127" s="35"/>
      <c r="M127" s="33"/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/>
      <c r="Y127" s="32"/>
      <c r="Z127" s="32"/>
      <c r="AA127" s="32"/>
      <c r="AB127" s="39">
        <f t="shared" si="6"/>
        <v>0</v>
      </c>
      <c r="AC127" s="40">
        <f t="shared" si="7"/>
        <v>0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13"/>
    </row>
    <row r="128" spans="1:32" s="1" customFormat="1" ht="15" customHeight="1">
      <c r="A128" s="30" t="s">
        <v>301</v>
      </c>
      <c r="B128" s="31" t="s">
        <v>5</v>
      </c>
      <c r="C128" s="31" t="s">
        <v>45</v>
      </c>
      <c r="D128" s="32"/>
      <c r="E128" s="32"/>
      <c r="F128" s="128"/>
      <c r="G128" s="33"/>
      <c r="H128" s="34"/>
      <c r="I128" s="35"/>
      <c r="J128" s="33"/>
      <c r="K128" s="144"/>
      <c r="L128" s="35"/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/>
      <c r="Y128" s="32"/>
      <c r="Z128" s="32"/>
      <c r="AA128" s="32"/>
      <c r="AB128" s="39">
        <f t="shared" si="6"/>
        <v>0</v>
      </c>
      <c r="AC128" s="40">
        <f t="shared" si="7"/>
        <v>0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13"/>
    </row>
    <row r="129" spans="1:32" s="1" customFormat="1" ht="15" customHeight="1">
      <c r="A129" s="30" t="s">
        <v>302</v>
      </c>
      <c r="B129" s="31" t="s">
        <v>5</v>
      </c>
      <c r="C129" s="31" t="s">
        <v>45</v>
      </c>
      <c r="D129" s="32"/>
      <c r="E129" s="32">
        <v>42</v>
      </c>
      <c r="F129" s="128"/>
      <c r="G129" s="33"/>
      <c r="H129" s="34">
        <v>34</v>
      </c>
      <c r="I129" s="35"/>
      <c r="J129" s="33"/>
      <c r="K129" s="144"/>
      <c r="L129" s="35"/>
      <c r="M129" s="33"/>
      <c r="N129" s="36"/>
      <c r="O129" s="35"/>
      <c r="P129" s="35"/>
      <c r="Q129" s="35"/>
      <c r="R129" s="35"/>
      <c r="S129" s="35"/>
      <c r="T129" s="35"/>
      <c r="U129" s="35"/>
      <c r="V129" s="35"/>
      <c r="W129" s="35"/>
      <c r="X129" s="128">
        <v>32</v>
      </c>
      <c r="Y129" s="32"/>
      <c r="Z129" s="32"/>
      <c r="AA129" s="32"/>
      <c r="AB129" s="39">
        <f t="shared" si="6"/>
        <v>3</v>
      </c>
      <c r="AC129" s="40">
        <f t="shared" si="7"/>
        <v>36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13"/>
    </row>
    <row r="130" spans="1:32" s="1" customFormat="1" ht="15" customHeight="1">
      <c r="A130" s="30" t="s">
        <v>445</v>
      </c>
      <c r="B130" s="31" t="s">
        <v>5</v>
      </c>
      <c r="C130" s="31" t="s">
        <v>58</v>
      </c>
      <c r="D130" s="32"/>
      <c r="E130" s="32"/>
      <c r="F130" s="128"/>
      <c r="G130" s="33"/>
      <c r="H130" s="34"/>
      <c r="I130" s="35"/>
      <c r="J130" s="33">
        <v>20</v>
      </c>
      <c r="K130" s="144"/>
      <c r="L130" s="35"/>
      <c r="M130" s="33"/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/>
      <c r="Y130" s="32"/>
      <c r="Z130" s="32"/>
      <c r="AA130" s="32"/>
      <c r="AB130" s="39">
        <f t="shared" si="6"/>
        <v>1</v>
      </c>
      <c r="AC130" s="40">
        <f t="shared" si="7"/>
        <v>20</v>
      </c>
      <c r="AD130" s="40">
        <f t="array" ref="AD130">IF(AB130=0,0,IF(AB130&gt;9,AVERAGE(LARGE(D130:Z130,{1,2,3,4,5,6,7,8,9,10})),0))</f>
        <v>0</v>
      </c>
      <c r="AE130" s="40">
        <f t="array" ref="AE130">IF(AB130=0,0,IF(AB130&gt;9,SUM(LARGE(D130:Z130,{1,2,3,4,5,6,7,8,9,10})),0))</f>
        <v>0</v>
      </c>
      <c r="AF130" s="13"/>
    </row>
    <row r="131" spans="1:32" s="1" customFormat="1" ht="15" customHeight="1">
      <c r="A131" s="30" t="s">
        <v>92</v>
      </c>
      <c r="B131" s="31" t="s">
        <v>12</v>
      </c>
      <c r="C131" s="31" t="s">
        <v>45</v>
      </c>
      <c r="D131" s="32"/>
      <c r="E131" s="32"/>
      <c r="F131" s="128"/>
      <c r="G131" s="33"/>
      <c r="H131" s="34"/>
      <c r="I131" s="35"/>
      <c r="J131" s="33"/>
      <c r="K131" s="144"/>
      <c r="L131" s="35"/>
      <c r="M131" s="33"/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/>
      <c r="Y131" s="32"/>
      <c r="Z131" s="32"/>
      <c r="AA131" s="32"/>
      <c r="AB131" s="39">
        <f t="shared" si="6"/>
        <v>0</v>
      </c>
      <c r="AC131" s="40">
        <f t="shared" si="7"/>
        <v>0</v>
      </c>
      <c r="AD131" s="40">
        <f t="array" ref="AD131">IF(AB131=0,0,IF(AB131&gt;9,AVERAGE(LARGE(D131:Z131,{1,2,3,4,5,6,7,8,9,10})),0))</f>
        <v>0</v>
      </c>
      <c r="AE131" s="40">
        <f t="array" ref="AE131">IF(AB131=0,0,IF(AB131&gt;9,SUM(LARGE(D131:Z131,{1,2,3,4,5,6,7,8,9,10})),0))</f>
        <v>0</v>
      </c>
      <c r="AF131" s="13"/>
    </row>
    <row r="132" spans="1:32" s="1" customFormat="1" ht="15" customHeight="1">
      <c r="A132" s="44" t="s">
        <v>92</v>
      </c>
      <c r="B132" s="32" t="s">
        <v>12</v>
      </c>
      <c r="C132" s="31" t="s">
        <v>50</v>
      </c>
      <c r="D132" s="32"/>
      <c r="E132" s="32"/>
      <c r="F132" s="128"/>
      <c r="G132" s="33"/>
      <c r="H132" s="34"/>
      <c r="I132" s="35"/>
      <c r="J132" s="33"/>
      <c r="K132" s="144"/>
      <c r="L132" s="35"/>
      <c r="M132" s="33"/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/>
      <c r="Y132" s="32"/>
      <c r="Z132" s="32"/>
      <c r="AA132" s="32"/>
      <c r="AB132" s="39">
        <f t="shared" si="6"/>
        <v>0</v>
      </c>
      <c r="AC132" s="40">
        <f t="shared" si="7"/>
        <v>0</v>
      </c>
      <c r="AD132" s="40">
        <f t="array" ref="AD132">IF(AB132=0,0,IF(AB132&gt;9,AVERAGE(LARGE(D132:Z132,{1,2,3,4,5,6,7,8,9,10})),0))</f>
        <v>0</v>
      </c>
      <c r="AE132" s="40">
        <f t="array" ref="AE132">IF(AB132=0,0,IF(AB132&gt;9,SUM(LARGE(D132:Z132,{1,2,3,4,5,6,7,8,9,10})),0))</f>
        <v>0</v>
      </c>
      <c r="AF132" s="13"/>
    </row>
    <row r="133" spans="1:32" s="1" customFormat="1" ht="15" customHeight="1">
      <c r="A133" s="30" t="s">
        <v>93</v>
      </c>
      <c r="B133" s="31" t="s">
        <v>12</v>
      </c>
      <c r="C133" s="31" t="s">
        <v>45</v>
      </c>
      <c r="D133" s="32"/>
      <c r="E133" s="32"/>
      <c r="F133" s="128"/>
      <c r="G133" s="33"/>
      <c r="H133" s="34"/>
      <c r="I133" s="35"/>
      <c r="J133" s="33"/>
      <c r="K133" s="144"/>
      <c r="L133" s="35"/>
      <c r="M133" s="33"/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/>
      <c r="Y133" s="32"/>
      <c r="Z133" s="32"/>
      <c r="AA133" s="32"/>
      <c r="AB133" s="39">
        <f t="shared" si="6"/>
        <v>0</v>
      </c>
      <c r="AC133" s="40">
        <f t="shared" si="7"/>
        <v>0</v>
      </c>
      <c r="AD133" s="40">
        <f t="array" ref="AD133">IF(AB133=0,0,IF(AB133&gt;9,AVERAGE(LARGE(D133:Z133,{1,2,3,4,5,6,7,8,9,10})),0))</f>
        <v>0</v>
      </c>
      <c r="AE133" s="40">
        <f t="array" ref="AE133">IF(AB133=0,0,IF(AB133&gt;9,SUM(LARGE(D133:Z133,{1,2,3,4,5,6,7,8,9,10})),0))</f>
        <v>0</v>
      </c>
      <c r="AF133" s="13"/>
    </row>
    <row r="134" spans="1:32" s="1" customFormat="1" ht="15" customHeight="1">
      <c r="A134" s="30" t="s">
        <v>93</v>
      </c>
      <c r="B134" s="31" t="s">
        <v>12</v>
      </c>
      <c r="C134" s="31" t="s">
        <v>50</v>
      </c>
      <c r="D134" s="32"/>
      <c r="E134" s="32"/>
      <c r="F134" s="128"/>
      <c r="G134" s="33"/>
      <c r="H134" s="34"/>
      <c r="I134" s="35"/>
      <c r="J134" s="33"/>
      <c r="K134" s="144"/>
      <c r="L134" s="35"/>
      <c r="M134" s="33"/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/>
      <c r="Y134" s="32"/>
      <c r="Z134" s="32"/>
      <c r="AA134" s="32"/>
      <c r="AB134" s="39">
        <f t="shared" si="6"/>
        <v>0</v>
      </c>
      <c r="AC134" s="40">
        <f t="shared" si="7"/>
        <v>0</v>
      </c>
      <c r="AD134" s="40">
        <f t="array" ref="AD134">IF(AB134=0,0,IF(AB134&gt;9,AVERAGE(LARGE(D134:Z134,{1,2,3,4,5,6,7,8,9,10})),0))</f>
        <v>0</v>
      </c>
      <c r="AE134" s="40">
        <f t="array" ref="AE134">IF(AB134=0,0,IF(AB134&gt;9,SUM(LARGE(D134:Z134,{1,2,3,4,5,6,7,8,9,10})),0))</f>
        <v>0</v>
      </c>
      <c r="AF134" s="13"/>
    </row>
    <row r="135" spans="1:32" s="1" customFormat="1" ht="15" customHeight="1">
      <c r="A135" s="44" t="s">
        <v>370</v>
      </c>
      <c r="B135" s="38" t="s">
        <v>366</v>
      </c>
      <c r="C135" s="38" t="s">
        <v>45</v>
      </c>
      <c r="D135" s="32">
        <v>46</v>
      </c>
      <c r="E135" s="32">
        <v>47</v>
      </c>
      <c r="F135" s="128"/>
      <c r="G135" s="33">
        <v>42</v>
      </c>
      <c r="H135" s="34">
        <v>31</v>
      </c>
      <c r="I135" s="35"/>
      <c r="J135" s="33"/>
      <c r="K135" s="144"/>
      <c r="L135" s="35"/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128">
        <v>41</v>
      </c>
      <c r="Y135" s="32">
        <v>46</v>
      </c>
      <c r="Z135" s="160">
        <v>41</v>
      </c>
      <c r="AA135" s="31"/>
      <c r="AB135" s="39">
        <f t="shared" si="6"/>
        <v>7</v>
      </c>
      <c r="AC135" s="40">
        <f t="shared" si="7"/>
        <v>42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13"/>
    </row>
    <row r="136" spans="1:32" s="1" customFormat="1" ht="15" customHeight="1">
      <c r="A136" s="44" t="s">
        <v>303</v>
      </c>
      <c r="B136" s="32" t="s">
        <v>5</v>
      </c>
      <c r="C136" s="32" t="s">
        <v>45</v>
      </c>
      <c r="D136" s="32"/>
      <c r="E136" s="32"/>
      <c r="F136" s="128"/>
      <c r="G136" s="33"/>
      <c r="H136" s="34">
        <v>44</v>
      </c>
      <c r="I136" s="35">
        <v>42</v>
      </c>
      <c r="J136" s="33">
        <v>40</v>
      </c>
      <c r="K136" s="144">
        <v>44</v>
      </c>
      <c r="L136" s="35"/>
      <c r="M136" s="33"/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28">
        <v>49</v>
      </c>
      <c r="Y136" s="32"/>
      <c r="Z136" s="32"/>
      <c r="AA136" s="32"/>
      <c r="AB136" s="39">
        <f t="shared" si="6"/>
        <v>5</v>
      </c>
      <c r="AC136" s="40">
        <f t="shared" si="7"/>
        <v>43.8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13"/>
    </row>
    <row r="137" spans="1:32" s="1" customFormat="1" ht="15" customHeight="1">
      <c r="A137" s="44" t="s">
        <v>303</v>
      </c>
      <c r="B137" s="31" t="s">
        <v>5</v>
      </c>
      <c r="C137" s="31" t="s">
        <v>50</v>
      </c>
      <c r="D137" s="32"/>
      <c r="E137" s="32">
        <v>38</v>
      </c>
      <c r="F137" s="128"/>
      <c r="G137" s="33">
        <v>39</v>
      </c>
      <c r="H137" s="34"/>
      <c r="I137" s="35">
        <v>34</v>
      </c>
      <c r="J137" s="33">
        <v>36</v>
      </c>
      <c r="K137" s="144">
        <v>42</v>
      </c>
      <c r="L137" s="35"/>
      <c r="M137" s="33"/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59">
        <v>42</v>
      </c>
      <c r="Y137" s="32"/>
      <c r="Z137" s="32"/>
      <c r="AA137" s="32"/>
      <c r="AB137" s="39">
        <f t="shared" si="6"/>
        <v>6</v>
      </c>
      <c r="AC137" s="40">
        <f t="shared" si="7"/>
        <v>38.5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13"/>
    </row>
    <row r="138" spans="1:32" s="1" customFormat="1" ht="15" customHeight="1">
      <c r="A138" s="30" t="s">
        <v>94</v>
      </c>
      <c r="B138" s="31" t="s">
        <v>11</v>
      </c>
      <c r="C138" s="31" t="s">
        <v>45</v>
      </c>
      <c r="D138" s="32"/>
      <c r="E138" s="32"/>
      <c r="F138" s="128"/>
      <c r="G138" s="33"/>
      <c r="H138" s="34"/>
      <c r="I138" s="35"/>
      <c r="J138" s="33"/>
      <c r="K138" s="144"/>
      <c r="L138" s="35"/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28"/>
      <c r="Y138" s="32"/>
      <c r="Z138" s="32"/>
      <c r="AA138" s="31"/>
      <c r="AB138" s="39">
        <f t="shared" si="6"/>
        <v>0</v>
      </c>
      <c r="AC138" s="40">
        <f t="shared" si="7"/>
        <v>0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13"/>
    </row>
    <row r="139" spans="1:32" s="1" customFormat="1" ht="15" customHeight="1">
      <c r="A139" s="30" t="s">
        <v>95</v>
      </c>
      <c r="B139" s="31" t="s">
        <v>9</v>
      </c>
      <c r="C139" s="31" t="s">
        <v>57</v>
      </c>
      <c r="D139" s="32"/>
      <c r="E139" s="32"/>
      <c r="F139" s="128"/>
      <c r="G139" s="33"/>
      <c r="H139" s="34"/>
      <c r="I139" s="35"/>
      <c r="J139" s="33"/>
      <c r="K139" s="144"/>
      <c r="L139" s="35"/>
      <c r="M139" s="33"/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/>
      <c r="Y139" s="32"/>
      <c r="Z139" s="32"/>
      <c r="AA139" s="32"/>
      <c r="AB139" s="39">
        <f t="shared" si="6"/>
        <v>0</v>
      </c>
      <c r="AC139" s="40">
        <f t="shared" si="7"/>
        <v>0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13"/>
    </row>
    <row r="140" spans="1:32" s="1" customFormat="1" ht="15" customHeight="1">
      <c r="A140" s="30" t="s">
        <v>95</v>
      </c>
      <c r="B140" s="31" t="s">
        <v>9</v>
      </c>
      <c r="C140" s="31" t="s">
        <v>96</v>
      </c>
      <c r="D140" s="32">
        <v>23</v>
      </c>
      <c r="E140" s="32"/>
      <c r="F140" s="128">
        <v>41</v>
      </c>
      <c r="G140" s="33">
        <v>40</v>
      </c>
      <c r="H140" s="34">
        <v>40</v>
      </c>
      <c r="I140" s="35"/>
      <c r="J140" s="33"/>
      <c r="K140" s="144"/>
      <c r="L140" s="35">
        <v>36</v>
      </c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>
        <v>42</v>
      </c>
      <c r="Y140" s="32"/>
      <c r="Z140" s="32"/>
      <c r="AA140" s="32"/>
      <c r="AB140" s="39">
        <f t="shared" si="6"/>
        <v>6</v>
      </c>
      <c r="AC140" s="40">
        <f t="shared" si="7"/>
        <v>37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13"/>
    </row>
    <row r="141" spans="1:32" s="1" customFormat="1" ht="15" customHeight="1">
      <c r="A141" s="30" t="s">
        <v>443</v>
      </c>
      <c r="B141" s="31" t="s">
        <v>5</v>
      </c>
      <c r="C141" s="31" t="s">
        <v>45</v>
      </c>
      <c r="D141" s="32"/>
      <c r="E141" s="32"/>
      <c r="F141" s="128"/>
      <c r="G141" s="33"/>
      <c r="H141" s="34"/>
      <c r="I141" s="35"/>
      <c r="J141" s="33">
        <v>23</v>
      </c>
      <c r="K141" s="144"/>
      <c r="L141" s="35"/>
      <c r="M141" s="33"/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/>
      <c r="Y141" s="32"/>
      <c r="Z141" s="32"/>
      <c r="AA141" s="32"/>
      <c r="AB141" s="39">
        <f t="shared" si="6"/>
        <v>1</v>
      </c>
      <c r="AC141" s="40">
        <f t="shared" si="7"/>
        <v>23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13"/>
    </row>
    <row r="142" spans="1:32" s="1" customFormat="1" ht="15" customHeight="1">
      <c r="A142" s="124" t="s">
        <v>397</v>
      </c>
      <c r="B142" s="123" t="s">
        <v>9</v>
      </c>
      <c r="C142" s="125" t="s">
        <v>45</v>
      </c>
      <c r="D142" s="32"/>
      <c r="E142" s="32">
        <v>38</v>
      </c>
      <c r="F142" s="128">
        <v>43</v>
      </c>
      <c r="G142" s="33"/>
      <c r="H142" s="34"/>
      <c r="I142" s="35"/>
      <c r="J142" s="33"/>
      <c r="K142" s="144"/>
      <c r="L142" s="35"/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28"/>
      <c r="Y142" s="32"/>
      <c r="Z142" s="32"/>
      <c r="AA142" s="32"/>
      <c r="AB142" s="39">
        <f t="shared" si="6"/>
        <v>2</v>
      </c>
      <c r="AC142" s="40">
        <f t="shared" si="7"/>
        <v>40.5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13"/>
    </row>
    <row r="143" spans="1:32" s="1" customFormat="1" ht="15" customHeight="1">
      <c r="A143" s="30" t="s">
        <v>371</v>
      </c>
      <c r="B143" s="31" t="s">
        <v>11</v>
      </c>
      <c r="C143" s="31" t="s">
        <v>45</v>
      </c>
      <c r="D143" s="32">
        <v>37</v>
      </c>
      <c r="E143" s="32">
        <v>32</v>
      </c>
      <c r="F143" s="128">
        <v>38</v>
      </c>
      <c r="G143" s="33">
        <v>36</v>
      </c>
      <c r="H143" s="34">
        <v>36</v>
      </c>
      <c r="I143" s="35">
        <v>34</v>
      </c>
      <c r="J143" s="33"/>
      <c r="K143" s="144">
        <v>44</v>
      </c>
      <c r="L143" s="35">
        <v>34</v>
      </c>
      <c r="M143" s="33">
        <v>35</v>
      </c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/>
      <c r="Y143" s="32"/>
      <c r="Z143" s="32"/>
      <c r="AA143" s="32"/>
      <c r="AB143" s="39">
        <f t="shared" si="6"/>
        <v>9</v>
      </c>
      <c r="AC143" s="40">
        <f t="shared" si="7"/>
        <v>36.222222222222221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13"/>
    </row>
    <row r="144" spans="1:32" s="1" customFormat="1" ht="15" customHeight="1">
      <c r="A144" s="30" t="s">
        <v>371</v>
      </c>
      <c r="B144" s="31" t="s">
        <v>11</v>
      </c>
      <c r="C144" s="31" t="s">
        <v>50</v>
      </c>
      <c r="D144" s="32"/>
      <c r="E144" s="32"/>
      <c r="F144" s="128"/>
      <c r="G144" s="33"/>
      <c r="H144" s="34"/>
      <c r="I144" s="35"/>
      <c r="J144" s="33">
        <v>31</v>
      </c>
      <c r="K144" s="144">
        <v>40</v>
      </c>
      <c r="L144" s="35"/>
      <c r="M144" s="33">
        <v>47</v>
      </c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/>
      <c r="Y144" s="32"/>
      <c r="Z144" s="32"/>
      <c r="AA144" s="32"/>
      <c r="AB144" s="39">
        <f t="shared" si="6"/>
        <v>3</v>
      </c>
      <c r="AC144" s="40">
        <f t="shared" si="7"/>
        <v>39.333333333333336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13"/>
    </row>
    <row r="145" spans="1:32" s="1" customFormat="1" ht="15" customHeight="1">
      <c r="A145" s="44" t="s">
        <v>97</v>
      </c>
      <c r="B145" s="32" t="s">
        <v>9</v>
      </c>
      <c r="C145" s="32" t="s">
        <v>45</v>
      </c>
      <c r="D145" s="32"/>
      <c r="E145" s="32"/>
      <c r="F145" s="128"/>
      <c r="G145" s="33">
        <v>36</v>
      </c>
      <c r="H145" s="34"/>
      <c r="I145" s="35"/>
      <c r="J145" s="33">
        <v>39</v>
      </c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128"/>
      <c r="Y145" s="32"/>
      <c r="Z145" s="32"/>
      <c r="AA145" s="32"/>
      <c r="AB145" s="39">
        <f t="shared" si="6"/>
        <v>2</v>
      </c>
      <c r="AC145" s="40">
        <f t="shared" si="7"/>
        <v>37.5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13"/>
    </row>
    <row r="146" spans="1:32" s="1" customFormat="1" ht="15" customHeight="1">
      <c r="A146" s="118" t="s">
        <v>98</v>
      </c>
      <c r="B146" s="32" t="s">
        <v>9</v>
      </c>
      <c r="C146" s="32" t="s">
        <v>45</v>
      </c>
      <c r="D146" s="32"/>
      <c r="E146" s="32">
        <v>42</v>
      </c>
      <c r="F146" s="128">
        <v>45</v>
      </c>
      <c r="G146" s="33">
        <v>42</v>
      </c>
      <c r="H146" s="34"/>
      <c r="I146" s="35"/>
      <c r="J146" s="33"/>
      <c r="K146" s="144"/>
      <c r="L146" s="35"/>
      <c r="M146" s="33"/>
      <c r="N146" s="36"/>
      <c r="O146" s="35"/>
      <c r="P146" s="35"/>
      <c r="Q146" s="35"/>
      <c r="R146" s="35"/>
      <c r="S146" s="35"/>
      <c r="T146" s="35"/>
      <c r="U146" s="35"/>
      <c r="V146" s="35"/>
      <c r="W146" s="35"/>
      <c r="X146" s="128">
        <v>44</v>
      </c>
      <c r="Y146" s="32"/>
      <c r="Z146" s="32"/>
      <c r="AA146" s="32"/>
      <c r="AB146" s="39">
        <f t="shared" si="6"/>
        <v>4</v>
      </c>
      <c r="AC146" s="40">
        <f t="shared" si="7"/>
        <v>43.25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13"/>
    </row>
    <row r="147" spans="1:32" s="1" customFormat="1" ht="15" customHeight="1">
      <c r="A147" s="126" t="s">
        <v>418</v>
      </c>
      <c r="B147" s="120" t="s">
        <v>5</v>
      </c>
      <c r="C147" s="123" t="s">
        <v>57</v>
      </c>
      <c r="D147" s="32"/>
      <c r="E147" s="32">
        <v>39</v>
      </c>
      <c r="F147" s="128"/>
      <c r="G147" s="33"/>
      <c r="H147" s="34">
        <v>36</v>
      </c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127"/>
      <c r="T147" s="35"/>
      <c r="U147" s="35"/>
      <c r="V147" s="35"/>
      <c r="W147" s="35"/>
      <c r="X147" s="128"/>
      <c r="Y147" s="31"/>
      <c r="Z147" s="31"/>
      <c r="AA147" s="32"/>
      <c r="AB147" s="39">
        <f t="shared" si="6"/>
        <v>2</v>
      </c>
      <c r="AC147" s="40">
        <f t="shared" si="7"/>
        <v>37.5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13"/>
    </row>
    <row r="148" spans="1:32" s="1" customFormat="1" ht="15" customHeight="1">
      <c r="A148" s="30" t="s">
        <v>304</v>
      </c>
      <c r="B148" s="31" t="s">
        <v>12</v>
      </c>
      <c r="C148" s="31" t="s">
        <v>45</v>
      </c>
      <c r="D148" s="32"/>
      <c r="E148" s="32"/>
      <c r="F148" s="128"/>
      <c r="G148" s="33"/>
      <c r="H148" s="34"/>
      <c r="I148" s="35"/>
      <c r="J148" s="33"/>
      <c r="K148" s="144"/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128"/>
      <c r="Y148" s="32"/>
      <c r="Z148" s="32"/>
      <c r="AA148" s="32"/>
      <c r="AB148" s="39">
        <f t="shared" si="6"/>
        <v>0</v>
      </c>
      <c r="AC148" s="40">
        <f t="shared" si="7"/>
        <v>0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13"/>
    </row>
    <row r="149" spans="1:32" s="1" customFormat="1" ht="15" customHeight="1">
      <c r="A149" s="30" t="s">
        <v>451</v>
      </c>
      <c r="B149" s="31" t="s">
        <v>11</v>
      </c>
      <c r="C149" s="31" t="s">
        <v>58</v>
      </c>
      <c r="D149" s="32"/>
      <c r="E149" s="32"/>
      <c r="F149" s="128"/>
      <c r="G149" s="33"/>
      <c r="H149" s="34"/>
      <c r="I149" s="35"/>
      <c r="J149" s="33"/>
      <c r="K149" s="144">
        <v>42</v>
      </c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28"/>
      <c r="Y149" s="32"/>
      <c r="Z149" s="32"/>
      <c r="AA149" s="32"/>
      <c r="AB149" s="39">
        <f t="shared" si="6"/>
        <v>1</v>
      </c>
      <c r="AC149" s="40">
        <f t="shared" si="7"/>
        <v>42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13"/>
    </row>
    <row r="150" spans="1:32" s="1" customFormat="1" ht="15" customHeight="1">
      <c r="A150" s="30" t="s">
        <v>452</v>
      </c>
      <c r="B150" s="31" t="s">
        <v>11</v>
      </c>
      <c r="C150" s="31" t="s">
        <v>58</v>
      </c>
      <c r="D150" s="32"/>
      <c r="E150" s="32"/>
      <c r="F150" s="128"/>
      <c r="G150" s="33"/>
      <c r="H150" s="34"/>
      <c r="I150" s="35"/>
      <c r="J150" s="33"/>
      <c r="K150" s="144">
        <v>38</v>
      </c>
      <c r="L150" s="35"/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/>
      <c r="Y150" s="32"/>
      <c r="Z150" s="32"/>
      <c r="AA150" s="32"/>
      <c r="AB150" s="39">
        <f t="shared" si="6"/>
        <v>1</v>
      </c>
      <c r="AC150" s="40">
        <f t="shared" si="7"/>
        <v>38</v>
      </c>
      <c r="AD150" s="40">
        <f t="array" ref="AD150">IF(AB150=0,0,IF(AB150&gt;9,AVERAGE(LARGE(D150:Z150,{1,2,3,4,5,6,7,8,9,10})),0))</f>
        <v>0</v>
      </c>
      <c r="AE150" s="40">
        <f t="array" ref="AE150">IF(AB150=0,0,IF(AB150&gt;9,SUM(LARGE(D150:Z150,{1,2,3,4,5,6,7,8,9,10})),0))</f>
        <v>0</v>
      </c>
      <c r="AF150" s="13"/>
    </row>
    <row r="151" spans="1:32" s="1" customFormat="1" ht="15" customHeight="1">
      <c r="A151" s="30" t="s">
        <v>99</v>
      </c>
      <c r="B151" s="31" t="s">
        <v>10</v>
      </c>
      <c r="C151" s="41" t="s">
        <v>45</v>
      </c>
      <c r="D151" s="32">
        <v>35</v>
      </c>
      <c r="E151" s="32">
        <v>44</v>
      </c>
      <c r="F151" s="128">
        <v>45</v>
      </c>
      <c r="G151" s="33"/>
      <c r="H151" s="34">
        <v>40</v>
      </c>
      <c r="I151" s="35"/>
      <c r="J151" s="33">
        <v>40</v>
      </c>
      <c r="K151" s="144">
        <v>43</v>
      </c>
      <c r="L151" s="35">
        <v>41</v>
      </c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>
        <v>36</v>
      </c>
      <c r="Y151" s="32">
        <v>48</v>
      </c>
      <c r="Z151" s="32">
        <v>46</v>
      </c>
      <c r="AA151" s="32"/>
      <c r="AB151" s="39">
        <f t="shared" si="6"/>
        <v>10</v>
      </c>
      <c r="AC151" s="40">
        <f t="shared" si="7"/>
        <v>41.8</v>
      </c>
      <c r="AD151" s="40">
        <f t="array" ref="AD151">IF(AB151=0,0,IF(AB151&gt;9,AVERAGE(LARGE(D151:Z151,{1,2,3,4,5,6,7,8,9,10})),0))</f>
        <v>41.8</v>
      </c>
      <c r="AE151" s="40">
        <f t="array" ref="AE151">IF(AB151=0,0,IF(AB151&gt;9,SUM(LARGE(D151:Z151,{1,2,3,4,5,6,7,8,9,10})),0))</f>
        <v>418</v>
      </c>
      <c r="AF151" s="13"/>
    </row>
    <row r="152" spans="1:32" s="1" customFormat="1" ht="15" customHeight="1">
      <c r="A152" s="30" t="s">
        <v>99</v>
      </c>
      <c r="B152" s="31" t="s">
        <v>10</v>
      </c>
      <c r="C152" s="31" t="s">
        <v>57</v>
      </c>
      <c r="D152" s="32"/>
      <c r="E152" s="32"/>
      <c r="F152" s="128"/>
      <c r="G152" s="33"/>
      <c r="H152" s="34">
        <v>29</v>
      </c>
      <c r="I152" s="35"/>
      <c r="J152" s="33">
        <v>43</v>
      </c>
      <c r="K152" s="144">
        <v>45</v>
      </c>
      <c r="L152" s="35">
        <v>39</v>
      </c>
      <c r="M152" s="33">
        <v>41</v>
      </c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>
        <v>42</v>
      </c>
      <c r="Y152" s="32"/>
      <c r="Z152" s="32"/>
      <c r="AA152" s="32"/>
      <c r="AB152" s="39">
        <f t="shared" si="6"/>
        <v>6</v>
      </c>
      <c r="AC152" s="40">
        <f t="shared" si="7"/>
        <v>39.833333333333336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13"/>
    </row>
    <row r="153" spans="1:32" s="1" customFormat="1" ht="15" customHeight="1">
      <c r="A153" s="30" t="s">
        <v>100</v>
      </c>
      <c r="B153" s="31" t="s">
        <v>10</v>
      </c>
      <c r="C153" s="31" t="s">
        <v>45</v>
      </c>
      <c r="D153" s="32">
        <v>39</v>
      </c>
      <c r="E153" s="32">
        <v>43</v>
      </c>
      <c r="F153" s="128">
        <v>42</v>
      </c>
      <c r="G153" s="33"/>
      <c r="H153" s="34">
        <v>38</v>
      </c>
      <c r="I153" s="35"/>
      <c r="J153" s="33">
        <v>35</v>
      </c>
      <c r="K153" s="144"/>
      <c r="L153" s="35">
        <v>38</v>
      </c>
      <c r="M153" s="33">
        <v>40</v>
      </c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2"/>
      <c r="AB153" s="39">
        <f t="shared" si="6"/>
        <v>7</v>
      </c>
      <c r="AC153" s="40">
        <f t="shared" si="7"/>
        <v>39.285714285714285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13"/>
    </row>
    <row r="154" spans="1:32" s="1" customFormat="1" ht="15" customHeight="1">
      <c r="A154" s="30" t="s">
        <v>100</v>
      </c>
      <c r="B154" s="31" t="s">
        <v>10</v>
      </c>
      <c r="C154" s="31" t="s">
        <v>47</v>
      </c>
      <c r="D154" s="32">
        <v>41</v>
      </c>
      <c r="E154" s="32">
        <v>40</v>
      </c>
      <c r="F154" s="128">
        <v>42</v>
      </c>
      <c r="G154" s="33"/>
      <c r="H154" s="34">
        <v>33</v>
      </c>
      <c r="I154" s="35"/>
      <c r="J154" s="33">
        <v>37</v>
      </c>
      <c r="K154" s="144"/>
      <c r="L154" s="35">
        <v>38</v>
      </c>
      <c r="M154" s="33">
        <v>29</v>
      </c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128"/>
      <c r="Y154" s="32"/>
      <c r="Z154" s="32"/>
      <c r="AA154" s="32"/>
      <c r="AB154" s="39">
        <f t="shared" si="6"/>
        <v>7</v>
      </c>
      <c r="AC154" s="40">
        <f t="shared" si="7"/>
        <v>37.142857142857146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13"/>
    </row>
    <row r="155" spans="1:32" s="1" customFormat="1" ht="15" customHeight="1">
      <c r="A155" s="30" t="s">
        <v>101</v>
      </c>
      <c r="B155" s="31" t="s">
        <v>4</v>
      </c>
      <c r="C155" s="31" t="s">
        <v>45</v>
      </c>
      <c r="D155" s="32">
        <v>36</v>
      </c>
      <c r="E155" s="32">
        <v>44</v>
      </c>
      <c r="F155" s="128">
        <v>42</v>
      </c>
      <c r="G155" s="33">
        <v>43</v>
      </c>
      <c r="H155" s="34">
        <v>45</v>
      </c>
      <c r="I155" s="35">
        <v>41</v>
      </c>
      <c r="J155" s="33">
        <v>38</v>
      </c>
      <c r="K155" s="144"/>
      <c r="L155" s="35"/>
      <c r="M155" s="33"/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>
        <v>39</v>
      </c>
      <c r="Y155" s="32"/>
      <c r="Z155" s="32"/>
      <c r="AA155" s="32"/>
      <c r="AB155" s="39">
        <f t="shared" si="6"/>
        <v>8</v>
      </c>
      <c r="AC155" s="40">
        <f t="shared" si="7"/>
        <v>41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13"/>
    </row>
    <row r="156" spans="1:32" s="1" customFormat="1" ht="15" customHeight="1">
      <c r="A156" s="124" t="s">
        <v>101</v>
      </c>
      <c r="B156" s="123" t="s">
        <v>4</v>
      </c>
      <c r="C156" s="123" t="s">
        <v>50</v>
      </c>
      <c r="D156" s="121"/>
      <c r="E156" s="121">
        <v>41</v>
      </c>
      <c r="F156" s="128"/>
      <c r="G156" s="33"/>
      <c r="H156" s="34">
        <v>28</v>
      </c>
      <c r="I156" s="35"/>
      <c r="J156" s="33"/>
      <c r="K156" s="144"/>
      <c r="L156" s="35"/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2"/>
      <c r="AB156" s="39">
        <f t="shared" si="6"/>
        <v>2</v>
      </c>
      <c r="AC156" s="40">
        <f t="shared" si="7"/>
        <v>34.5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13"/>
    </row>
    <row r="157" spans="1:32" s="1" customFormat="1" ht="15" customHeight="1">
      <c r="A157" s="30" t="s">
        <v>101</v>
      </c>
      <c r="B157" s="31" t="s">
        <v>4</v>
      </c>
      <c r="C157" s="31" t="s">
        <v>57</v>
      </c>
      <c r="D157" s="32">
        <v>31</v>
      </c>
      <c r="E157" s="32"/>
      <c r="F157" s="128"/>
      <c r="G157" s="33"/>
      <c r="H157" s="34"/>
      <c r="I157" s="35"/>
      <c r="J157" s="33"/>
      <c r="K157" s="144"/>
      <c r="L157" s="35"/>
      <c r="M157" s="33"/>
      <c r="N157" s="36"/>
      <c r="O157" s="35"/>
      <c r="P157" s="35"/>
      <c r="Q157" s="35"/>
      <c r="R157" s="35"/>
      <c r="S157" s="35"/>
      <c r="T157" s="35"/>
      <c r="U157" s="35"/>
      <c r="V157" s="35"/>
      <c r="W157" s="35"/>
      <c r="X157" s="128"/>
      <c r="Y157" s="32"/>
      <c r="Z157" s="32"/>
      <c r="AA157" s="31"/>
      <c r="AB157" s="39">
        <f t="shared" si="6"/>
        <v>1</v>
      </c>
      <c r="AC157" s="40">
        <f t="shared" si="7"/>
        <v>31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13"/>
    </row>
    <row r="158" spans="1:32" s="1" customFormat="1" ht="15" customHeight="1">
      <c r="A158" s="30" t="s">
        <v>102</v>
      </c>
      <c r="B158" s="31" t="s">
        <v>5</v>
      </c>
      <c r="C158" s="31" t="s">
        <v>45</v>
      </c>
      <c r="D158" s="32"/>
      <c r="E158" s="32"/>
      <c r="F158" s="128"/>
      <c r="G158" s="33"/>
      <c r="H158" s="34"/>
      <c r="I158" s="35"/>
      <c r="J158" s="33"/>
      <c r="K158" s="144"/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/>
      <c r="Y158" s="32"/>
      <c r="Z158" s="32"/>
      <c r="AA158" s="32"/>
      <c r="AB158" s="39">
        <f t="shared" si="6"/>
        <v>0</v>
      </c>
      <c r="AC158" s="40">
        <f t="shared" si="7"/>
        <v>0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13"/>
    </row>
    <row r="159" spans="1:32" s="1" customFormat="1" ht="15" customHeight="1">
      <c r="A159" s="44" t="s">
        <v>103</v>
      </c>
      <c r="B159" s="32" t="s">
        <v>11</v>
      </c>
      <c r="C159" s="31" t="s">
        <v>45</v>
      </c>
      <c r="D159" s="32"/>
      <c r="E159" s="32">
        <v>38</v>
      </c>
      <c r="F159" s="128">
        <v>39</v>
      </c>
      <c r="G159" s="33">
        <v>30</v>
      </c>
      <c r="H159" s="34">
        <v>34</v>
      </c>
      <c r="I159" s="35">
        <v>31</v>
      </c>
      <c r="J159" s="33">
        <v>33</v>
      </c>
      <c r="K159" s="144">
        <v>33</v>
      </c>
      <c r="L159" s="35"/>
      <c r="M159" s="33"/>
      <c r="N159" s="36"/>
      <c r="O159" s="35"/>
      <c r="P159" s="35"/>
      <c r="Q159" s="35"/>
      <c r="R159" s="35"/>
      <c r="S159" s="35"/>
      <c r="T159" s="35"/>
      <c r="U159" s="35"/>
      <c r="V159" s="35"/>
      <c r="W159" s="35"/>
      <c r="X159" s="128">
        <v>44</v>
      </c>
      <c r="Y159" s="32">
        <v>43</v>
      </c>
      <c r="Z159" s="32"/>
      <c r="AA159" s="32"/>
      <c r="AB159" s="39">
        <f t="shared" si="6"/>
        <v>9</v>
      </c>
      <c r="AC159" s="40">
        <f t="shared" si="7"/>
        <v>36.111111111111114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13"/>
    </row>
    <row r="160" spans="1:32" s="1" customFormat="1" ht="15" customHeight="1">
      <c r="A160" s="30" t="s">
        <v>305</v>
      </c>
      <c r="B160" s="31" t="s">
        <v>3</v>
      </c>
      <c r="C160" s="31" t="s">
        <v>45</v>
      </c>
      <c r="D160" s="32"/>
      <c r="E160" s="32">
        <v>32</v>
      </c>
      <c r="F160" s="128"/>
      <c r="G160" s="33"/>
      <c r="H160" s="34">
        <v>32</v>
      </c>
      <c r="I160" s="35"/>
      <c r="J160" s="33">
        <v>34</v>
      </c>
      <c r="K160" s="144"/>
      <c r="L160" s="35"/>
      <c r="M160" s="33">
        <v>31</v>
      </c>
      <c r="N160" s="36"/>
      <c r="O160" s="35"/>
      <c r="P160" s="35"/>
      <c r="Q160" s="35"/>
      <c r="R160" s="35"/>
      <c r="S160" s="35"/>
      <c r="T160" s="35"/>
      <c r="U160" s="35"/>
      <c r="V160" s="35"/>
      <c r="W160" s="35"/>
      <c r="X160" s="128"/>
      <c r="Y160" s="32"/>
      <c r="Z160" s="32"/>
      <c r="AA160" s="32"/>
      <c r="AB160" s="39">
        <f t="shared" si="6"/>
        <v>4</v>
      </c>
      <c r="AC160" s="40">
        <f t="shared" si="7"/>
        <v>32.25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13"/>
    </row>
    <row r="161" spans="1:32" s="1" customFormat="1" ht="15" customHeight="1">
      <c r="A161" s="126" t="s">
        <v>411</v>
      </c>
      <c r="B161" s="120" t="s">
        <v>5</v>
      </c>
      <c r="C161" s="120" t="s">
        <v>45</v>
      </c>
      <c r="D161" s="121"/>
      <c r="E161" s="121">
        <v>36</v>
      </c>
      <c r="F161" s="128"/>
      <c r="G161" s="33"/>
      <c r="H161" s="34"/>
      <c r="I161" s="35"/>
      <c r="J161" s="33"/>
      <c r="K161" s="144"/>
      <c r="L161" s="35"/>
      <c r="M161" s="33"/>
      <c r="N161" s="36"/>
      <c r="O161" s="35"/>
      <c r="P161" s="35"/>
      <c r="Q161" s="35"/>
      <c r="R161" s="35"/>
      <c r="S161" s="127"/>
      <c r="T161" s="35"/>
      <c r="U161" s="35"/>
      <c r="V161" s="35"/>
      <c r="W161" s="35"/>
      <c r="X161" s="128"/>
      <c r="Y161" s="32"/>
      <c r="Z161" s="32"/>
      <c r="AA161" s="31"/>
      <c r="AB161" s="39">
        <f t="shared" si="6"/>
        <v>1</v>
      </c>
      <c r="AC161" s="40">
        <f t="shared" si="7"/>
        <v>36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13"/>
    </row>
    <row r="162" spans="1:32" s="1" customFormat="1" ht="15" customHeight="1">
      <c r="A162" s="126" t="s">
        <v>412</v>
      </c>
      <c r="B162" s="120" t="s">
        <v>5</v>
      </c>
      <c r="C162" s="120" t="s">
        <v>58</v>
      </c>
      <c r="D162" s="121"/>
      <c r="E162" s="121">
        <v>24</v>
      </c>
      <c r="F162" s="128"/>
      <c r="G162" s="33"/>
      <c r="H162" s="34"/>
      <c r="I162" s="35"/>
      <c r="J162" s="33"/>
      <c r="K162" s="144"/>
      <c r="L162" s="35"/>
      <c r="M162" s="33"/>
      <c r="N162" s="36"/>
      <c r="O162" s="35"/>
      <c r="P162" s="35"/>
      <c r="Q162" s="35"/>
      <c r="R162" s="35"/>
      <c r="S162" s="127"/>
      <c r="T162" s="35"/>
      <c r="U162" s="35"/>
      <c r="V162" s="35"/>
      <c r="W162" s="35"/>
      <c r="X162" s="128"/>
      <c r="Y162" s="32"/>
      <c r="Z162" s="32"/>
      <c r="AA162" s="31"/>
      <c r="AB162" s="39">
        <f t="shared" si="6"/>
        <v>1</v>
      </c>
      <c r="AC162" s="40">
        <f t="shared" si="7"/>
        <v>24</v>
      </c>
      <c r="AD162" s="40">
        <f t="array" ref="AD162">IF(AB162=0,0,IF(AB162&gt;9,AVERAGE(LARGE(D162:Z162,{1,2,3,4,5,6,7,8,9,10})),0))</f>
        <v>0</v>
      </c>
      <c r="AE162" s="40">
        <f t="array" ref="AE162">IF(AB162=0,0,IF(AB162&gt;9,SUM(LARGE(D162:Z162,{1,2,3,4,5,6,7,8,9,10})),0))</f>
        <v>0</v>
      </c>
      <c r="AF162" s="13"/>
    </row>
    <row r="163" spans="1:32" s="1" customFormat="1" ht="15" customHeight="1">
      <c r="A163" s="30" t="s">
        <v>306</v>
      </c>
      <c r="B163" s="31" t="s">
        <v>3</v>
      </c>
      <c r="C163" s="31" t="s">
        <v>45</v>
      </c>
      <c r="D163" s="32">
        <v>41</v>
      </c>
      <c r="E163" s="32"/>
      <c r="F163" s="128"/>
      <c r="G163" s="33"/>
      <c r="H163" s="34"/>
      <c r="I163" s="35"/>
      <c r="J163" s="33"/>
      <c r="K163" s="144"/>
      <c r="L163" s="35"/>
      <c r="M163" s="33">
        <v>40</v>
      </c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128">
        <v>37</v>
      </c>
      <c r="Y163" s="32"/>
      <c r="Z163" s="32"/>
      <c r="AA163" s="32"/>
      <c r="AB163" s="39">
        <f t="shared" si="6"/>
        <v>3</v>
      </c>
      <c r="AC163" s="40">
        <f t="shared" si="7"/>
        <v>39.333333333333336</v>
      </c>
      <c r="AD163" s="40">
        <f t="array" ref="AD163">IF(AB163=0,0,IF(AB163&gt;9,AVERAGE(LARGE(D163:Z163,{1,2,3,4,5,6,7,8,9,10})),0))</f>
        <v>0</v>
      </c>
      <c r="AE163" s="40">
        <f t="array" ref="AE163">IF(AB163=0,0,IF(AB163&gt;9,SUM(LARGE(D163:Z163,{1,2,3,4,5,6,7,8,9,10})),0))</f>
        <v>0</v>
      </c>
      <c r="AF163" s="13"/>
    </row>
    <row r="164" spans="1:32" s="1" customFormat="1" ht="15" customHeight="1">
      <c r="A164" s="30" t="s">
        <v>104</v>
      </c>
      <c r="B164" s="31" t="s">
        <v>4</v>
      </c>
      <c r="C164" s="31" t="s">
        <v>45</v>
      </c>
      <c r="D164" s="32"/>
      <c r="E164" s="32"/>
      <c r="F164" s="128"/>
      <c r="G164" s="33"/>
      <c r="H164" s="34"/>
      <c r="I164" s="35"/>
      <c r="J164" s="33"/>
      <c r="K164" s="144"/>
      <c r="L164" s="35"/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28"/>
      <c r="Y164" s="32"/>
      <c r="Z164" s="32"/>
      <c r="AA164" s="32"/>
      <c r="AB164" s="39">
        <f t="shared" ref="AB164:AB227" si="8">COUNT(D164:AA164)</f>
        <v>0</v>
      </c>
      <c r="AC164" s="40">
        <f t="shared" ref="AC164:AC227" si="9">IF(AB164=0,0,AVERAGE(D164:Z164))</f>
        <v>0</v>
      </c>
      <c r="AD164" s="40">
        <f t="array" ref="AD164">IF(AB164=0,0,IF(AB164&gt;9,AVERAGE(LARGE(D164:Z164,{1,2,3,4,5,6,7,8,9,10})),0))</f>
        <v>0</v>
      </c>
      <c r="AE164" s="40">
        <f t="array" ref="AE164">IF(AB164=0,0,IF(AB164&gt;9,SUM(LARGE(D164:Z164,{1,2,3,4,5,6,7,8,9,10})),0))</f>
        <v>0</v>
      </c>
      <c r="AF164" s="13"/>
    </row>
    <row r="165" spans="1:32" s="1" customFormat="1" ht="15" customHeight="1">
      <c r="A165" s="44" t="s">
        <v>383</v>
      </c>
      <c r="B165" s="38" t="s">
        <v>7</v>
      </c>
      <c r="C165" s="38" t="s">
        <v>57</v>
      </c>
      <c r="D165" s="32">
        <v>30</v>
      </c>
      <c r="E165" s="32"/>
      <c r="F165" s="128">
        <v>39</v>
      </c>
      <c r="G165" s="33">
        <v>37</v>
      </c>
      <c r="H165" s="34">
        <v>36</v>
      </c>
      <c r="I165" s="35">
        <v>22</v>
      </c>
      <c r="J165" s="33"/>
      <c r="K165" s="144"/>
      <c r="L165" s="35">
        <v>30</v>
      </c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59">
        <v>38</v>
      </c>
      <c r="Y165" s="32">
        <v>30</v>
      </c>
      <c r="Z165" s="32">
        <v>21</v>
      </c>
      <c r="AA165" s="31"/>
      <c r="AB165" s="39">
        <f t="shared" si="8"/>
        <v>9</v>
      </c>
      <c r="AC165" s="40">
        <f t="shared" si="9"/>
        <v>31.444444444444443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13"/>
    </row>
    <row r="166" spans="1:32" s="1" customFormat="1" ht="14.25" customHeight="1">
      <c r="A166" s="30" t="s">
        <v>105</v>
      </c>
      <c r="B166" s="31" t="s">
        <v>8</v>
      </c>
      <c r="C166" s="31" t="s">
        <v>50</v>
      </c>
      <c r="D166" s="32"/>
      <c r="E166" s="32">
        <v>40</v>
      </c>
      <c r="F166" s="128"/>
      <c r="G166" s="33">
        <v>39</v>
      </c>
      <c r="H166" s="34"/>
      <c r="I166" s="35"/>
      <c r="J166" s="33"/>
      <c r="K166" s="144"/>
      <c r="L166" s="35"/>
      <c r="M166" s="33"/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/>
      <c r="Y166" s="32"/>
      <c r="Z166" s="32"/>
      <c r="AA166" s="31"/>
      <c r="AB166" s="39">
        <f t="shared" si="8"/>
        <v>2</v>
      </c>
      <c r="AC166" s="40">
        <f t="shared" si="9"/>
        <v>39.5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13"/>
    </row>
    <row r="167" spans="1:32" s="1" customFormat="1" ht="14.25" customHeight="1">
      <c r="A167" s="30" t="s">
        <v>105</v>
      </c>
      <c r="B167" s="31" t="s">
        <v>8</v>
      </c>
      <c r="C167" s="31" t="s">
        <v>57</v>
      </c>
      <c r="D167" s="32"/>
      <c r="E167" s="32">
        <v>43</v>
      </c>
      <c r="F167" s="128"/>
      <c r="G167" s="33">
        <v>36</v>
      </c>
      <c r="H167" s="34"/>
      <c r="I167" s="35"/>
      <c r="J167" s="33"/>
      <c r="K167" s="144"/>
      <c r="L167" s="35"/>
      <c r="M167" s="33"/>
      <c r="N167" s="36"/>
      <c r="O167" s="35"/>
      <c r="P167" s="35"/>
      <c r="Q167" s="35"/>
      <c r="R167" s="35"/>
      <c r="S167" s="35"/>
      <c r="T167" s="35"/>
      <c r="U167" s="35"/>
      <c r="V167" s="35"/>
      <c r="W167" s="35"/>
      <c r="X167" s="128"/>
      <c r="Y167" s="32"/>
      <c r="Z167" s="32"/>
      <c r="AA167" s="32"/>
      <c r="AB167" s="39">
        <f t="shared" si="8"/>
        <v>2</v>
      </c>
      <c r="AC167" s="40">
        <f t="shared" si="9"/>
        <v>39.5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13"/>
    </row>
    <row r="168" spans="1:32" s="1" customFormat="1" ht="14.25" customHeight="1">
      <c r="A168" s="126" t="s">
        <v>405</v>
      </c>
      <c r="B168" s="120" t="s">
        <v>5</v>
      </c>
      <c r="C168" s="123" t="s">
        <v>45</v>
      </c>
      <c r="D168" s="121"/>
      <c r="E168" s="121">
        <v>47</v>
      </c>
      <c r="F168" s="128"/>
      <c r="G168" s="33">
        <v>45</v>
      </c>
      <c r="H168" s="34">
        <v>43</v>
      </c>
      <c r="I168" s="35"/>
      <c r="J168" s="33"/>
      <c r="K168" s="144"/>
      <c r="L168" s="35"/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59">
        <v>46</v>
      </c>
      <c r="Y168" s="31"/>
      <c r="Z168" s="31"/>
      <c r="AA168" s="32"/>
      <c r="AB168" s="39">
        <f t="shared" si="8"/>
        <v>4</v>
      </c>
      <c r="AC168" s="40">
        <f t="shared" si="9"/>
        <v>45.25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13"/>
    </row>
    <row r="169" spans="1:32" s="1" customFormat="1" ht="14.25" customHeight="1">
      <c r="A169" s="44" t="s">
        <v>106</v>
      </c>
      <c r="B169" s="32" t="s">
        <v>12</v>
      </c>
      <c r="C169" s="31" t="s">
        <v>50</v>
      </c>
      <c r="D169" s="32">
        <v>39</v>
      </c>
      <c r="E169" s="32">
        <v>39</v>
      </c>
      <c r="F169" s="128">
        <v>37</v>
      </c>
      <c r="G169" s="33">
        <v>37</v>
      </c>
      <c r="H169" s="34">
        <v>36</v>
      </c>
      <c r="I169" s="35"/>
      <c r="J169" s="33">
        <v>18</v>
      </c>
      <c r="K169" s="144"/>
      <c r="L169" s="35">
        <v>32</v>
      </c>
      <c r="M169" s="33">
        <v>30</v>
      </c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/>
      <c r="Y169" s="32"/>
      <c r="Z169" s="32"/>
      <c r="AA169" s="31"/>
      <c r="AB169" s="39">
        <f t="shared" si="8"/>
        <v>8</v>
      </c>
      <c r="AC169" s="40">
        <f t="shared" si="9"/>
        <v>33.5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13"/>
    </row>
    <row r="170" spans="1:32" s="1" customFormat="1" ht="15" customHeight="1">
      <c r="A170" s="44" t="s">
        <v>106</v>
      </c>
      <c r="B170" s="31" t="s">
        <v>12</v>
      </c>
      <c r="C170" s="31" t="s">
        <v>47</v>
      </c>
      <c r="D170" s="32">
        <v>29</v>
      </c>
      <c r="E170" s="32">
        <v>39</v>
      </c>
      <c r="F170" s="128">
        <v>36</v>
      </c>
      <c r="G170" s="33">
        <v>32</v>
      </c>
      <c r="H170" s="34">
        <v>33</v>
      </c>
      <c r="I170" s="35"/>
      <c r="J170" s="33">
        <v>36</v>
      </c>
      <c r="K170" s="144"/>
      <c r="L170" s="35">
        <v>36</v>
      </c>
      <c r="M170" s="33">
        <v>25</v>
      </c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/>
      <c r="Y170" s="32"/>
      <c r="Z170" s="32"/>
      <c r="AA170" s="32"/>
      <c r="AB170" s="39">
        <f t="shared" si="8"/>
        <v>8</v>
      </c>
      <c r="AC170" s="40">
        <f t="shared" si="9"/>
        <v>33.25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13"/>
    </row>
    <row r="171" spans="1:32" s="1" customFormat="1" ht="15" customHeight="1">
      <c r="A171" s="118" t="s">
        <v>307</v>
      </c>
      <c r="B171" s="32" t="s">
        <v>5</v>
      </c>
      <c r="C171" s="32" t="s">
        <v>45</v>
      </c>
      <c r="D171" s="32"/>
      <c r="E171" s="32"/>
      <c r="F171" s="128"/>
      <c r="G171" s="33">
        <v>36</v>
      </c>
      <c r="H171" s="34"/>
      <c r="I171" s="35"/>
      <c r="J171" s="33"/>
      <c r="K171" s="144"/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/>
      <c r="Y171" s="32"/>
      <c r="Z171" s="32"/>
      <c r="AA171" s="32"/>
      <c r="AB171" s="39">
        <f t="shared" si="8"/>
        <v>1</v>
      </c>
      <c r="AC171" s="40">
        <f t="shared" si="9"/>
        <v>36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13"/>
    </row>
    <row r="172" spans="1:32" s="1" customFormat="1" ht="15" customHeight="1">
      <c r="A172" s="44" t="s">
        <v>308</v>
      </c>
      <c r="B172" s="32" t="s">
        <v>8</v>
      </c>
      <c r="C172" s="31" t="s">
        <v>45</v>
      </c>
      <c r="D172" s="32"/>
      <c r="E172" s="32"/>
      <c r="F172" s="128"/>
      <c r="G172" s="33"/>
      <c r="H172" s="34"/>
      <c r="I172" s="35">
        <v>30</v>
      </c>
      <c r="J172" s="33"/>
      <c r="K172" s="144"/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/>
      <c r="Y172" s="31"/>
      <c r="Z172" s="31"/>
      <c r="AA172" s="32"/>
      <c r="AB172" s="39">
        <f t="shared" si="8"/>
        <v>1</v>
      </c>
      <c r="AC172" s="40">
        <f t="shared" si="9"/>
        <v>30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13"/>
    </row>
    <row r="173" spans="1:32" s="1" customFormat="1" ht="15" customHeight="1">
      <c r="A173" s="30" t="s">
        <v>308</v>
      </c>
      <c r="B173" s="31" t="s">
        <v>8</v>
      </c>
      <c r="C173" s="31" t="s">
        <v>50</v>
      </c>
      <c r="D173" s="32"/>
      <c r="E173" s="32"/>
      <c r="F173" s="128"/>
      <c r="G173" s="33"/>
      <c r="H173" s="34"/>
      <c r="I173" s="35">
        <v>23</v>
      </c>
      <c r="J173" s="33"/>
      <c r="K173" s="144"/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/>
      <c r="Y173" s="32"/>
      <c r="Z173" s="32"/>
      <c r="AA173" s="32"/>
      <c r="AB173" s="39">
        <f t="shared" si="8"/>
        <v>1</v>
      </c>
      <c r="AC173" s="40">
        <f t="shared" si="9"/>
        <v>23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13"/>
    </row>
    <row r="174" spans="1:32" s="1" customFormat="1" ht="15" customHeight="1">
      <c r="A174" s="30" t="s">
        <v>107</v>
      </c>
      <c r="B174" s="31" t="s">
        <v>8</v>
      </c>
      <c r="C174" s="31" t="s">
        <v>45</v>
      </c>
      <c r="D174" s="32">
        <v>31</v>
      </c>
      <c r="E174" s="32">
        <v>37</v>
      </c>
      <c r="F174" s="128"/>
      <c r="G174" s="33">
        <v>31</v>
      </c>
      <c r="H174" s="34"/>
      <c r="I174" s="35"/>
      <c r="J174" s="33">
        <v>31</v>
      </c>
      <c r="K174" s="144"/>
      <c r="L174" s="35"/>
      <c r="M174" s="33"/>
      <c r="N174" s="36"/>
      <c r="O174" s="35"/>
      <c r="P174" s="35"/>
      <c r="Q174" s="35"/>
      <c r="R174" s="35"/>
      <c r="S174" s="35"/>
      <c r="T174" s="35"/>
      <c r="U174" s="35"/>
      <c r="V174" s="35"/>
      <c r="W174" s="35"/>
      <c r="X174" s="128"/>
      <c r="Y174" s="32"/>
      <c r="Z174" s="32"/>
      <c r="AA174" s="32"/>
      <c r="AB174" s="39">
        <f t="shared" si="8"/>
        <v>4</v>
      </c>
      <c r="AC174" s="40">
        <f t="shared" si="9"/>
        <v>32.5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</row>
    <row r="175" spans="1:32" s="47" customFormat="1" ht="15" customHeight="1">
      <c r="A175" s="304" t="s">
        <v>107</v>
      </c>
      <c r="B175" s="123" t="s">
        <v>8</v>
      </c>
      <c r="C175" s="123" t="s">
        <v>50</v>
      </c>
      <c r="D175" s="121"/>
      <c r="E175" s="121">
        <v>37</v>
      </c>
      <c r="F175" s="128"/>
      <c r="G175" s="33"/>
      <c r="H175" s="34"/>
      <c r="I175" s="35">
        <v>28</v>
      </c>
      <c r="J175" s="33"/>
      <c r="K175" s="144"/>
      <c r="L175" s="35"/>
      <c r="M175" s="33"/>
      <c r="N175" s="36"/>
      <c r="O175" s="35"/>
      <c r="P175" s="35"/>
      <c r="Q175" s="35"/>
      <c r="R175" s="35"/>
      <c r="S175" s="127"/>
      <c r="T175" s="35"/>
      <c r="U175" s="35"/>
      <c r="V175" s="35"/>
      <c r="W175" s="35"/>
      <c r="X175" s="128"/>
      <c r="Y175" s="32"/>
      <c r="Z175" s="32"/>
      <c r="AA175" s="32"/>
      <c r="AB175" s="39">
        <f t="shared" si="8"/>
        <v>2</v>
      </c>
      <c r="AC175" s="40">
        <f t="shared" si="9"/>
        <v>32.5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6"/>
    </row>
    <row r="176" spans="1:32" s="1" customFormat="1" ht="15" customHeight="1">
      <c r="A176" s="44" t="s">
        <v>107</v>
      </c>
      <c r="B176" s="32" t="s">
        <v>8</v>
      </c>
      <c r="C176" s="32" t="s">
        <v>47</v>
      </c>
      <c r="D176" s="32">
        <v>40</v>
      </c>
      <c r="E176" s="32"/>
      <c r="F176" s="128"/>
      <c r="G176" s="31">
        <v>31</v>
      </c>
      <c r="H176" s="42"/>
      <c r="I176" s="32">
        <v>36</v>
      </c>
      <c r="J176" s="31">
        <v>31</v>
      </c>
      <c r="K176" s="128"/>
      <c r="L176" s="32"/>
      <c r="M176" s="31"/>
      <c r="N176" s="37"/>
      <c r="O176" s="32"/>
      <c r="P176" s="32"/>
      <c r="Q176" s="32"/>
      <c r="R176" s="32"/>
      <c r="S176" s="32"/>
      <c r="T176" s="32"/>
      <c r="U176" s="32"/>
      <c r="V176" s="32"/>
      <c r="W176" s="32"/>
      <c r="X176" s="128"/>
      <c r="Y176" s="32"/>
      <c r="Z176" s="32"/>
      <c r="AA176" s="31"/>
      <c r="AB176" s="39">
        <f t="shared" si="8"/>
        <v>4</v>
      </c>
      <c r="AC176" s="40">
        <f t="shared" si="9"/>
        <v>34.5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13"/>
    </row>
    <row r="177" spans="1:32" s="1" customFormat="1" ht="15" customHeight="1">
      <c r="A177" s="30" t="s">
        <v>309</v>
      </c>
      <c r="B177" s="31" t="s">
        <v>4</v>
      </c>
      <c r="C177" s="31" t="s">
        <v>45</v>
      </c>
      <c r="D177" s="32">
        <v>35</v>
      </c>
      <c r="E177" s="32">
        <v>39</v>
      </c>
      <c r="F177" s="128">
        <v>33</v>
      </c>
      <c r="G177" s="31">
        <v>28</v>
      </c>
      <c r="H177" s="42"/>
      <c r="I177" s="32">
        <v>28</v>
      </c>
      <c r="J177" s="31"/>
      <c r="K177" s="128"/>
      <c r="L177" s="32"/>
      <c r="M177" s="31"/>
      <c r="N177" s="37"/>
      <c r="O177" s="32"/>
      <c r="P177" s="32"/>
      <c r="Q177" s="32"/>
      <c r="R177" s="32"/>
      <c r="S177" s="32"/>
      <c r="T177" s="32"/>
      <c r="U177" s="32"/>
      <c r="V177" s="32"/>
      <c r="W177" s="32"/>
      <c r="X177" s="128"/>
      <c r="Y177" s="32"/>
      <c r="Z177" s="32"/>
      <c r="AA177" s="32"/>
      <c r="AB177" s="39">
        <f t="shared" si="8"/>
        <v>5</v>
      </c>
      <c r="AC177" s="40">
        <f t="shared" si="9"/>
        <v>32.6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13"/>
    </row>
    <row r="178" spans="1:32" s="1" customFormat="1" ht="15" customHeight="1">
      <c r="A178" s="44" t="s">
        <v>309</v>
      </c>
      <c r="B178" s="32" t="s">
        <v>4</v>
      </c>
      <c r="C178" s="32" t="s">
        <v>57</v>
      </c>
      <c r="D178" s="32">
        <v>35</v>
      </c>
      <c r="E178" s="32">
        <v>34</v>
      </c>
      <c r="F178" s="128"/>
      <c r="G178" s="33"/>
      <c r="H178" s="34"/>
      <c r="I178" s="35">
        <v>25</v>
      </c>
      <c r="J178" s="33">
        <v>29</v>
      </c>
      <c r="K178" s="144"/>
      <c r="L178" s="35"/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>
        <v>32</v>
      </c>
      <c r="Y178" s="32"/>
      <c r="Z178" s="32"/>
      <c r="AA178" s="32"/>
      <c r="AB178" s="39">
        <f t="shared" si="8"/>
        <v>5</v>
      </c>
      <c r="AC178" s="40">
        <f t="shared" si="9"/>
        <v>31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13"/>
    </row>
    <row r="179" spans="1:32" s="1" customFormat="1" ht="15" customHeight="1">
      <c r="A179" s="44" t="s">
        <v>310</v>
      </c>
      <c r="B179" s="32" t="s">
        <v>3</v>
      </c>
      <c r="C179" s="31" t="s">
        <v>55</v>
      </c>
      <c r="D179" s="32"/>
      <c r="E179" s="32">
        <v>30</v>
      </c>
      <c r="F179" s="128"/>
      <c r="G179" s="33"/>
      <c r="H179" s="34"/>
      <c r="I179" s="35"/>
      <c r="J179" s="33"/>
      <c r="K179" s="144"/>
      <c r="L179" s="35"/>
      <c r="M179" s="33"/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 t="shared" si="8"/>
        <v>1</v>
      </c>
      <c r="AC179" s="40">
        <f t="shared" si="9"/>
        <v>30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13"/>
    </row>
    <row r="180" spans="1:32" s="1" customFormat="1" ht="15" customHeight="1">
      <c r="A180" s="30" t="s">
        <v>108</v>
      </c>
      <c r="B180" s="31" t="s">
        <v>3</v>
      </c>
      <c r="C180" s="31" t="s">
        <v>55</v>
      </c>
      <c r="D180" s="32"/>
      <c r="E180" s="32">
        <v>36</v>
      </c>
      <c r="F180" s="128"/>
      <c r="G180" s="33"/>
      <c r="H180" s="34"/>
      <c r="I180" s="35"/>
      <c r="J180" s="33"/>
      <c r="K180" s="144"/>
      <c r="L180" s="35"/>
      <c r="M180" s="33">
        <v>43</v>
      </c>
      <c r="N180" s="36"/>
      <c r="O180" s="35"/>
      <c r="P180" s="35"/>
      <c r="Q180" s="35"/>
      <c r="R180" s="35"/>
      <c r="S180" s="35"/>
      <c r="T180" s="35"/>
      <c r="U180" s="35"/>
      <c r="V180" s="35"/>
      <c r="W180" s="35"/>
      <c r="X180" s="128"/>
      <c r="Y180" s="32"/>
      <c r="Z180" s="32"/>
      <c r="AA180" s="32"/>
      <c r="AB180" s="39">
        <f t="shared" si="8"/>
        <v>2</v>
      </c>
      <c r="AC180" s="40">
        <f t="shared" si="9"/>
        <v>39.5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13"/>
    </row>
    <row r="181" spans="1:32" s="1" customFormat="1" ht="15" customHeight="1">
      <c r="A181" s="118" t="s">
        <v>109</v>
      </c>
      <c r="B181" s="32" t="s">
        <v>3</v>
      </c>
      <c r="C181" s="32" t="s">
        <v>45</v>
      </c>
      <c r="D181" s="32"/>
      <c r="E181" s="32">
        <v>45</v>
      </c>
      <c r="F181" s="128"/>
      <c r="G181" s="33"/>
      <c r="H181" s="34"/>
      <c r="I181" s="35"/>
      <c r="J181" s="33"/>
      <c r="K181" s="144"/>
      <c r="L181" s="35"/>
      <c r="M181" s="33">
        <v>40</v>
      </c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2"/>
      <c r="AB181" s="39">
        <f t="shared" si="8"/>
        <v>2</v>
      </c>
      <c r="AC181" s="40">
        <f t="shared" si="9"/>
        <v>42.5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13"/>
    </row>
    <row r="182" spans="1:32" s="1" customFormat="1" ht="15" customHeight="1">
      <c r="A182" s="118" t="s">
        <v>110</v>
      </c>
      <c r="B182" s="32" t="s">
        <v>3</v>
      </c>
      <c r="C182" s="32" t="s">
        <v>45</v>
      </c>
      <c r="D182" s="32"/>
      <c r="E182" s="32">
        <v>46</v>
      </c>
      <c r="F182" s="128"/>
      <c r="G182" s="33"/>
      <c r="H182" s="34"/>
      <c r="I182" s="35"/>
      <c r="J182" s="33"/>
      <c r="K182" s="144"/>
      <c r="L182" s="35"/>
      <c r="M182" s="33">
        <v>43</v>
      </c>
      <c r="N182" s="36"/>
      <c r="O182" s="35"/>
      <c r="P182" s="35"/>
      <c r="Q182" s="35"/>
      <c r="R182" s="35"/>
      <c r="S182" s="35"/>
      <c r="T182" s="35"/>
      <c r="U182" s="35"/>
      <c r="V182" s="35"/>
      <c r="W182" s="35"/>
      <c r="X182" s="128">
        <v>47</v>
      </c>
      <c r="Y182" s="32"/>
      <c r="Z182" s="32"/>
      <c r="AA182" s="32"/>
      <c r="AB182" s="39">
        <f t="shared" si="8"/>
        <v>3</v>
      </c>
      <c r="AC182" s="40">
        <f t="shared" si="9"/>
        <v>45.333333333333336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13"/>
    </row>
    <row r="183" spans="1:32" s="1" customFormat="1" ht="15" customHeight="1">
      <c r="A183" s="30" t="s">
        <v>111</v>
      </c>
      <c r="B183" s="31" t="s">
        <v>4</v>
      </c>
      <c r="C183" s="31" t="s">
        <v>45</v>
      </c>
      <c r="D183" s="32"/>
      <c r="E183" s="32"/>
      <c r="F183" s="128"/>
      <c r="G183" s="33"/>
      <c r="H183" s="34"/>
      <c r="I183" s="35"/>
      <c r="J183" s="33">
        <v>38</v>
      </c>
      <c r="K183" s="144"/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2"/>
      <c r="AB183" s="39">
        <f t="shared" si="8"/>
        <v>1</v>
      </c>
      <c r="AC183" s="40">
        <f t="shared" si="9"/>
        <v>38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13"/>
    </row>
    <row r="184" spans="1:32" s="1" customFormat="1" ht="15" customHeight="1">
      <c r="A184" s="44" t="s">
        <v>311</v>
      </c>
      <c r="B184" s="32" t="s">
        <v>11</v>
      </c>
      <c r="C184" s="32" t="s">
        <v>45</v>
      </c>
      <c r="D184" s="32"/>
      <c r="E184" s="32"/>
      <c r="F184" s="128"/>
      <c r="G184" s="33"/>
      <c r="H184" s="34">
        <v>41</v>
      </c>
      <c r="I184" s="35"/>
      <c r="J184" s="33"/>
      <c r="K184" s="144"/>
      <c r="L184" s="35"/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/>
      <c r="Y184" s="32"/>
      <c r="Z184" s="32"/>
      <c r="AA184" s="32"/>
      <c r="AB184" s="39">
        <f t="shared" si="8"/>
        <v>1</v>
      </c>
      <c r="AC184" s="40">
        <f t="shared" si="9"/>
        <v>41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13"/>
    </row>
    <row r="185" spans="1:32" s="1" customFormat="1" ht="15" customHeight="1">
      <c r="A185" s="44" t="s">
        <v>312</v>
      </c>
      <c r="B185" s="32" t="s">
        <v>8</v>
      </c>
      <c r="C185" s="31" t="s">
        <v>47</v>
      </c>
      <c r="D185" s="32">
        <v>32</v>
      </c>
      <c r="E185" s="32"/>
      <c r="F185" s="128">
        <v>43</v>
      </c>
      <c r="G185" s="33">
        <v>37</v>
      </c>
      <c r="H185" s="34">
        <v>45</v>
      </c>
      <c r="I185" s="35">
        <v>40</v>
      </c>
      <c r="J185" s="33">
        <v>37</v>
      </c>
      <c r="K185" s="144">
        <v>43</v>
      </c>
      <c r="L185" s="35"/>
      <c r="M185" s="33"/>
      <c r="N185" s="36"/>
      <c r="O185" s="35"/>
      <c r="P185" s="35"/>
      <c r="Q185" s="35"/>
      <c r="R185" s="35"/>
      <c r="S185" s="35"/>
      <c r="T185" s="35"/>
      <c r="U185" s="35"/>
      <c r="V185" s="35"/>
      <c r="W185" s="35"/>
      <c r="X185" s="128"/>
      <c r="Y185" s="32"/>
      <c r="Z185" s="32"/>
      <c r="AA185" s="32"/>
      <c r="AB185" s="39">
        <f t="shared" si="8"/>
        <v>7</v>
      </c>
      <c r="AC185" s="40">
        <f t="shared" si="9"/>
        <v>39.571428571428569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13"/>
    </row>
    <row r="186" spans="1:32" s="1" customFormat="1" ht="15" customHeight="1">
      <c r="A186" s="30" t="s">
        <v>112</v>
      </c>
      <c r="B186" s="31" t="s">
        <v>5</v>
      </c>
      <c r="C186" s="41" t="s">
        <v>57</v>
      </c>
      <c r="D186" s="32"/>
      <c r="E186" s="32">
        <v>47</v>
      </c>
      <c r="F186" s="128"/>
      <c r="G186" s="33">
        <v>36</v>
      </c>
      <c r="H186" s="34">
        <v>41</v>
      </c>
      <c r="I186" s="35"/>
      <c r="J186" s="33"/>
      <c r="K186" s="144">
        <v>45</v>
      </c>
      <c r="L186" s="35">
        <v>35</v>
      </c>
      <c r="M186" s="33">
        <v>41</v>
      </c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>
        <v>40</v>
      </c>
      <c r="Y186" s="32"/>
      <c r="Z186" s="32"/>
      <c r="AA186" s="32"/>
      <c r="AB186" s="39">
        <f t="shared" si="8"/>
        <v>7</v>
      </c>
      <c r="AC186" s="40">
        <f t="shared" si="9"/>
        <v>40.714285714285715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13"/>
    </row>
    <row r="187" spans="1:32" s="1" customFormat="1" ht="15" customHeight="1">
      <c r="A187" s="44" t="s">
        <v>112</v>
      </c>
      <c r="B187" s="32" t="s">
        <v>5</v>
      </c>
      <c r="C187" s="32" t="s">
        <v>47</v>
      </c>
      <c r="D187" s="32"/>
      <c r="E187" s="32">
        <v>41</v>
      </c>
      <c r="F187" s="128"/>
      <c r="G187" s="33">
        <v>41</v>
      </c>
      <c r="H187" s="34">
        <v>45</v>
      </c>
      <c r="I187" s="35"/>
      <c r="J187" s="33"/>
      <c r="K187" s="144">
        <v>37</v>
      </c>
      <c r="L187" s="35"/>
      <c r="M187" s="33">
        <v>42</v>
      </c>
      <c r="N187" s="36"/>
      <c r="O187" s="35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 t="shared" si="8"/>
        <v>5</v>
      </c>
      <c r="AC187" s="40">
        <f t="shared" si="9"/>
        <v>41.2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</row>
    <row r="188" spans="1:32" s="1" customFormat="1" ht="15" customHeight="1">
      <c r="A188" s="30" t="s">
        <v>113</v>
      </c>
      <c r="B188" s="31" t="s">
        <v>12</v>
      </c>
      <c r="C188" s="41" t="s">
        <v>45</v>
      </c>
      <c r="D188" s="32"/>
      <c r="E188" s="32"/>
      <c r="F188" s="128"/>
      <c r="G188" s="33"/>
      <c r="H188" s="34"/>
      <c r="I188" s="35">
        <v>39</v>
      </c>
      <c r="J188" s="33">
        <v>39</v>
      </c>
      <c r="K188" s="144"/>
      <c r="L188" s="35">
        <v>42</v>
      </c>
      <c r="M188" s="33">
        <v>45</v>
      </c>
      <c r="N188" s="36"/>
      <c r="O188" s="35"/>
      <c r="P188" s="35"/>
      <c r="Q188" s="35"/>
      <c r="R188" s="35"/>
      <c r="S188" s="35"/>
      <c r="T188" s="35"/>
      <c r="U188" s="35"/>
      <c r="V188" s="35"/>
      <c r="W188" s="35"/>
      <c r="X188" s="128">
        <v>44</v>
      </c>
      <c r="Y188" s="32">
        <v>42</v>
      </c>
      <c r="Z188" s="32">
        <v>46</v>
      </c>
      <c r="AA188" s="32"/>
      <c r="AB188" s="39">
        <f t="shared" si="8"/>
        <v>7</v>
      </c>
      <c r="AC188" s="40">
        <f t="shared" si="9"/>
        <v>42.428571428571431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</row>
    <row r="189" spans="1:32" s="1" customFormat="1" ht="15" customHeight="1">
      <c r="A189" s="30" t="s">
        <v>113</v>
      </c>
      <c r="B189" s="31" t="s">
        <v>12</v>
      </c>
      <c r="C189" s="41" t="s">
        <v>50</v>
      </c>
      <c r="D189" s="32"/>
      <c r="E189" s="32"/>
      <c r="F189" s="128"/>
      <c r="G189" s="31"/>
      <c r="H189" s="42"/>
      <c r="I189" s="32">
        <v>40</v>
      </c>
      <c r="J189" s="31">
        <v>41</v>
      </c>
      <c r="K189" s="128"/>
      <c r="L189" s="32">
        <v>36</v>
      </c>
      <c r="M189" s="31">
        <v>44</v>
      </c>
      <c r="N189" s="37"/>
      <c r="O189" s="32"/>
      <c r="P189" s="32"/>
      <c r="Q189" s="32"/>
      <c r="R189" s="32"/>
      <c r="S189" s="32"/>
      <c r="T189" s="32"/>
      <c r="U189" s="32"/>
      <c r="V189" s="32"/>
      <c r="W189" s="32"/>
      <c r="X189" s="128">
        <v>47</v>
      </c>
      <c r="Y189" s="32">
        <v>45</v>
      </c>
      <c r="Z189" s="32"/>
      <c r="AA189" s="32"/>
      <c r="AB189" s="39">
        <f t="shared" si="8"/>
        <v>6</v>
      </c>
      <c r="AC189" s="40">
        <f t="shared" si="9"/>
        <v>42.166666666666664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13"/>
    </row>
    <row r="190" spans="1:32" s="1" customFormat="1" ht="15" customHeight="1">
      <c r="A190" s="124" t="s">
        <v>414</v>
      </c>
      <c r="B190" s="123" t="s">
        <v>5</v>
      </c>
      <c r="C190" s="123" t="s">
        <v>45</v>
      </c>
      <c r="D190" s="121"/>
      <c r="E190" s="121">
        <v>45</v>
      </c>
      <c r="F190" s="128"/>
      <c r="G190" s="31"/>
      <c r="H190" s="42"/>
      <c r="I190" s="32"/>
      <c r="J190" s="31">
        <v>34</v>
      </c>
      <c r="K190" s="128"/>
      <c r="L190" s="32"/>
      <c r="M190" s="31"/>
      <c r="N190" s="37"/>
      <c r="O190" s="32"/>
      <c r="P190" s="32"/>
      <c r="Q190" s="32"/>
      <c r="R190" s="32"/>
      <c r="S190" s="55"/>
      <c r="T190" s="32"/>
      <c r="U190" s="32"/>
      <c r="V190" s="32"/>
      <c r="W190" s="32"/>
      <c r="X190" s="128">
        <v>34</v>
      </c>
      <c r="Y190" s="32"/>
      <c r="Z190" s="32"/>
      <c r="AA190" s="32"/>
      <c r="AB190" s="39">
        <f t="shared" si="8"/>
        <v>3</v>
      </c>
      <c r="AC190" s="40">
        <f t="shared" si="9"/>
        <v>37.666666666666664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13"/>
    </row>
    <row r="191" spans="1:32" s="1" customFormat="1" ht="15" customHeight="1">
      <c r="A191" s="30" t="s">
        <v>114</v>
      </c>
      <c r="B191" s="31" t="s">
        <v>12</v>
      </c>
      <c r="C191" s="31" t="s">
        <v>45</v>
      </c>
      <c r="D191" s="32"/>
      <c r="E191" s="32"/>
      <c r="F191" s="128"/>
      <c r="G191" s="33"/>
      <c r="H191" s="34"/>
      <c r="I191" s="35"/>
      <c r="J191" s="33"/>
      <c r="K191" s="144"/>
      <c r="L191" s="35"/>
      <c r="M191" s="33"/>
      <c r="N191" s="36"/>
      <c r="O191" s="35"/>
      <c r="P191" s="35"/>
      <c r="Q191" s="35"/>
      <c r="R191" s="35"/>
      <c r="S191" s="35"/>
      <c r="T191" s="35"/>
      <c r="U191" s="35"/>
      <c r="V191" s="35"/>
      <c r="W191" s="35"/>
      <c r="X191" s="128"/>
      <c r="Y191" s="32"/>
      <c r="Z191" s="32"/>
      <c r="AA191" s="32"/>
      <c r="AB191" s="39">
        <f t="shared" si="8"/>
        <v>0</v>
      </c>
      <c r="AC191" s="40">
        <f t="shared" si="9"/>
        <v>0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13"/>
    </row>
    <row r="192" spans="1:32" s="1" customFormat="1" ht="15" customHeight="1">
      <c r="A192" s="30" t="s">
        <v>114</v>
      </c>
      <c r="B192" s="31" t="s">
        <v>12</v>
      </c>
      <c r="C192" s="41" t="s">
        <v>47</v>
      </c>
      <c r="D192" s="32"/>
      <c r="E192" s="32"/>
      <c r="F192" s="128"/>
      <c r="G192" s="31"/>
      <c r="H192" s="42"/>
      <c r="I192" s="32"/>
      <c r="J192" s="31"/>
      <c r="K192" s="128"/>
      <c r="L192" s="32"/>
      <c r="M192" s="31"/>
      <c r="N192" s="37"/>
      <c r="O192" s="32"/>
      <c r="P192" s="32"/>
      <c r="Q192" s="32"/>
      <c r="R192" s="32"/>
      <c r="S192" s="32"/>
      <c r="T192" s="32"/>
      <c r="U192" s="32"/>
      <c r="V192" s="32"/>
      <c r="W192" s="32"/>
      <c r="X192" s="128"/>
      <c r="Y192" s="32"/>
      <c r="Z192" s="32"/>
      <c r="AA192" s="32"/>
      <c r="AB192" s="39">
        <f t="shared" si="8"/>
        <v>0</v>
      </c>
      <c r="AC192" s="40">
        <f t="shared" si="9"/>
        <v>0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13"/>
    </row>
    <row r="193" spans="1:32" s="1" customFormat="1" ht="15" customHeight="1">
      <c r="A193" s="30" t="s">
        <v>115</v>
      </c>
      <c r="B193" s="31" t="s">
        <v>7</v>
      </c>
      <c r="C193" s="31" t="s">
        <v>45</v>
      </c>
      <c r="D193" s="32"/>
      <c r="E193" s="32">
        <v>42</v>
      </c>
      <c r="F193" s="128"/>
      <c r="G193" s="33">
        <v>29</v>
      </c>
      <c r="H193" s="34">
        <v>41</v>
      </c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/>
      <c r="Y193" s="32"/>
      <c r="Z193" s="32"/>
      <c r="AA193" s="31"/>
      <c r="AB193" s="39">
        <f t="shared" si="8"/>
        <v>3</v>
      </c>
      <c r="AC193" s="40">
        <f t="shared" si="9"/>
        <v>37.333333333333336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13"/>
    </row>
    <row r="194" spans="1:32" s="1" customFormat="1" ht="15" customHeight="1">
      <c r="A194" s="30" t="s">
        <v>313</v>
      </c>
      <c r="B194" s="31" t="s">
        <v>6</v>
      </c>
      <c r="C194" s="31" t="s">
        <v>45</v>
      </c>
      <c r="D194" s="32"/>
      <c r="E194" s="32"/>
      <c r="F194" s="128">
        <v>39</v>
      </c>
      <c r="G194" s="31"/>
      <c r="H194" s="42"/>
      <c r="I194" s="32"/>
      <c r="J194" s="31"/>
      <c r="K194" s="128"/>
      <c r="L194" s="32"/>
      <c r="M194" s="31"/>
      <c r="N194" s="37"/>
      <c r="O194" s="32"/>
      <c r="P194" s="32"/>
      <c r="Q194" s="32"/>
      <c r="R194" s="32"/>
      <c r="S194" s="32"/>
      <c r="T194" s="32"/>
      <c r="U194" s="32"/>
      <c r="V194" s="32"/>
      <c r="W194" s="32"/>
      <c r="X194" s="128"/>
      <c r="Y194" s="32"/>
      <c r="Z194" s="32"/>
      <c r="AA194" s="32"/>
      <c r="AB194" s="39">
        <f t="shared" si="8"/>
        <v>1</v>
      </c>
      <c r="AC194" s="40">
        <f t="shared" si="9"/>
        <v>39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13"/>
    </row>
    <row r="195" spans="1:32" s="1" customFormat="1" ht="15" customHeight="1">
      <c r="A195" s="30" t="s">
        <v>313</v>
      </c>
      <c r="B195" s="31" t="s">
        <v>6</v>
      </c>
      <c r="C195" s="31" t="s">
        <v>47</v>
      </c>
      <c r="D195" s="32"/>
      <c r="E195" s="32"/>
      <c r="F195" s="128"/>
      <c r="G195" s="33"/>
      <c r="H195" s="34"/>
      <c r="I195" s="35"/>
      <c r="J195" s="33"/>
      <c r="K195" s="144"/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2"/>
      <c r="AB195" s="39">
        <f t="shared" si="8"/>
        <v>0</v>
      </c>
      <c r="AC195" s="40">
        <f t="shared" si="9"/>
        <v>0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13"/>
    </row>
    <row r="196" spans="1:32" s="1" customFormat="1" ht="15" customHeight="1">
      <c r="A196" s="30" t="s">
        <v>435</v>
      </c>
      <c r="B196" s="31" t="s">
        <v>5</v>
      </c>
      <c r="C196" s="31" t="s">
        <v>45</v>
      </c>
      <c r="D196" s="32"/>
      <c r="E196" s="32"/>
      <c r="F196" s="128"/>
      <c r="G196" s="33"/>
      <c r="H196" s="34"/>
      <c r="I196" s="139">
        <v>15</v>
      </c>
      <c r="J196" s="33">
        <v>34</v>
      </c>
      <c r="K196" s="144"/>
      <c r="L196" s="35"/>
      <c r="M196" s="33"/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/>
      <c r="Y196" s="32"/>
      <c r="Z196" s="32"/>
      <c r="AA196" s="32"/>
      <c r="AB196" s="39">
        <f t="shared" si="8"/>
        <v>2</v>
      </c>
      <c r="AC196" s="40">
        <f t="shared" si="9"/>
        <v>24.5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13"/>
    </row>
    <row r="197" spans="1:32" s="1" customFormat="1" ht="15" customHeight="1">
      <c r="A197" s="30" t="s">
        <v>116</v>
      </c>
      <c r="B197" s="31" t="s">
        <v>5</v>
      </c>
      <c r="C197" s="31" t="s">
        <v>50</v>
      </c>
      <c r="D197" s="32"/>
      <c r="E197" s="32">
        <v>42</v>
      </c>
      <c r="F197" s="128"/>
      <c r="G197" s="33"/>
      <c r="H197" s="34">
        <v>27</v>
      </c>
      <c r="I197" s="35">
        <v>34</v>
      </c>
      <c r="J197" s="33">
        <v>34</v>
      </c>
      <c r="K197" s="144"/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28">
        <v>34</v>
      </c>
      <c r="Y197" s="32"/>
      <c r="Z197" s="32"/>
      <c r="AA197" s="32"/>
      <c r="AB197" s="39">
        <f t="shared" si="8"/>
        <v>5</v>
      </c>
      <c r="AC197" s="40">
        <f t="shared" si="9"/>
        <v>34.200000000000003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13"/>
    </row>
    <row r="198" spans="1:32" s="1" customFormat="1" ht="15" customHeight="1">
      <c r="A198" s="30" t="s">
        <v>314</v>
      </c>
      <c r="B198" s="31" t="s">
        <v>12</v>
      </c>
      <c r="C198" s="31" t="s">
        <v>45</v>
      </c>
      <c r="D198" s="32">
        <v>43</v>
      </c>
      <c r="E198" s="32">
        <v>43</v>
      </c>
      <c r="F198" s="128">
        <v>38</v>
      </c>
      <c r="G198" s="33"/>
      <c r="H198" s="34">
        <v>40</v>
      </c>
      <c r="I198" s="35">
        <v>33</v>
      </c>
      <c r="J198" s="33"/>
      <c r="K198" s="144"/>
      <c r="L198" s="35"/>
      <c r="M198" s="33">
        <v>41</v>
      </c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>
        <v>39</v>
      </c>
      <c r="Y198" s="32">
        <v>45</v>
      </c>
      <c r="Z198" s="32"/>
      <c r="AA198" s="32"/>
      <c r="AB198" s="39">
        <f t="shared" si="8"/>
        <v>8</v>
      </c>
      <c r="AC198" s="40">
        <f t="shared" si="9"/>
        <v>40.25</v>
      </c>
      <c r="AD198" s="40">
        <f t="array" ref="AD198">IF(AB198=0,0,IF(AB198&gt;9,AVERAGE(LARGE(D198:Z198,{1,2,3,4,5,6,7,8,9,10})),0))</f>
        <v>0</v>
      </c>
      <c r="AE198" s="40">
        <f t="array" ref="AE198">IF(AB198=0,0,IF(AB198&gt;9,SUM(LARGE(D198:Z198,{1,2,3,4,5,6,7,8,9,10})),0))</f>
        <v>0</v>
      </c>
      <c r="AF198" s="13"/>
    </row>
    <row r="199" spans="1:32" s="1" customFormat="1" ht="15" customHeight="1">
      <c r="A199" s="30" t="s">
        <v>315</v>
      </c>
      <c r="B199" s="31" t="s">
        <v>12</v>
      </c>
      <c r="C199" s="31" t="s">
        <v>50</v>
      </c>
      <c r="D199" s="32">
        <v>34</v>
      </c>
      <c r="E199" s="32">
        <v>37</v>
      </c>
      <c r="F199" s="128">
        <v>39</v>
      </c>
      <c r="G199" s="33"/>
      <c r="H199" s="34">
        <v>32</v>
      </c>
      <c r="I199" s="35">
        <v>31</v>
      </c>
      <c r="J199" s="33"/>
      <c r="K199" s="144"/>
      <c r="L199" s="35"/>
      <c r="M199" s="33">
        <v>28</v>
      </c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>
        <v>30</v>
      </c>
      <c r="Y199" s="32">
        <v>33</v>
      </c>
      <c r="Z199" s="32"/>
      <c r="AA199" s="32"/>
      <c r="AB199" s="39">
        <f t="shared" si="8"/>
        <v>8</v>
      </c>
      <c r="AC199" s="40">
        <f t="shared" si="9"/>
        <v>33</v>
      </c>
      <c r="AD199" s="40">
        <f t="array" ref="AD199">IF(AB199=0,0,IF(AB199&gt;9,AVERAGE(LARGE(D199:Z199,{1,2,3,4,5,6,7,8,9,10})),0))</f>
        <v>0</v>
      </c>
      <c r="AE199" s="40">
        <f t="array" ref="AE199">IF(AB199=0,0,IF(AB199&gt;9,SUM(LARGE(D199:Z199,{1,2,3,4,5,6,7,8,9,10})),0))</f>
        <v>0</v>
      </c>
      <c r="AF199" s="13"/>
    </row>
    <row r="200" spans="1:32" s="1" customFormat="1" ht="15" customHeight="1">
      <c r="A200" s="30" t="s">
        <v>117</v>
      </c>
      <c r="B200" s="31" t="s">
        <v>5</v>
      </c>
      <c r="C200" s="31" t="s">
        <v>45</v>
      </c>
      <c r="D200" s="32"/>
      <c r="E200" s="32"/>
      <c r="F200" s="128"/>
      <c r="G200" s="33"/>
      <c r="H200" s="34"/>
      <c r="I200" s="35"/>
      <c r="J200" s="33"/>
      <c r="K200" s="144"/>
      <c r="L200" s="35"/>
      <c r="M200" s="33"/>
      <c r="N200" s="36"/>
      <c r="O200" s="35"/>
      <c r="P200" s="35"/>
      <c r="Q200" s="35"/>
      <c r="R200" s="35"/>
      <c r="S200" s="35"/>
      <c r="T200" s="35"/>
      <c r="U200" s="35"/>
      <c r="V200" s="35"/>
      <c r="W200" s="35"/>
      <c r="X200" s="128"/>
      <c r="Y200" s="32"/>
      <c r="Z200" s="32"/>
      <c r="AA200" s="31"/>
      <c r="AB200" s="39">
        <f t="shared" si="8"/>
        <v>0</v>
      </c>
      <c r="AC200" s="40">
        <f t="shared" si="9"/>
        <v>0</v>
      </c>
      <c r="AD200" s="40">
        <f t="array" ref="AD200">IF(AB200=0,0,IF(AB200&gt;9,AVERAGE(LARGE(D200:Z200,{1,2,3,4,5,6,7,8,9,10})),0))</f>
        <v>0</v>
      </c>
      <c r="AE200" s="40">
        <f t="array" ref="AE200">IF(AB200=0,0,IF(AB200&gt;9,SUM(LARGE(D200:Z200,{1,2,3,4,5,6,7,8,9,10})),0))</f>
        <v>0</v>
      </c>
      <c r="AF200" s="13"/>
    </row>
    <row r="201" spans="1:32" s="1" customFormat="1" ht="15" customHeight="1">
      <c r="A201" s="30" t="s">
        <v>118</v>
      </c>
      <c r="B201" s="31" t="s">
        <v>6</v>
      </c>
      <c r="C201" s="31" t="s">
        <v>45</v>
      </c>
      <c r="D201" s="32"/>
      <c r="E201" s="32">
        <v>43</v>
      </c>
      <c r="F201" s="128"/>
      <c r="G201" s="33"/>
      <c r="H201" s="34">
        <v>39</v>
      </c>
      <c r="I201" s="35"/>
      <c r="J201" s="33"/>
      <c r="K201" s="144"/>
      <c r="L201" s="35">
        <v>41</v>
      </c>
      <c r="M201" s="33"/>
      <c r="N201" s="36"/>
      <c r="O201" s="35"/>
      <c r="P201" s="35"/>
      <c r="Q201" s="35"/>
      <c r="R201" s="35"/>
      <c r="S201" s="35"/>
      <c r="T201" s="35"/>
      <c r="U201" s="35"/>
      <c r="V201" s="35"/>
      <c r="W201" s="35"/>
      <c r="X201" s="128"/>
      <c r="Y201" s="32"/>
      <c r="Z201" s="32"/>
      <c r="AA201" s="32"/>
      <c r="AB201" s="39">
        <f t="shared" si="8"/>
        <v>3</v>
      </c>
      <c r="AC201" s="40">
        <f t="shared" si="9"/>
        <v>41</v>
      </c>
      <c r="AD201" s="40">
        <f t="array" ref="AD201">IF(AB201=0,0,IF(AB201&gt;9,AVERAGE(LARGE(D201:Z201,{1,2,3,4,5,6,7,8,9,10})),0))</f>
        <v>0</v>
      </c>
      <c r="AE201" s="40">
        <f t="array" ref="AE201">IF(AB201=0,0,IF(AB201&gt;9,SUM(LARGE(D201:Z201,{1,2,3,4,5,6,7,8,9,10})),0))</f>
        <v>0</v>
      </c>
      <c r="AF201" s="13"/>
    </row>
    <row r="202" spans="1:32" s="1" customFormat="1" ht="15" customHeight="1">
      <c r="A202" s="119" t="s">
        <v>119</v>
      </c>
      <c r="B202" s="31" t="s">
        <v>6</v>
      </c>
      <c r="C202" s="31" t="s">
        <v>55</v>
      </c>
      <c r="D202" s="32"/>
      <c r="E202" s="32">
        <v>34</v>
      </c>
      <c r="F202" s="128"/>
      <c r="G202" s="33"/>
      <c r="H202" s="34">
        <v>20</v>
      </c>
      <c r="I202" s="35"/>
      <c r="J202" s="33"/>
      <c r="K202" s="144"/>
      <c r="L202" s="35">
        <v>21</v>
      </c>
      <c r="M202" s="33"/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/>
      <c r="Y202" s="32"/>
      <c r="Z202" s="32"/>
      <c r="AA202" s="31"/>
      <c r="AB202" s="39">
        <f t="shared" si="8"/>
        <v>3</v>
      </c>
      <c r="AC202" s="40">
        <f t="shared" si="9"/>
        <v>25</v>
      </c>
      <c r="AD202" s="40">
        <f t="array" ref="AD202">IF(AB202=0,0,IF(AB202&gt;9,AVERAGE(LARGE(D202:Z202,{1,2,3,4,5,6,7,8,9,10})),0))</f>
        <v>0</v>
      </c>
      <c r="AE202" s="40">
        <f t="array" ref="AE202">IF(AB202=0,0,IF(AB202&gt;9,SUM(LARGE(D202:Z202,{1,2,3,4,5,6,7,8,9,10})),0))</f>
        <v>0</v>
      </c>
      <c r="AF202" s="13"/>
    </row>
    <row r="203" spans="1:32" s="1" customFormat="1" ht="15" customHeight="1">
      <c r="A203" s="44" t="s">
        <v>316</v>
      </c>
      <c r="B203" s="32" t="s">
        <v>8</v>
      </c>
      <c r="C203" s="31" t="s">
        <v>45</v>
      </c>
      <c r="D203" s="32"/>
      <c r="E203" s="32"/>
      <c r="F203" s="128"/>
      <c r="G203" s="33"/>
      <c r="H203" s="34"/>
      <c r="I203" s="35"/>
      <c r="J203" s="33"/>
      <c r="K203" s="144"/>
      <c r="L203" s="35"/>
      <c r="M203" s="33"/>
      <c r="N203" s="36"/>
      <c r="O203" s="35"/>
      <c r="P203" s="35"/>
      <c r="Q203" s="35"/>
      <c r="R203" s="35"/>
      <c r="S203" s="35"/>
      <c r="T203" s="35"/>
      <c r="U203" s="35"/>
      <c r="V203" s="35"/>
      <c r="W203" s="35"/>
      <c r="X203" s="128"/>
      <c r="Y203" s="32"/>
      <c r="Z203" s="32"/>
      <c r="AA203" s="32"/>
      <c r="AB203" s="39">
        <f t="shared" si="8"/>
        <v>0</v>
      </c>
      <c r="AC203" s="40">
        <f t="shared" si="9"/>
        <v>0</v>
      </c>
      <c r="AD203" s="40">
        <f t="array" ref="AD203">IF(AB203=0,0,IF(AB203&gt;9,AVERAGE(LARGE(D203:Z203,{1,2,3,4,5,6,7,8,9,10})),0))</f>
        <v>0</v>
      </c>
      <c r="AE203" s="40">
        <f t="array" ref="AE203">IF(AB203=0,0,IF(AB203&gt;9,SUM(LARGE(D203:Z203,{1,2,3,4,5,6,7,8,9,10})),0))</f>
        <v>0</v>
      </c>
      <c r="AF203" s="13"/>
    </row>
    <row r="204" spans="1:32" s="1" customFormat="1" ht="15" customHeight="1">
      <c r="A204" s="30" t="s">
        <v>391</v>
      </c>
      <c r="B204" s="31" t="s">
        <v>3</v>
      </c>
      <c r="C204" s="31" t="s">
        <v>55</v>
      </c>
      <c r="D204" s="32">
        <v>15</v>
      </c>
      <c r="E204" s="32">
        <v>25</v>
      </c>
      <c r="F204" s="128"/>
      <c r="G204" s="33"/>
      <c r="H204" s="34"/>
      <c r="I204" s="35">
        <v>12</v>
      </c>
      <c r="J204" s="33"/>
      <c r="K204" s="144"/>
      <c r="L204" s="35"/>
      <c r="M204" s="33"/>
      <c r="N204" s="36"/>
      <c r="O204" s="35"/>
      <c r="P204" s="35"/>
      <c r="Q204" s="35"/>
      <c r="R204" s="35"/>
      <c r="S204" s="35"/>
      <c r="T204" s="35"/>
      <c r="U204" s="35"/>
      <c r="V204" s="35"/>
      <c r="W204" s="35"/>
      <c r="X204" s="128"/>
      <c r="Y204" s="32"/>
      <c r="Z204" s="32"/>
      <c r="AA204" s="32"/>
      <c r="AB204" s="39">
        <f t="shared" si="8"/>
        <v>3</v>
      </c>
      <c r="AC204" s="40">
        <f t="shared" si="9"/>
        <v>17.333333333333332</v>
      </c>
      <c r="AD204" s="40">
        <f t="array" ref="AD204">IF(AB204=0,0,IF(AB204&gt;9,AVERAGE(LARGE(D204:Z204,{1,2,3,4,5,6,7,8,9,10})),0))</f>
        <v>0</v>
      </c>
      <c r="AE204" s="40">
        <f t="array" ref="AE204">IF(AB204=0,0,IF(AB204&gt;9,SUM(LARGE(D204:Z204,{1,2,3,4,5,6,7,8,9,10})),0))</f>
        <v>0</v>
      </c>
      <c r="AF204" s="13"/>
    </row>
    <row r="205" spans="1:32" s="1" customFormat="1" ht="15" customHeight="1">
      <c r="A205" s="30" t="s">
        <v>317</v>
      </c>
      <c r="B205" s="31" t="s">
        <v>11</v>
      </c>
      <c r="C205" s="31" t="s">
        <v>45</v>
      </c>
      <c r="D205" s="37"/>
      <c r="E205" s="37"/>
      <c r="F205" s="129"/>
      <c r="G205" s="36">
        <v>34</v>
      </c>
      <c r="H205" s="36"/>
      <c r="I205" s="36"/>
      <c r="J205" s="36"/>
      <c r="K205" s="145">
        <v>39</v>
      </c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129"/>
      <c r="Y205" s="37"/>
      <c r="Z205" s="37"/>
      <c r="AA205" s="37"/>
      <c r="AB205" s="39">
        <f t="shared" si="8"/>
        <v>2</v>
      </c>
      <c r="AC205" s="40">
        <f t="shared" si="9"/>
        <v>36.5</v>
      </c>
      <c r="AD205" s="40">
        <f t="array" ref="AD205">IF(AB205=0,0,IF(AB205&gt;9,AVERAGE(LARGE(D205:Z205,{1,2,3,4,5,6,7,8,9,10})),0))</f>
        <v>0</v>
      </c>
      <c r="AE205" s="40">
        <f t="array" ref="AE205">IF(AB205=0,0,IF(AB205&gt;9,SUM(LARGE(D205:Z205,{1,2,3,4,5,6,7,8,9,10})),0))</f>
        <v>0</v>
      </c>
      <c r="AF205" s="13"/>
    </row>
    <row r="206" spans="1:32" s="1" customFormat="1" ht="15" customHeight="1">
      <c r="A206" s="30" t="s">
        <v>120</v>
      </c>
      <c r="B206" s="31" t="s">
        <v>10</v>
      </c>
      <c r="C206" s="31" t="s">
        <v>45</v>
      </c>
      <c r="D206" s="32"/>
      <c r="E206" s="32"/>
      <c r="F206" s="128"/>
      <c r="G206" s="33"/>
      <c r="H206" s="34"/>
      <c r="I206" s="35"/>
      <c r="J206" s="33"/>
      <c r="K206" s="144"/>
      <c r="L206" s="35">
        <v>43</v>
      </c>
      <c r="M206" s="33"/>
      <c r="N206" s="36"/>
      <c r="O206" s="35"/>
      <c r="P206" s="35"/>
      <c r="Q206" s="35"/>
      <c r="R206" s="35"/>
      <c r="S206" s="35"/>
      <c r="T206" s="35"/>
      <c r="U206" s="35"/>
      <c r="V206" s="35"/>
      <c r="W206" s="35"/>
      <c r="X206" s="128">
        <v>38</v>
      </c>
      <c r="Y206" s="32"/>
      <c r="Z206" s="32"/>
      <c r="AA206" s="32"/>
      <c r="AB206" s="39">
        <f t="shared" si="8"/>
        <v>2</v>
      </c>
      <c r="AC206" s="40">
        <f t="shared" si="9"/>
        <v>40.5</v>
      </c>
      <c r="AD206" s="40">
        <f t="array" ref="AD206">IF(AB206=0,0,IF(AB206&gt;9,AVERAGE(LARGE(D206:Z206,{1,2,3,4,5,6,7,8,9,10})),0))</f>
        <v>0</v>
      </c>
      <c r="AE206" s="40">
        <f t="array" ref="AE206">IF(AB206=0,0,IF(AB206&gt;9,SUM(LARGE(D206:Z206,{1,2,3,4,5,6,7,8,9,10})),0))</f>
        <v>0</v>
      </c>
      <c r="AF206" s="13"/>
    </row>
    <row r="207" spans="1:32" s="1" customFormat="1" ht="15" customHeight="1">
      <c r="A207" s="124" t="s">
        <v>417</v>
      </c>
      <c r="B207" s="123" t="s">
        <v>7</v>
      </c>
      <c r="C207" s="123" t="s">
        <v>45</v>
      </c>
      <c r="D207" s="121"/>
      <c r="E207" s="121">
        <v>35</v>
      </c>
      <c r="F207" s="128"/>
      <c r="G207" s="33"/>
      <c r="H207" s="34"/>
      <c r="I207" s="35"/>
      <c r="J207" s="33"/>
      <c r="K207" s="144"/>
      <c r="L207" s="35"/>
      <c r="M207" s="33"/>
      <c r="N207" s="36"/>
      <c r="O207" s="35"/>
      <c r="P207" s="35"/>
      <c r="Q207" s="35"/>
      <c r="R207" s="35"/>
      <c r="S207" s="127"/>
      <c r="T207" s="35"/>
      <c r="U207" s="35"/>
      <c r="V207" s="35"/>
      <c r="W207" s="35"/>
      <c r="X207" s="128"/>
      <c r="Y207" s="32"/>
      <c r="Z207" s="32"/>
      <c r="AA207" s="32"/>
      <c r="AB207" s="39">
        <f t="shared" si="8"/>
        <v>1</v>
      </c>
      <c r="AC207" s="40">
        <f t="shared" si="9"/>
        <v>35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13"/>
    </row>
    <row r="208" spans="1:32" s="1" customFormat="1" ht="15" customHeight="1">
      <c r="A208" s="30" t="s">
        <v>121</v>
      </c>
      <c r="B208" s="31" t="s">
        <v>7</v>
      </c>
      <c r="C208" s="31" t="s">
        <v>45</v>
      </c>
      <c r="D208" s="32">
        <v>42</v>
      </c>
      <c r="E208" s="32">
        <v>42</v>
      </c>
      <c r="F208" s="128">
        <v>46</v>
      </c>
      <c r="G208" s="33">
        <v>43</v>
      </c>
      <c r="H208" s="34">
        <v>43</v>
      </c>
      <c r="I208" s="35"/>
      <c r="J208" s="33"/>
      <c r="K208" s="144"/>
      <c r="L208" s="35">
        <v>43</v>
      </c>
      <c r="M208" s="33">
        <v>47</v>
      </c>
      <c r="N208" s="36"/>
      <c r="O208" s="35"/>
      <c r="P208" s="35"/>
      <c r="Q208" s="35"/>
      <c r="R208" s="35"/>
      <c r="S208" s="35"/>
      <c r="T208" s="35"/>
      <c r="U208" s="35"/>
      <c r="V208" s="35"/>
      <c r="W208" s="35"/>
      <c r="X208" s="128">
        <v>47</v>
      </c>
      <c r="Y208" s="32"/>
      <c r="Z208" s="32"/>
      <c r="AA208" s="32"/>
      <c r="AB208" s="39">
        <f t="shared" si="8"/>
        <v>8</v>
      </c>
      <c r="AC208" s="40">
        <f t="shared" si="9"/>
        <v>44.125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13"/>
    </row>
    <row r="209" spans="1:32" s="1" customFormat="1" ht="15" customHeight="1">
      <c r="A209" s="30" t="s">
        <v>121</v>
      </c>
      <c r="B209" s="31" t="s">
        <v>7</v>
      </c>
      <c r="C209" s="31" t="s">
        <v>96</v>
      </c>
      <c r="D209" s="32"/>
      <c r="E209" s="32"/>
      <c r="F209" s="128"/>
      <c r="G209" s="33">
        <v>30</v>
      </c>
      <c r="H209" s="34"/>
      <c r="I209" s="35"/>
      <c r="J209" s="33">
        <v>43</v>
      </c>
      <c r="K209" s="144"/>
      <c r="L209" s="35"/>
      <c r="M209" s="33">
        <v>45</v>
      </c>
      <c r="N209" s="36"/>
      <c r="O209" s="35"/>
      <c r="P209" s="35"/>
      <c r="Q209" s="35"/>
      <c r="R209" s="35"/>
      <c r="S209" s="35"/>
      <c r="T209" s="35"/>
      <c r="U209" s="35"/>
      <c r="V209" s="35"/>
      <c r="W209" s="35"/>
      <c r="X209" s="128">
        <v>38</v>
      </c>
      <c r="Y209" s="32"/>
      <c r="Z209" s="32"/>
      <c r="AA209" s="32"/>
      <c r="AB209" s="39">
        <f t="shared" si="8"/>
        <v>4</v>
      </c>
      <c r="AC209" s="40">
        <f t="shared" si="9"/>
        <v>39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13"/>
    </row>
    <row r="210" spans="1:32" s="1" customFormat="1" ht="15" customHeight="1">
      <c r="A210" s="30" t="s">
        <v>121</v>
      </c>
      <c r="B210" s="31" t="s">
        <v>7</v>
      </c>
      <c r="C210" s="31" t="s">
        <v>47</v>
      </c>
      <c r="D210" s="32">
        <v>44</v>
      </c>
      <c r="E210" s="32">
        <v>42</v>
      </c>
      <c r="F210" s="128">
        <v>48</v>
      </c>
      <c r="G210" s="33">
        <v>45</v>
      </c>
      <c r="H210" s="34">
        <v>46</v>
      </c>
      <c r="I210" s="35"/>
      <c r="J210" s="33">
        <v>46</v>
      </c>
      <c r="K210" s="144"/>
      <c r="L210" s="35">
        <v>43</v>
      </c>
      <c r="M210" s="33">
        <v>47</v>
      </c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28">
        <v>46</v>
      </c>
      <c r="Y210" s="32"/>
      <c r="Z210" s="32"/>
      <c r="AA210" s="32"/>
      <c r="AB210" s="39">
        <f t="shared" si="8"/>
        <v>9</v>
      </c>
      <c r="AC210" s="40">
        <f t="shared" si="9"/>
        <v>45.222222222222221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13"/>
    </row>
    <row r="211" spans="1:32" s="1" customFormat="1" ht="15" customHeight="1">
      <c r="A211" s="30" t="s">
        <v>122</v>
      </c>
      <c r="B211" s="31" t="s">
        <v>5</v>
      </c>
      <c r="C211" s="31" t="s">
        <v>45</v>
      </c>
      <c r="D211" s="32">
        <v>41</v>
      </c>
      <c r="E211" s="32">
        <v>44</v>
      </c>
      <c r="F211" s="128">
        <v>42</v>
      </c>
      <c r="G211" s="33">
        <v>38</v>
      </c>
      <c r="H211" s="34"/>
      <c r="I211" s="35">
        <v>43</v>
      </c>
      <c r="J211" s="33">
        <v>42</v>
      </c>
      <c r="K211" s="144">
        <v>41</v>
      </c>
      <c r="L211" s="35"/>
      <c r="M211" s="33">
        <v>46</v>
      </c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>
        <v>42</v>
      </c>
      <c r="Y211" s="32">
        <v>42</v>
      </c>
      <c r="Z211" s="32">
        <v>46</v>
      </c>
      <c r="AA211" s="32"/>
      <c r="AB211" s="39">
        <f t="shared" si="8"/>
        <v>11</v>
      </c>
      <c r="AC211" s="40">
        <f t="shared" si="9"/>
        <v>42.454545454545453</v>
      </c>
      <c r="AD211" s="40">
        <f t="array" ref="AD211">IF(AB211=0,0,IF(AB211&gt;9,AVERAGE(LARGE(D211:Z211,{1,2,3,4,5,6,7,8,9,10})),0))</f>
        <v>42.9</v>
      </c>
      <c r="AE211" s="40">
        <f t="array" ref="AE211">IF(AB211=0,0,IF(AB211&gt;9,SUM(LARGE(D211:Z211,{1,2,3,4,5,6,7,8,9,10})),0))</f>
        <v>429</v>
      </c>
      <c r="AF211" s="13"/>
    </row>
    <row r="212" spans="1:32" s="1" customFormat="1" ht="15" customHeight="1">
      <c r="A212" s="30" t="s">
        <v>122</v>
      </c>
      <c r="B212" s="31" t="s">
        <v>5</v>
      </c>
      <c r="C212" s="31" t="s">
        <v>57</v>
      </c>
      <c r="D212" s="32">
        <v>35</v>
      </c>
      <c r="E212" s="32">
        <v>45</v>
      </c>
      <c r="F212" s="128">
        <v>45</v>
      </c>
      <c r="G212" s="33">
        <v>32</v>
      </c>
      <c r="H212" s="34"/>
      <c r="I212" s="35">
        <v>41</v>
      </c>
      <c r="J212" s="33">
        <v>36</v>
      </c>
      <c r="K212" s="144">
        <v>40</v>
      </c>
      <c r="L212" s="35"/>
      <c r="M212" s="33">
        <v>47</v>
      </c>
      <c r="N212" s="36"/>
      <c r="O212" s="35"/>
      <c r="P212" s="35"/>
      <c r="Q212" s="35"/>
      <c r="R212" s="35"/>
      <c r="S212" s="35"/>
      <c r="T212" s="35"/>
      <c r="U212" s="35"/>
      <c r="V212" s="35"/>
      <c r="W212" s="35"/>
      <c r="X212" s="128">
        <v>41</v>
      </c>
      <c r="Y212" s="32">
        <v>39</v>
      </c>
      <c r="Z212" s="32">
        <v>44</v>
      </c>
      <c r="AA212" s="32"/>
      <c r="AB212" s="39">
        <f t="shared" si="8"/>
        <v>11</v>
      </c>
      <c r="AC212" s="40">
        <f t="shared" si="9"/>
        <v>40.454545454545453</v>
      </c>
      <c r="AD212" s="40">
        <f t="array" ref="AD212">IF(AB212=0,0,IF(AB212&gt;9,AVERAGE(LARGE(D212:Z212,{1,2,3,4,5,6,7,8,9,10})),0))</f>
        <v>41.3</v>
      </c>
      <c r="AE212" s="40">
        <f t="array" ref="AE212">IF(AB212=0,0,IF(AB212&gt;9,SUM(LARGE(D212:Z212,{1,2,3,4,5,6,7,8,9,10})),0))</f>
        <v>413</v>
      </c>
      <c r="AF212" s="13"/>
    </row>
    <row r="213" spans="1:32" s="1" customFormat="1" ht="15" customHeight="1">
      <c r="A213" s="30" t="s">
        <v>419</v>
      </c>
      <c r="B213" s="31" t="s">
        <v>7</v>
      </c>
      <c r="C213" s="31" t="s">
        <v>45</v>
      </c>
      <c r="D213" s="32"/>
      <c r="E213" s="32"/>
      <c r="F213" s="128">
        <v>33</v>
      </c>
      <c r="G213" s="33"/>
      <c r="H213" s="34"/>
      <c r="I213" s="35"/>
      <c r="J213" s="33"/>
      <c r="K213" s="144"/>
      <c r="L213" s="35"/>
      <c r="M213" s="33"/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/>
      <c r="Y213" s="32"/>
      <c r="Z213" s="32"/>
      <c r="AA213" s="32"/>
      <c r="AB213" s="39">
        <f t="shared" si="8"/>
        <v>1</v>
      </c>
      <c r="AC213" s="40">
        <f t="shared" si="9"/>
        <v>33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13"/>
    </row>
    <row r="214" spans="1:32" s="1" customFormat="1" ht="15" customHeight="1">
      <c r="A214" s="30" t="s">
        <v>123</v>
      </c>
      <c r="B214" s="31" t="s">
        <v>5</v>
      </c>
      <c r="C214" s="31" t="s">
        <v>47</v>
      </c>
      <c r="D214" s="32"/>
      <c r="E214" s="32">
        <v>42</v>
      </c>
      <c r="F214" s="128"/>
      <c r="G214" s="33">
        <v>40</v>
      </c>
      <c r="H214" s="34">
        <v>43</v>
      </c>
      <c r="I214" s="35">
        <v>33</v>
      </c>
      <c r="J214" s="33"/>
      <c r="K214" s="144"/>
      <c r="L214" s="35"/>
      <c r="M214" s="33"/>
      <c r="N214" s="36"/>
      <c r="O214" s="35"/>
      <c r="P214" s="35"/>
      <c r="Q214" s="35"/>
      <c r="R214" s="35"/>
      <c r="S214" s="35"/>
      <c r="T214" s="35"/>
      <c r="U214" s="35"/>
      <c r="V214" s="35"/>
      <c r="W214" s="35"/>
      <c r="X214" s="128">
        <v>42</v>
      </c>
      <c r="Y214" s="160">
        <v>39</v>
      </c>
      <c r="Z214" s="32"/>
      <c r="AA214" s="32"/>
      <c r="AB214" s="39">
        <f t="shared" si="8"/>
        <v>6</v>
      </c>
      <c r="AC214" s="40">
        <f t="shared" si="9"/>
        <v>39.833333333333336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13"/>
    </row>
    <row r="215" spans="1:32" s="1" customFormat="1" ht="15" customHeight="1">
      <c r="A215" s="30" t="s">
        <v>318</v>
      </c>
      <c r="B215" s="31" t="s">
        <v>5</v>
      </c>
      <c r="C215" s="31" t="s">
        <v>45</v>
      </c>
      <c r="D215" s="32"/>
      <c r="E215" s="32"/>
      <c r="F215" s="128"/>
      <c r="G215" s="33"/>
      <c r="H215" s="34"/>
      <c r="I215" s="35"/>
      <c r="J215" s="33"/>
      <c r="K215" s="144"/>
      <c r="L215" s="35"/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28"/>
      <c r="Y215" s="32"/>
      <c r="Z215" s="32"/>
      <c r="AA215" s="32"/>
      <c r="AB215" s="39">
        <f t="shared" si="8"/>
        <v>0</v>
      </c>
      <c r="AC215" s="40">
        <f t="shared" si="9"/>
        <v>0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13"/>
    </row>
    <row r="216" spans="1:32" s="1" customFormat="1" ht="15" customHeight="1">
      <c r="A216" s="124" t="s">
        <v>396</v>
      </c>
      <c r="B216" s="123" t="s">
        <v>10</v>
      </c>
      <c r="C216" s="123" t="s">
        <v>45</v>
      </c>
      <c r="D216" s="32"/>
      <c r="E216" s="32">
        <v>47</v>
      </c>
      <c r="F216" s="128">
        <v>48</v>
      </c>
      <c r="G216" s="33">
        <v>46</v>
      </c>
      <c r="H216" s="34">
        <v>45</v>
      </c>
      <c r="I216" s="35"/>
      <c r="J216" s="33"/>
      <c r="K216" s="144"/>
      <c r="L216" s="35">
        <v>47</v>
      </c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/>
      <c r="Y216" s="32"/>
      <c r="Z216" s="32"/>
      <c r="AA216" s="32"/>
      <c r="AB216" s="39">
        <f t="shared" si="8"/>
        <v>5</v>
      </c>
      <c r="AC216" s="40">
        <f t="shared" si="9"/>
        <v>46.6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13"/>
    </row>
    <row r="217" spans="1:32" s="1" customFormat="1" ht="15" customHeight="1">
      <c r="A217" s="124" t="s">
        <v>396</v>
      </c>
      <c r="B217" s="123" t="s">
        <v>10</v>
      </c>
      <c r="C217" s="123" t="s">
        <v>50</v>
      </c>
      <c r="D217" s="32"/>
      <c r="E217" s="32">
        <v>43</v>
      </c>
      <c r="F217" s="128">
        <v>45</v>
      </c>
      <c r="G217" s="33">
        <v>43</v>
      </c>
      <c r="H217" s="34">
        <v>43</v>
      </c>
      <c r="I217" s="35"/>
      <c r="J217" s="33"/>
      <c r="K217" s="144"/>
      <c r="L217" s="35"/>
      <c r="M217" s="33"/>
      <c r="N217" s="36"/>
      <c r="O217" s="35"/>
      <c r="P217" s="35"/>
      <c r="Q217" s="35"/>
      <c r="R217" s="35"/>
      <c r="S217" s="35"/>
      <c r="T217" s="35"/>
      <c r="U217" s="35"/>
      <c r="V217" s="35"/>
      <c r="W217" s="35"/>
      <c r="X217" s="128">
        <v>38</v>
      </c>
      <c r="Y217" s="32"/>
      <c r="Z217" s="32"/>
      <c r="AA217" s="32"/>
      <c r="AB217" s="39">
        <f t="shared" si="8"/>
        <v>5</v>
      </c>
      <c r="AC217" s="40">
        <f t="shared" si="9"/>
        <v>42.4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13"/>
    </row>
    <row r="218" spans="1:32" s="1" customFormat="1" ht="15" customHeight="1">
      <c r="A218" s="30" t="s">
        <v>396</v>
      </c>
      <c r="B218" s="31" t="s">
        <v>10</v>
      </c>
      <c r="C218" s="31" t="s">
        <v>47</v>
      </c>
      <c r="D218" s="32"/>
      <c r="E218" s="32"/>
      <c r="F218" s="128">
        <v>46</v>
      </c>
      <c r="G218" s="33">
        <v>35</v>
      </c>
      <c r="H218" s="34">
        <v>45</v>
      </c>
      <c r="I218" s="35"/>
      <c r="J218" s="33"/>
      <c r="K218" s="144"/>
      <c r="L218" s="35">
        <v>41</v>
      </c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>
        <v>45</v>
      </c>
      <c r="Y218" s="160">
        <v>42</v>
      </c>
      <c r="Z218" s="32"/>
      <c r="AA218" s="32"/>
      <c r="AB218" s="39">
        <f t="shared" si="8"/>
        <v>6</v>
      </c>
      <c r="AC218" s="40">
        <f t="shared" si="9"/>
        <v>42.333333333333336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13"/>
    </row>
    <row r="219" spans="1:32" s="1" customFormat="1" ht="15" customHeight="1">
      <c r="A219" s="30" t="s">
        <v>319</v>
      </c>
      <c r="B219" s="31" t="s">
        <v>5</v>
      </c>
      <c r="C219" s="31" t="s">
        <v>45</v>
      </c>
      <c r="D219" s="32"/>
      <c r="E219" s="32"/>
      <c r="F219" s="128"/>
      <c r="G219" s="33"/>
      <c r="H219" s="34"/>
      <c r="I219" s="35"/>
      <c r="J219" s="33"/>
      <c r="K219" s="144"/>
      <c r="L219" s="35"/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1"/>
      <c r="Z219" s="31"/>
      <c r="AA219" s="32"/>
      <c r="AB219" s="39">
        <f t="shared" si="8"/>
        <v>0</v>
      </c>
      <c r="AC219" s="40">
        <f t="shared" si="9"/>
        <v>0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13"/>
    </row>
    <row r="220" spans="1:32" s="1" customFormat="1" ht="15" customHeight="1">
      <c r="A220" s="30" t="s">
        <v>320</v>
      </c>
      <c r="B220" s="31" t="s">
        <v>11</v>
      </c>
      <c r="C220" s="31" t="s">
        <v>45</v>
      </c>
      <c r="D220" s="32"/>
      <c r="E220" s="32"/>
      <c r="F220" s="128"/>
      <c r="G220" s="33">
        <v>30</v>
      </c>
      <c r="H220" s="34"/>
      <c r="I220" s="35"/>
      <c r="J220" s="33"/>
      <c r="K220" s="144">
        <v>36</v>
      </c>
      <c r="L220" s="35"/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2"/>
      <c r="AB220" s="39">
        <f t="shared" si="8"/>
        <v>2</v>
      </c>
      <c r="AC220" s="40">
        <f t="shared" si="9"/>
        <v>33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13"/>
    </row>
    <row r="221" spans="1:32" s="1" customFormat="1" ht="15" customHeight="1">
      <c r="A221" s="30" t="s">
        <v>124</v>
      </c>
      <c r="B221" s="31" t="s">
        <v>12</v>
      </c>
      <c r="C221" s="31" t="s">
        <v>45</v>
      </c>
      <c r="D221" s="32"/>
      <c r="E221" s="32"/>
      <c r="F221" s="128">
        <v>37</v>
      </c>
      <c r="G221" s="33"/>
      <c r="H221" s="34"/>
      <c r="I221" s="35"/>
      <c r="J221" s="33"/>
      <c r="K221" s="144"/>
      <c r="L221" s="35"/>
      <c r="M221" s="33">
        <v>34</v>
      </c>
      <c r="N221" s="36"/>
      <c r="O221" s="35"/>
      <c r="P221" s="35"/>
      <c r="Q221" s="35"/>
      <c r="R221" s="35"/>
      <c r="S221" s="35"/>
      <c r="T221" s="35"/>
      <c r="U221" s="35"/>
      <c r="V221" s="35"/>
      <c r="W221" s="35"/>
      <c r="X221" s="128"/>
      <c r="Y221" s="32"/>
      <c r="Z221" s="32"/>
      <c r="AA221" s="32"/>
      <c r="AB221" s="39">
        <f t="shared" si="8"/>
        <v>2</v>
      </c>
      <c r="AC221" s="40">
        <f t="shared" si="9"/>
        <v>35.5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13"/>
    </row>
    <row r="222" spans="1:32" s="1" customFormat="1" ht="15" customHeight="1">
      <c r="A222" s="30" t="s">
        <v>125</v>
      </c>
      <c r="B222" s="32" t="s">
        <v>6</v>
      </c>
      <c r="C222" s="32" t="s">
        <v>45</v>
      </c>
      <c r="D222" s="32"/>
      <c r="E222" s="32"/>
      <c r="F222" s="128"/>
      <c r="G222" s="33"/>
      <c r="H222" s="34"/>
      <c r="I222" s="35"/>
      <c r="J222" s="33"/>
      <c r="K222" s="144"/>
      <c r="L222" s="35"/>
      <c r="M222" s="33"/>
      <c r="N222" s="36"/>
      <c r="O222" s="35"/>
      <c r="P222" s="35"/>
      <c r="Q222" s="35"/>
      <c r="R222" s="35"/>
      <c r="S222" s="35"/>
      <c r="T222" s="35"/>
      <c r="U222" s="35"/>
      <c r="V222" s="35"/>
      <c r="W222" s="35"/>
      <c r="X222" s="128"/>
      <c r="Y222" s="32"/>
      <c r="Z222" s="32"/>
      <c r="AA222" s="32"/>
      <c r="AB222" s="39">
        <f t="shared" si="8"/>
        <v>0</v>
      </c>
      <c r="AC222" s="40">
        <f t="shared" si="9"/>
        <v>0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13"/>
    </row>
    <row r="223" spans="1:32" s="1" customFormat="1" ht="15" customHeight="1">
      <c r="A223" s="30" t="s">
        <v>125</v>
      </c>
      <c r="B223" s="31" t="s">
        <v>6</v>
      </c>
      <c r="C223" s="31" t="s">
        <v>57</v>
      </c>
      <c r="D223" s="32">
        <v>33</v>
      </c>
      <c r="E223" s="32">
        <v>26</v>
      </c>
      <c r="F223" s="128"/>
      <c r="G223" s="31"/>
      <c r="H223" s="42">
        <v>33</v>
      </c>
      <c r="I223" s="32">
        <v>27</v>
      </c>
      <c r="J223" s="31"/>
      <c r="K223" s="128">
        <v>32</v>
      </c>
      <c r="L223" s="32"/>
      <c r="M223" s="31"/>
      <c r="N223" s="37"/>
      <c r="O223" s="32"/>
      <c r="P223" s="32"/>
      <c r="Q223" s="32"/>
      <c r="R223" s="32"/>
      <c r="S223" s="32"/>
      <c r="T223" s="32"/>
      <c r="U223" s="32"/>
      <c r="V223" s="32"/>
      <c r="W223" s="32"/>
      <c r="X223" s="128"/>
      <c r="Y223" s="32"/>
      <c r="Z223" s="32"/>
      <c r="AA223" s="32"/>
      <c r="AB223" s="39">
        <f t="shared" si="8"/>
        <v>5</v>
      </c>
      <c r="AC223" s="40">
        <f t="shared" si="9"/>
        <v>30.2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13"/>
    </row>
    <row r="224" spans="1:32" s="1" customFormat="1" ht="15" customHeight="1">
      <c r="A224" s="30" t="s">
        <v>125</v>
      </c>
      <c r="B224" s="31" t="s">
        <v>6</v>
      </c>
      <c r="C224" s="31" t="s">
        <v>47</v>
      </c>
      <c r="D224" s="32">
        <v>29</v>
      </c>
      <c r="E224" s="32">
        <v>30</v>
      </c>
      <c r="F224" s="128"/>
      <c r="G224" s="33"/>
      <c r="H224" s="34">
        <v>29</v>
      </c>
      <c r="I224" s="35"/>
      <c r="J224" s="33"/>
      <c r="K224" s="144">
        <v>31</v>
      </c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 t="shared" si="8"/>
        <v>4</v>
      </c>
      <c r="AC224" s="40">
        <f t="shared" si="9"/>
        <v>29.75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13"/>
    </row>
    <row r="225" spans="1:32" s="1" customFormat="1" ht="15" customHeight="1">
      <c r="A225" s="30" t="s">
        <v>126</v>
      </c>
      <c r="B225" s="31" t="s">
        <v>4</v>
      </c>
      <c r="C225" s="31" t="s">
        <v>45</v>
      </c>
      <c r="D225" s="32"/>
      <c r="E225" s="32"/>
      <c r="F225" s="128"/>
      <c r="G225" s="33"/>
      <c r="H225" s="34"/>
      <c r="I225" s="35"/>
      <c r="J225" s="33">
        <v>42</v>
      </c>
      <c r="K225" s="144"/>
      <c r="L225" s="35"/>
      <c r="M225" s="33"/>
      <c r="N225" s="36"/>
      <c r="O225" s="35"/>
      <c r="P225" s="35"/>
      <c r="Q225" s="35"/>
      <c r="R225" s="35"/>
      <c r="S225" s="35"/>
      <c r="T225" s="35"/>
      <c r="U225" s="35"/>
      <c r="V225" s="35"/>
      <c r="W225" s="35"/>
      <c r="X225" s="128"/>
      <c r="Y225" s="32"/>
      <c r="Z225" s="32"/>
      <c r="AA225" s="32"/>
      <c r="AB225" s="39">
        <f t="shared" si="8"/>
        <v>1</v>
      </c>
      <c r="AC225" s="40">
        <f t="shared" si="9"/>
        <v>42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13"/>
    </row>
    <row r="226" spans="1:32" s="1" customFormat="1" ht="15" customHeight="1">
      <c r="A226" s="126" t="s">
        <v>402</v>
      </c>
      <c r="B226" s="163" t="s">
        <v>7</v>
      </c>
      <c r="C226" s="120" t="s">
        <v>45</v>
      </c>
      <c r="D226" s="121"/>
      <c r="E226" s="121">
        <v>42</v>
      </c>
      <c r="F226" s="128">
        <v>42</v>
      </c>
      <c r="G226" s="33">
        <v>37</v>
      </c>
      <c r="H226" s="34">
        <v>34</v>
      </c>
      <c r="I226" s="35"/>
      <c r="J226" s="33"/>
      <c r="K226" s="144">
        <v>42</v>
      </c>
      <c r="L226" s="35"/>
      <c r="M226" s="33"/>
      <c r="N226" s="36"/>
      <c r="O226" s="35"/>
      <c r="P226" s="35"/>
      <c r="Q226" s="35"/>
      <c r="R226" s="35"/>
      <c r="S226" s="127"/>
      <c r="T226" s="35"/>
      <c r="U226" s="35"/>
      <c r="V226" s="35"/>
      <c r="W226" s="35"/>
      <c r="X226" s="159">
        <v>35</v>
      </c>
      <c r="Y226" s="32">
        <v>35</v>
      </c>
      <c r="Z226" s="32">
        <v>45</v>
      </c>
      <c r="AA226" s="31"/>
      <c r="AB226" s="39">
        <f t="shared" si="8"/>
        <v>8</v>
      </c>
      <c r="AC226" s="40">
        <f t="shared" si="9"/>
        <v>39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13"/>
    </row>
    <row r="227" spans="1:32" s="1" customFormat="1" ht="15" customHeight="1">
      <c r="A227" s="30" t="s">
        <v>441</v>
      </c>
      <c r="B227" s="31" t="s">
        <v>8</v>
      </c>
      <c r="C227" s="31" t="s">
        <v>50</v>
      </c>
      <c r="D227" s="32"/>
      <c r="E227" s="32"/>
      <c r="F227" s="128"/>
      <c r="G227" s="33"/>
      <c r="H227" s="34"/>
      <c r="I227" s="35"/>
      <c r="J227" s="33">
        <v>26</v>
      </c>
      <c r="K227" s="144"/>
      <c r="L227" s="35"/>
      <c r="M227" s="33"/>
      <c r="N227" s="36"/>
      <c r="O227" s="35"/>
      <c r="P227" s="35"/>
      <c r="Q227" s="35"/>
      <c r="R227" s="35"/>
      <c r="S227" s="35"/>
      <c r="T227" s="35"/>
      <c r="U227" s="35"/>
      <c r="V227" s="35"/>
      <c r="W227" s="35"/>
      <c r="X227" s="128">
        <v>28</v>
      </c>
      <c r="Y227" s="32"/>
      <c r="Z227" s="32"/>
      <c r="AA227" s="32"/>
      <c r="AB227" s="39">
        <f t="shared" si="8"/>
        <v>2</v>
      </c>
      <c r="AC227" s="40">
        <f t="shared" si="9"/>
        <v>27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13"/>
    </row>
    <row r="228" spans="1:32" s="1" customFormat="1" ht="15" customHeight="1">
      <c r="A228" s="30" t="s">
        <v>446</v>
      </c>
      <c r="B228" s="31" t="s">
        <v>11</v>
      </c>
      <c r="C228" s="31" t="s">
        <v>45</v>
      </c>
      <c r="D228" s="32"/>
      <c r="E228" s="32"/>
      <c r="F228" s="128"/>
      <c r="G228" s="33"/>
      <c r="H228" s="34"/>
      <c r="I228" s="35"/>
      <c r="J228" s="33">
        <v>34</v>
      </c>
      <c r="K228" s="144">
        <v>37</v>
      </c>
      <c r="L228" s="35"/>
      <c r="M228" s="33"/>
      <c r="N228" s="36"/>
      <c r="O228" s="35"/>
      <c r="P228" s="35"/>
      <c r="Q228" s="35"/>
      <c r="R228" s="35"/>
      <c r="S228" s="35"/>
      <c r="T228" s="35"/>
      <c r="U228" s="35"/>
      <c r="V228" s="35"/>
      <c r="W228" s="35"/>
      <c r="X228" s="128"/>
      <c r="Y228" s="32"/>
      <c r="Z228" s="32"/>
      <c r="AA228" s="32"/>
      <c r="AB228" s="39">
        <f t="shared" ref="AB228:AB291" si="10">COUNT(D228:AA228)</f>
        <v>2</v>
      </c>
      <c r="AC228" s="40">
        <f t="shared" ref="AC228:AC291" si="11">IF(AB228=0,0,AVERAGE(D228:Z228))</f>
        <v>35.5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13"/>
    </row>
    <row r="229" spans="1:32" s="1" customFormat="1" ht="15" customHeight="1">
      <c r="A229" s="30" t="s">
        <v>440</v>
      </c>
      <c r="B229" s="31" t="s">
        <v>3</v>
      </c>
      <c r="C229" s="31" t="s">
        <v>50</v>
      </c>
      <c r="D229" s="32"/>
      <c r="E229" s="32"/>
      <c r="F229" s="128"/>
      <c r="G229" s="33"/>
      <c r="H229" s="34"/>
      <c r="I229" s="35"/>
      <c r="J229" s="33">
        <v>37</v>
      </c>
      <c r="K229" s="144"/>
      <c r="L229" s="35"/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28"/>
      <c r="Y229" s="32"/>
      <c r="Z229" s="32"/>
      <c r="AA229" s="32"/>
      <c r="AB229" s="39">
        <f t="shared" si="10"/>
        <v>1</v>
      </c>
      <c r="AC229" s="40">
        <f t="shared" si="11"/>
        <v>37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13"/>
    </row>
    <row r="230" spans="1:32" s="1" customFormat="1" ht="15" customHeight="1">
      <c r="A230" s="44" t="s">
        <v>127</v>
      </c>
      <c r="B230" s="32" t="s">
        <v>7</v>
      </c>
      <c r="C230" s="31" t="s">
        <v>45</v>
      </c>
      <c r="D230" s="32">
        <v>45</v>
      </c>
      <c r="E230" s="32">
        <v>45</v>
      </c>
      <c r="F230" s="128">
        <v>45</v>
      </c>
      <c r="G230" s="33">
        <v>44</v>
      </c>
      <c r="H230" s="34">
        <v>44</v>
      </c>
      <c r="I230" s="35">
        <v>40</v>
      </c>
      <c r="J230" s="33">
        <v>33</v>
      </c>
      <c r="K230" s="144"/>
      <c r="L230" s="35"/>
      <c r="M230" s="33"/>
      <c r="N230" s="36"/>
      <c r="O230" s="35"/>
      <c r="P230" s="35"/>
      <c r="Q230" s="35"/>
      <c r="R230" s="35"/>
      <c r="S230" s="35"/>
      <c r="T230" s="35"/>
      <c r="U230" s="35"/>
      <c r="V230" s="35"/>
      <c r="W230" s="35"/>
      <c r="X230" s="159">
        <v>41</v>
      </c>
      <c r="Y230" s="32"/>
      <c r="Z230" s="32"/>
      <c r="AA230" s="32"/>
      <c r="AB230" s="39">
        <f t="shared" si="10"/>
        <v>8</v>
      </c>
      <c r="AC230" s="40">
        <f t="shared" si="11"/>
        <v>42.125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13"/>
    </row>
    <row r="231" spans="1:32" s="1" customFormat="1" ht="15" customHeight="1">
      <c r="A231" s="30" t="s">
        <v>127</v>
      </c>
      <c r="B231" s="31" t="s">
        <v>7</v>
      </c>
      <c r="C231" s="31" t="s">
        <v>57</v>
      </c>
      <c r="D231" s="32">
        <v>34</v>
      </c>
      <c r="E231" s="32">
        <v>40</v>
      </c>
      <c r="F231" s="128">
        <v>38</v>
      </c>
      <c r="G231" s="31">
        <v>36</v>
      </c>
      <c r="H231" s="42">
        <v>40</v>
      </c>
      <c r="I231" s="32">
        <v>36</v>
      </c>
      <c r="J231" s="31">
        <v>41</v>
      </c>
      <c r="K231" s="128"/>
      <c r="L231" s="32"/>
      <c r="M231" s="31"/>
      <c r="N231" s="37"/>
      <c r="O231" s="32"/>
      <c r="P231" s="32"/>
      <c r="Q231" s="32"/>
      <c r="R231" s="32"/>
      <c r="S231" s="32"/>
      <c r="T231" s="32"/>
      <c r="U231" s="32"/>
      <c r="V231" s="32"/>
      <c r="W231" s="32"/>
      <c r="X231" s="128"/>
      <c r="Y231" s="31"/>
      <c r="Z231" s="31"/>
      <c r="AA231" s="32"/>
      <c r="AB231" s="39">
        <f t="shared" si="10"/>
        <v>7</v>
      </c>
      <c r="AC231" s="40">
        <f t="shared" si="11"/>
        <v>37.857142857142854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13"/>
    </row>
    <row r="232" spans="1:32" s="1" customFormat="1" ht="15" customHeight="1">
      <c r="A232" s="124" t="s">
        <v>416</v>
      </c>
      <c r="B232" s="123" t="s">
        <v>7</v>
      </c>
      <c r="C232" s="123" t="s">
        <v>47</v>
      </c>
      <c r="D232" s="121"/>
      <c r="E232" s="121">
        <v>31</v>
      </c>
      <c r="F232" s="128"/>
      <c r="G232" s="33"/>
      <c r="H232" s="34">
        <v>30</v>
      </c>
      <c r="I232" s="35"/>
      <c r="J232" s="33"/>
      <c r="K232" s="144"/>
      <c r="L232" s="35"/>
      <c r="M232" s="33"/>
      <c r="N232" s="36"/>
      <c r="O232" s="35"/>
      <c r="P232" s="35"/>
      <c r="Q232" s="35"/>
      <c r="R232" s="35"/>
      <c r="S232" s="127"/>
      <c r="T232" s="35"/>
      <c r="U232" s="35"/>
      <c r="V232" s="35"/>
      <c r="W232" s="35"/>
      <c r="X232" s="128"/>
      <c r="Y232" s="32"/>
      <c r="Z232" s="32"/>
      <c r="AA232" s="32"/>
      <c r="AB232" s="39">
        <f t="shared" si="10"/>
        <v>2</v>
      </c>
      <c r="AC232" s="40">
        <f t="shared" si="11"/>
        <v>30.5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13"/>
    </row>
    <row r="233" spans="1:32" s="1" customFormat="1" ht="15" customHeight="1">
      <c r="A233" s="30" t="s">
        <v>128</v>
      </c>
      <c r="B233" s="31" t="s">
        <v>6</v>
      </c>
      <c r="C233" s="31" t="s">
        <v>45</v>
      </c>
      <c r="D233" s="32">
        <v>23</v>
      </c>
      <c r="E233" s="32">
        <v>39</v>
      </c>
      <c r="F233" s="128"/>
      <c r="G233" s="33"/>
      <c r="H233" s="34">
        <v>37</v>
      </c>
      <c r="I233" s="35">
        <v>26</v>
      </c>
      <c r="J233" s="33"/>
      <c r="K233" s="144">
        <v>39</v>
      </c>
      <c r="L233" s="35">
        <v>28</v>
      </c>
      <c r="M233" s="33">
        <v>38</v>
      </c>
      <c r="N233" s="36"/>
      <c r="O233" s="35"/>
      <c r="P233" s="35"/>
      <c r="Q233" s="35"/>
      <c r="R233" s="35"/>
      <c r="S233" s="35"/>
      <c r="T233" s="35"/>
      <c r="U233" s="35"/>
      <c r="V233" s="35"/>
      <c r="W233" s="35"/>
      <c r="X233" s="128"/>
      <c r="Y233" s="32"/>
      <c r="Z233" s="32"/>
      <c r="AA233" s="32"/>
      <c r="AB233" s="39">
        <f t="shared" si="10"/>
        <v>7</v>
      </c>
      <c r="AC233" s="40">
        <f t="shared" si="11"/>
        <v>32.857142857142854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13"/>
    </row>
    <row r="234" spans="1:32" s="1" customFormat="1" ht="15" customHeight="1">
      <c r="A234" s="118" t="s">
        <v>128</v>
      </c>
      <c r="B234" s="32" t="s">
        <v>6</v>
      </c>
      <c r="C234" s="32" t="s">
        <v>57</v>
      </c>
      <c r="D234" s="32">
        <v>32</v>
      </c>
      <c r="E234" s="32">
        <v>41</v>
      </c>
      <c r="F234" s="128"/>
      <c r="G234" s="33"/>
      <c r="H234" s="34">
        <v>37</v>
      </c>
      <c r="I234" s="35">
        <v>23</v>
      </c>
      <c r="J234" s="33"/>
      <c r="K234" s="144">
        <v>33</v>
      </c>
      <c r="L234" s="35">
        <v>29</v>
      </c>
      <c r="M234" s="33">
        <v>33</v>
      </c>
      <c r="N234" s="36"/>
      <c r="O234" s="35"/>
      <c r="P234" s="35"/>
      <c r="Q234" s="35"/>
      <c r="R234" s="35"/>
      <c r="S234" s="35"/>
      <c r="T234" s="35"/>
      <c r="U234" s="35"/>
      <c r="V234" s="35"/>
      <c r="W234" s="35"/>
      <c r="X234" s="128"/>
      <c r="Y234" s="32"/>
      <c r="Z234" s="32"/>
      <c r="AA234" s="32"/>
      <c r="AB234" s="39">
        <f t="shared" si="10"/>
        <v>7</v>
      </c>
      <c r="AC234" s="40">
        <f t="shared" si="11"/>
        <v>32.571428571428569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13"/>
    </row>
    <row r="235" spans="1:32" s="1" customFormat="1" ht="15" customHeight="1">
      <c r="A235" s="118" t="s">
        <v>129</v>
      </c>
      <c r="B235" s="32" t="s">
        <v>9</v>
      </c>
      <c r="C235" s="32" t="s">
        <v>50</v>
      </c>
      <c r="D235" s="37"/>
      <c r="E235" s="37"/>
      <c r="F235" s="129"/>
      <c r="G235" s="36"/>
      <c r="H235" s="36"/>
      <c r="I235" s="36"/>
      <c r="J235" s="36"/>
      <c r="K235" s="145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129"/>
      <c r="Y235" s="37"/>
      <c r="Z235" s="37"/>
      <c r="AA235" s="37"/>
      <c r="AB235" s="39">
        <f t="shared" si="10"/>
        <v>0</v>
      </c>
      <c r="AC235" s="40">
        <f t="shared" si="11"/>
        <v>0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13"/>
    </row>
    <row r="236" spans="1:32" s="1" customFormat="1" ht="15" customHeight="1">
      <c r="A236" s="46" t="s">
        <v>129</v>
      </c>
      <c r="B236" s="37" t="s">
        <v>9</v>
      </c>
      <c r="C236" s="37" t="s">
        <v>96</v>
      </c>
      <c r="D236" s="32">
        <v>33</v>
      </c>
      <c r="E236" s="32">
        <v>43</v>
      </c>
      <c r="F236" s="128">
        <v>39</v>
      </c>
      <c r="G236" s="33"/>
      <c r="H236" s="34"/>
      <c r="I236" s="35"/>
      <c r="J236" s="33">
        <v>35</v>
      </c>
      <c r="K236" s="144"/>
      <c r="L236" s="35">
        <v>37</v>
      </c>
      <c r="M236" s="33"/>
      <c r="N236" s="36"/>
      <c r="O236" s="35"/>
      <c r="P236" s="35"/>
      <c r="Q236" s="35"/>
      <c r="R236" s="35"/>
      <c r="S236" s="35"/>
      <c r="T236" s="35"/>
      <c r="U236" s="35"/>
      <c r="V236" s="35"/>
      <c r="W236" s="35"/>
      <c r="X236" s="128">
        <v>39</v>
      </c>
      <c r="Y236" s="32"/>
      <c r="Z236" s="32"/>
      <c r="AA236" s="32"/>
      <c r="AB236" s="39">
        <f t="shared" si="10"/>
        <v>6</v>
      </c>
      <c r="AC236" s="40">
        <f t="shared" si="11"/>
        <v>37.666666666666664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13"/>
    </row>
    <row r="237" spans="1:32" s="1" customFormat="1" ht="15" customHeight="1">
      <c r="A237" s="30" t="s">
        <v>321</v>
      </c>
      <c r="B237" s="31" t="s">
        <v>12</v>
      </c>
      <c r="C237" s="31" t="s">
        <v>45</v>
      </c>
      <c r="D237" s="32"/>
      <c r="E237" s="32">
        <v>40</v>
      </c>
      <c r="F237" s="128">
        <v>42</v>
      </c>
      <c r="G237" s="33"/>
      <c r="H237" s="34">
        <v>39</v>
      </c>
      <c r="I237" s="35"/>
      <c r="J237" s="33"/>
      <c r="K237" s="144"/>
      <c r="L237" s="35"/>
      <c r="M237" s="33">
        <v>40</v>
      </c>
      <c r="N237" s="36"/>
      <c r="O237" s="35"/>
      <c r="P237" s="35"/>
      <c r="Q237" s="35"/>
      <c r="R237" s="35"/>
      <c r="S237" s="35"/>
      <c r="T237" s="35"/>
      <c r="U237" s="35"/>
      <c r="V237" s="35"/>
      <c r="W237" s="35"/>
      <c r="X237" s="128">
        <v>48</v>
      </c>
      <c r="Y237" s="32"/>
      <c r="Z237" s="32"/>
      <c r="AA237" s="32"/>
      <c r="AB237" s="39">
        <f t="shared" si="10"/>
        <v>5</v>
      </c>
      <c r="AC237" s="40">
        <f t="shared" si="11"/>
        <v>41.8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13"/>
    </row>
    <row r="238" spans="1:32" s="1" customFormat="1" ht="15" customHeight="1">
      <c r="A238" s="30" t="s">
        <v>321</v>
      </c>
      <c r="B238" s="31" t="s">
        <v>12</v>
      </c>
      <c r="C238" s="31" t="s">
        <v>50</v>
      </c>
      <c r="D238" s="32"/>
      <c r="E238" s="32">
        <v>42</v>
      </c>
      <c r="F238" s="128"/>
      <c r="G238" s="33"/>
      <c r="H238" s="34"/>
      <c r="I238" s="35"/>
      <c r="J238" s="33"/>
      <c r="K238" s="144"/>
      <c r="L238" s="35"/>
      <c r="M238" s="33">
        <v>43</v>
      </c>
      <c r="N238" s="36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 t="shared" si="10"/>
        <v>2</v>
      </c>
      <c r="AC238" s="40">
        <f t="shared" si="11"/>
        <v>42.5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13"/>
    </row>
    <row r="239" spans="1:32" s="1" customFormat="1" ht="15" customHeight="1">
      <c r="A239" s="30" t="s">
        <v>321</v>
      </c>
      <c r="B239" s="31" t="s">
        <v>12</v>
      </c>
      <c r="C239" s="31" t="s">
        <v>57</v>
      </c>
      <c r="D239" s="32"/>
      <c r="E239" s="32"/>
      <c r="F239" s="128">
        <v>42</v>
      </c>
      <c r="G239" s="33"/>
      <c r="H239" s="34">
        <v>33</v>
      </c>
      <c r="I239" s="35"/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 t="shared" si="10"/>
        <v>2</v>
      </c>
      <c r="AC239" s="40">
        <f t="shared" si="11"/>
        <v>37.5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13"/>
    </row>
    <row r="240" spans="1:32" s="1" customFormat="1" ht="15" customHeight="1">
      <c r="A240" s="30" t="s">
        <v>423</v>
      </c>
      <c r="B240" s="31" t="s">
        <v>7</v>
      </c>
      <c r="C240" s="31" t="s">
        <v>45</v>
      </c>
      <c r="D240" s="32"/>
      <c r="E240" s="32"/>
      <c r="F240" s="128"/>
      <c r="G240" s="33">
        <v>30</v>
      </c>
      <c r="H240" s="34">
        <v>37</v>
      </c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/>
      <c r="Y240" s="32"/>
      <c r="Z240" s="32"/>
      <c r="AA240" s="32"/>
      <c r="AB240" s="39">
        <f t="shared" si="10"/>
        <v>2</v>
      </c>
      <c r="AC240" s="40">
        <f t="shared" si="11"/>
        <v>33.5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13"/>
    </row>
    <row r="241" spans="1:32" s="1" customFormat="1" ht="15" customHeight="1">
      <c r="A241" s="126" t="s">
        <v>455</v>
      </c>
      <c r="B241" s="38" t="s">
        <v>5</v>
      </c>
      <c r="C241" s="120" t="s">
        <v>45</v>
      </c>
      <c r="D241" s="32"/>
      <c r="E241" s="32"/>
      <c r="F241" s="128"/>
      <c r="G241" s="33"/>
      <c r="H241" s="34"/>
      <c r="I241" s="35"/>
      <c r="J241" s="33"/>
      <c r="K241" s="144"/>
      <c r="L241" s="35"/>
      <c r="M241" s="33">
        <v>32</v>
      </c>
      <c r="N241" s="36"/>
      <c r="O241" s="35"/>
      <c r="P241" s="35"/>
      <c r="Q241" s="35"/>
      <c r="R241" s="35"/>
      <c r="S241" s="127"/>
      <c r="T241" s="35"/>
      <c r="U241" s="35"/>
      <c r="V241" s="35"/>
      <c r="W241" s="35"/>
      <c r="X241" s="128"/>
      <c r="Y241" s="32"/>
      <c r="Z241" s="32"/>
      <c r="AA241" s="31"/>
      <c r="AB241" s="39">
        <f t="shared" si="10"/>
        <v>1</v>
      </c>
      <c r="AC241" s="40">
        <f t="shared" si="11"/>
        <v>32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13"/>
    </row>
    <row r="242" spans="1:32" s="1" customFormat="1" ht="15" customHeight="1">
      <c r="A242" s="30" t="s">
        <v>131</v>
      </c>
      <c r="B242" s="31" t="s">
        <v>9</v>
      </c>
      <c r="C242" s="31" t="s">
        <v>57</v>
      </c>
      <c r="D242" s="32">
        <v>30</v>
      </c>
      <c r="E242" s="32"/>
      <c r="F242" s="128">
        <v>38</v>
      </c>
      <c r="G242" s="33"/>
      <c r="H242" s="34">
        <v>35</v>
      </c>
      <c r="I242" s="35"/>
      <c r="J242" s="33"/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>
        <v>32</v>
      </c>
      <c r="Y242" s="32">
        <v>37</v>
      </c>
      <c r="Z242" s="32">
        <v>39</v>
      </c>
      <c r="AA242" s="32"/>
      <c r="AB242" s="39">
        <f t="shared" si="10"/>
        <v>6</v>
      </c>
      <c r="AC242" s="40">
        <f t="shared" si="11"/>
        <v>35.166666666666664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13"/>
    </row>
    <row r="243" spans="1:32" s="1" customFormat="1" ht="15" customHeight="1">
      <c r="A243" s="30" t="s">
        <v>131</v>
      </c>
      <c r="B243" s="31" t="s">
        <v>9</v>
      </c>
      <c r="C243" s="31" t="s">
        <v>47</v>
      </c>
      <c r="D243" s="32"/>
      <c r="E243" s="32"/>
      <c r="F243" s="128"/>
      <c r="G243" s="33"/>
      <c r="H243" s="34"/>
      <c r="I243" s="35"/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2"/>
      <c r="AB243" s="39">
        <f t="shared" si="10"/>
        <v>0</v>
      </c>
      <c r="AC243" s="40">
        <f t="shared" si="11"/>
        <v>0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13"/>
    </row>
    <row r="244" spans="1:32" s="1" customFormat="1" ht="15" customHeight="1">
      <c r="A244" s="44" t="s">
        <v>384</v>
      </c>
      <c r="B244" s="38" t="s">
        <v>5</v>
      </c>
      <c r="C244" s="38" t="s">
        <v>55</v>
      </c>
      <c r="D244" s="32">
        <v>42</v>
      </c>
      <c r="E244" s="32">
        <v>42</v>
      </c>
      <c r="F244" s="128"/>
      <c r="G244" s="33">
        <v>42</v>
      </c>
      <c r="H244" s="34">
        <v>44</v>
      </c>
      <c r="I244" s="35">
        <v>36</v>
      </c>
      <c r="J244" s="33">
        <v>41</v>
      </c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/>
      <c r="Y244" s="32"/>
      <c r="Z244" s="32"/>
      <c r="AA244" s="31"/>
      <c r="AB244" s="39">
        <f t="shared" si="10"/>
        <v>6</v>
      </c>
      <c r="AC244" s="40">
        <f t="shared" si="11"/>
        <v>41.166666666666664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13"/>
    </row>
    <row r="245" spans="1:32" s="1" customFormat="1" ht="15" customHeight="1">
      <c r="A245" s="30" t="s">
        <v>385</v>
      </c>
      <c r="B245" s="31" t="s">
        <v>5</v>
      </c>
      <c r="C245" s="31" t="s">
        <v>45</v>
      </c>
      <c r="D245" s="32">
        <v>34</v>
      </c>
      <c r="E245" s="32">
        <v>44</v>
      </c>
      <c r="F245" s="128"/>
      <c r="G245" s="33">
        <v>43</v>
      </c>
      <c r="H245" s="34">
        <v>39</v>
      </c>
      <c r="I245" s="35">
        <v>40</v>
      </c>
      <c r="J245" s="33"/>
      <c r="K245" s="144"/>
      <c r="L245" s="35"/>
      <c r="M245" s="33"/>
      <c r="N245" s="36"/>
      <c r="O245" s="35"/>
      <c r="P245" s="35"/>
      <c r="Q245" s="35"/>
      <c r="R245" s="35"/>
      <c r="S245" s="35"/>
      <c r="T245" s="35"/>
      <c r="U245" s="35"/>
      <c r="V245" s="35"/>
      <c r="W245" s="35"/>
      <c r="X245" s="128"/>
      <c r="Y245" s="32"/>
      <c r="Z245" s="32"/>
      <c r="AA245" s="32"/>
      <c r="AB245" s="39">
        <f t="shared" si="10"/>
        <v>5</v>
      </c>
      <c r="AC245" s="40">
        <f t="shared" si="11"/>
        <v>40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13"/>
    </row>
    <row r="246" spans="1:32" s="1" customFormat="1" ht="15" customHeight="1">
      <c r="A246" s="30" t="s">
        <v>389</v>
      </c>
      <c r="B246" s="31" t="s">
        <v>7</v>
      </c>
      <c r="C246" s="31" t="s">
        <v>45</v>
      </c>
      <c r="D246" s="32">
        <v>30</v>
      </c>
      <c r="E246" s="32">
        <v>33</v>
      </c>
      <c r="F246" s="128"/>
      <c r="G246" s="33">
        <v>29</v>
      </c>
      <c r="H246" s="34">
        <v>25</v>
      </c>
      <c r="I246" s="35">
        <v>31</v>
      </c>
      <c r="J246" s="33">
        <v>34</v>
      </c>
      <c r="K246" s="144"/>
      <c r="L246" s="35"/>
      <c r="M246" s="33"/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>
        <v>35</v>
      </c>
      <c r="Y246" s="32"/>
      <c r="Z246" s="32"/>
      <c r="AA246" s="32"/>
      <c r="AB246" s="39">
        <f t="shared" si="10"/>
        <v>7</v>
      </c>
      <c r="AC246" s="40">
        <f t="shared" si="11"/>
        <v>31</v>
      </c>
      <c r="AD246" s="40">
        <f t="array" ref="AD246">IF(AB246=0,0,IF(AB246&gt;9,AVERAGE(LARGE(D246:Z246,{1,2,3,4,5,6,7,8,9,10})),0))</f>
        <v>0</v>
      </c>
      <c r="AE246" s="40">
        <f t="array" ref="AE246">IF(AB246=0,0,IF(AB246&gt;9,SUM(LARGE(D246:Z246,{1,2,3,4,5,6,7,8,9,10})),0))</f>
        <v>0</v>
      </c>
      <c r="AF246" s="13"/>
    </row>
    <row r="247" spans="1:32" s="1" customFormat="1" ht="15" customHeight="1">
      <c r="A247" s="124" t="s">
        <v>389</v>
      </c>
      <c r="B247" s="123" t="s">
        <v>7</v>
      </c>
      <c r="C247" s="123" t="s">
        <v>50</v>
      </c>
      <c r="D247" s="121"/>
      <c r="E247" s="121">
        <v>35</v>
      </c>
      <c r="F247" s="128"/>
      <c r="G247" s="33"/>
      <c r="H247" s="34">
        <v>26</v>
      </c>
      <c r="I247" s="35">
        <v>21</v>
      </c>
      <c r="J247" s="33">
        <v>31</v>
      </c>
      <c r="K247" s="144"/>
      <c r="L247" s="35"/>
      <c r="M247" s="33"/>
      <c r="N247" s="36"/>
      <c r="O247" s="35"/>
      <c r="P247" s="35"/>
      <c r="Q247" s="35"/>
      <c r="R247" s="35"/>
      <c r="S247" s="127"/>
      <c r="T247" s="35"/>
      <c r="U247" s="35"/>
      <c r="V247" s="35"/>
      <c r="W247" s="35"/>
      <c r="X247" s="128"/>
      <c r="Y247" s="32"/>
      <c r="Z247" s="32"/>
      <c r="AA247" s="32"/>
      <c r="AB247" s="39">
        <f t="shared" si="10"/>
        <v>4</v>
      </c>
      <c r="AC247" s="40">
        <f t="shared" si="11"/>
        <v>28.25</v>
      </c>
      <c r="AD247" s="40">
        <f t="array" ref="AD247">IF(AB247=0,0,IF(AB247&gt;9,AVERAGE(LARGE(D247:Z247,{1,2,3,4,5,6,7,8,9,10})),0))</f>
        <v>0</v>
      </c>
      <c r="AE247" s="40">
        <f t="array" ref="AE247">IF(AB247=0,0,IF(AB247&gt;9,SUM(LARGE(D247:Z247,{1,2,3,4,5,6,7,8,9,10})),0))</f>
        <v>0</v>
      </c>
      <c r="AF247" s="13"/>
    </row>
    <row r="248" spans="1:32" s="1" customFormat="1" ht="15" customHeight="1">
      <c r="A248" s="30" t="s">
        <v>132</v>
      </c>
      <c r="B248" s="31" t="s">
        <v>11</v>
      </c>
      <c r="C248" s="31" t="s">
        <v>45</v>
      </c>
      <c r="D248" s="32"/>
      <c r="E248" s="32">
        <v>42</v>
      </c>
      <c r="F248" s="128"/>
      <c r="G248" s="33"/>
      <c r="H248" s="34"/>
      <c r="I248" s="35">
        <v>30</v>
      </c>
      <c r="J248" s="33">
        <v>30</v>
      </c>
      <c r="K248" s="144">
        <v>38</v>
      </c>
      <c r="L248" s="35"/>
      <c r="M248" s="33"/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>
        <v>40</v>
      </c>
      <c r="Y248" s="32"/>
      <c r="Z248" s="32"/>
      <c r="AA248" s="32"/>
      <c r="AB248" s="39">
        <f t="shared" si="10"/>
        <v>5</v>
      </c>
      <c r="AC248" s="40">
        <f t="shared" si="11"/>
        <v>36</v>
      </c>
      <c r="AD248" s="40">
        <f t="array" ref="AD248">IF(AB248=0,0,IF(AB248&gt;9,AVERAGE(LARGE(D248:Z248,{1,2,3,4,5,6,7,8,9,10})),0))</f>
        <v>0</v>
      </c>
      <c r="AE248" s="40">
        <f t="array" ref="AE248">IF(AB248=0,0,IF(AB248&gt;9,SUM(LARGE(D248:Z248,{1,2,3,4,5,6,7,8,9,10})),0))</f>
        <v>0</v>
      </c>
      <c r="AF248" s="13"/>
    </row>
    <row r="249" spans="1:32" s="1" customFormat="1" ht="15" customHeight="1">
      <c r="A249" s="44" t="s">
        <v>132</v>
      </c>
      <c r="B249" s="32" t="s">
        <v>11</v>
      </c>
      <c r="C249" s="31" t="s">
        <v>50</v>
      </c>
      <c r="D249" s="32"/>
      <c r="E249" s="32"/>
      <c r="F249" s="128"/>
      <c r="G249" s="33"/>
      <c r="H249" s="34"/>
      <c r="I249" s="35"/>
      <c r="J249" s="33"/>
      <c r="K249" s="144"/>
      <c r="L249" s="35"/>
      <c r="M249" s="33"/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28"/>
      <c r="Y249" s="32"/>
      <c r="Z249" s="32"/>
      <c r="AA249" s="31"/>
      <c r="AB249" s="39">
        <f t="shared" si="10"/>
        <v>0</v>
      </c>
      <c r="AC249" s="40">
        <f t="shared" si="11"/>
        <v>0</v>
      </c>
      <c r="AD249" s="40">
        <f t="array" ref="AD249">IF(AB249=0,0,IF(AB249&gt;9,AVERAGE(LARGE(D249:Z249,{1,2,3,4,5,6,7,8,9,10})),0))</f>
        <v>0</v>
      </c>
      <c r="AE249" s="40">
        <f t="array" ref="AE249">IF(AB249=0,0,IF(AB249&gt;9,SUM(LARGE(D249:Z249,{1,2,3,4,5,6,7,8,9,10})),0))</f>
        <v>0</v>
      </c>
      <c r="AF249" s="13"/>
    </row>
    <row r="250" spans="1:32" s="1" customFormat="1" ht="15" customHeight="1">
      <c r="A250" s="124" t="s">
        <v>406</v>
      </c>
      <c r="B250" s="123" t="s">
        <v>11</v>
      </c>
      <c r="C250" s="123" t="s">
        <v>45</v>
      </c>
      <c r="D250" s="121"/>
      <c r="E250" s="121">
        <v>44</v>
      </c>
      <c r="F250" s="128"/>
      <c r="G250" s="33">
        <v>46</v>
      </c>
      <c r="H250" s="34">
        <v>44</v>
      </c>
      <c r="I250" s="35">
        <v>41</v>
      </c>
      <c r="J250" s="33">
        <v>38</v>
      </c>
      <c r="K250" s="144">
        <v>45</v>
      </c>
      <c r="L250" s="35"/>
      <c r="M250" s="33"/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>
        <v>41</v>
      </c>
      <c r="Y250" s="32">
        <v>40</v>
      </c>
      <c r="Z250" s="32">
        <v>47</v>
      </c>
      <c r="AA250" s="32"/>
      <c r="AB250" s="39">
        <f t="shared" si="10"/>
        <v>9</v>
      </c>
      <c r="AC250" s="40">
        <f t="shared" si="11"/>
        <v>42.888888888888886</v>
      </c>
      <c r="AD250" s="40">
        <f t="array" ref="AD250">IF(AB250=0,0,IF(AB250&gt;9,AVERAGE(LARGE(D250:Z250,{1,2,3,4,5,6,7,8,9,10})),0))</f>
        <v>0</v>
      </c>
      <c r="AE250" s="40">
        <f t="array" ref="AE250">IF(AB250=0,0,IF(AB250&gt;9,SUM(LARGE(D250:Z250,{1,2,3,4,5,6,7,8,9,10})),0))</f>
        <v>0</v>
      </c>
      <c r="AF250" s="13"/>
    </row>
    <row r="251" spans="1:32" s="1" customFormat="1" ht="15" customHeight="1">
      <c r="A251" s="45" t="s">
        <v>133</v>
      </c>
      <c r="B251" s="31" t="s">
        <v>5</v>
      </c>
      <c r="C251" s="31" t="s">
        <v>45</v>
      </c>
      <c r="D251" s="32"/>
      <c r="E251" s="32"/>
      <c r="F251" s="128"/>
      <c r="G251" s="33">
        <v>39</v>
      </c>
      <c r="H251" s="34"/>
      <c r="I251" s="35"/>
      <c r="J251" s="33">
        <v>40</v>
      </c>
      <c r="K251" s="144"/>
      <c r="L251" s="35"/>
      <c r="M251" s="33"/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59">
        <v>41</v>
      </c>
      <c r="Y251" s="32">
        <v>42</v>
      </c>
      <c r="Z251" s="32"/>
      <c r="AA251" s="31"/>
      <c r="AB251" s="39">
        <f t="shared" si="10"/>
        <v>4</v>
      </c>
      <c r="AC251" s="40">
        <f t="shared" si="11"/>
        <v>40.5</v>
      </c>
      <c r="AD251" s="40">
        <f t="array" ref="AD251">IF(AB251=0,0,IF(AB251&gt;9,AVERAGE(LARGE(D251:Z251,{1,2,3,4,5,6,7,8,9,10})),0))</f>
        <v>0</v>
      </c>
      <c r="AE251" s="40">
        <f t="array" ref="AE251">IF(AB251=0,0,IF(AB251&gt;9,SUM(LARGE(D251:Z251,{1,2,3,4,5,6,7,8,9,10})),0))</f>
        <v>0</v>
      </c>
      <c r="AF251" s="13"/>
    </row>
    <row r="252" spans="1:32" s="1" customFormat="1" ht="15" customHeight="1">
      <c r="A252" s="44" t="s">
        <v>133</v>
      </c>
      <c r="B252" s="32" t="s">
        <v>5</v>
      </c>
      <c r="C252" s="32" t="s">
        <v>50</v>
      </c>
      <c r="D252" s="32"/>
      <c r="E252" s="32"/>
      <c r="F252" s="128"/>
      <c r="G252" s="33"/>
      <c r="H252" s="34"/>
      <c r="I252" s="35"/>
      <c r="J252" s="33"/>
      <c r="K252" s="144"/>
      <c r="L252" s="35"/>
      <c r="M252" s="33"/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128"/>
      <c r="Y252" s="32"/>
      <c r="Z252" s="32"/>
      <c r="AA252" s="32"/>
      <c r="AB252" s="39">
        <f t="shared" si="10"/>
        <v>0</v>
      </c>
      <c r="AC252" s="40">
        <f t="shared" si="11"/>
        <v>0</v>
      </c>
      <c r="AD252" s="40">
        <f t="array" ref="AD252">IF(AB252=0,0,IF(AB252&gt;9,AVERAGE(LARGE(D252:Z252,{1,2,3,4,5,6,7,8,9,10})),0))</f>
        <v>0</v>
      </c>
      <c r="AE252" s="40">
        <f t="array" ref="AE252">IF(AB252=0,0,IF(AB252&gt;9,SUM(LARGE(D252:Z252,{1,2,3,4,5,6,7,8,9,10})),0))</f>
        <v>0</v>
      </c>
      <c r="AF252" s="13"/>
    </row>
    <row r="253" spans="1:32" s="1" customFormat="1" ht="15" customHeight="1">
      <c r="A253" s="30" t="s">
        <v>322</v>
      </c>
      <c r="B253" s="31" t="s">
        <v>8</v>
      </c>
      <c r="C253" s="31" t="s">
        <v>45</v>
      </c>
      <c r="D253" s="32">
        <v>37</v>
      </c>
      <c r="E253" s="32"/>
      <c r="F253" s="128">
        <v>45</v>
      </c>
      <c r="G253" s="33">
        <v>39</v>
      </c>
      <c r="H253" s="34"/>
      <c r="I253" s="35">
        <v>41</v>
      </c>
      <c r="J253" s="33">
        <v>39</v>
      </c>
      <c r="K253" s="144">
        <v>42</v>
      </c>
      <c r="L253" s="35"/>
      <c r="M253" s="33"/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/>
      <c r="Y253" s="32"/>
      <c r="Z253" s="32"/>
      <c r="AA253" s="32"/>
      <c r="AB253" s="39">
        <f t="shared" si="10"/>
        <v>6</v>
      </c>
      <c r="AC253" s="40">
        <f t="shared" si="11"/>
        <v>40.5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13"/>
    </row>
    <row r="254" spans="1:32" s="1" customFormat="1" ht="15" customHeight="1">
      <c r="A254" s="30" t="s">
        <v>323</v>
      </c>
      <c r="B254" s="31" t="s">
        <v>3</v>
      </c>
      <c r="C254" s="31" t="s">
        <v>58</v>
      </c>
      <c r="D254" s="32"/>
      <c r="E254" s="32">
        <v>38</v>
      </c>
      <c r="F254" s="128">
        <v>43</v>
      </c>
      <c r="G254" s="33"/>
      <c r="H254" s="34">
        <v>31</v>
      </c>
      <c r="I254" s="35">
        <v>41</v>
      </c>
      <c r="J254" s="33">
        <v>31</v>
      </c>
      <c r="K254" s="144"/>
      <c r="L254" s="35">
        <v>40</v>
      </c>
      <c r="M254" s="33">
        <v>38</v>
      </c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>
        <v>38</v>
      </c>
      <c r="Y254" s="32"/>
      <c r="Z254" s="32"/>
      <c r="AA254" s="32"/>
      <c r="AB254" s="39">
        <f t="shared" si="10"/>
        <v>8</v>
      </c>
      <c r="AC254" s="40">
        <f t="shared" si="11"/>
        <v>37.5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13"/>
    </row>
    <row r="255" spans="1:32" s="1" customFormat="1" ht="15" customHeight="1">
      <c r="A255" s="30" t="s">
        <v>134</v>
      </c>
      <c r="B255" s="31" t="s">
        <v>11</v>
      </c>
      <c r="C255" s="31" t="s">
        <v>45</v>
      </c>
      <c r="D255" s="32"/>
      <c r="E255" s="32">
        <v>42</v>
      </c>
      <c r="F255" s="128"/>
      <c r="G255" s="33"/>
      <c r="H255" s="34">
        <v>39</v>
      </c>
      <c r="I255" s="35">
        <v>42</v>
      </c>
      <c r="J255" s="33">
        <v>43</v>
      </c>
      <c r="K255" s="144">
        <v>42</v>
      </c>
      <c r="L255" s="35"/>
      <c r="M255" s="33"/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>
        <v>46</v>
      </c>
      <c r="Y255" s="32">
        <v>45</v>
      </c>
      <c r="Z255" s="32"/>
      <c r="AA255" s="32"/>
      <c r="AB255" s="39">
        <f t="shared" si="10"/>
        <v>7</v>
      </c>
      <c r="AC255" s="40">
        <f t="shared" si="11"/>
        <v>42.714285714285715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13"/>
    </row>
    <row r="256" spans="1:32" s="1" customFormat="1" ht="15" customHeight="1">
      <c r="A256" s="44" t="s">
        <v>324</v>
      </c>
      <c r="B256" s="32" t="s">
        <v>10</v>
      </c>
      <c r="C256" s="32" t="s">
        <v>58</v>
      </c>
      <c r="D256" s="32"/>
      <c r="E256" s="32"/>
      <c r="F256" s="128"/>
      <c r="G256" s="33"/>
      <c r="H256" s="34"/>
      <c r="I256" s="35"/>
      <c r="J256" s="33"/>
      <c r="K256" s="144"/>
      <c r="L256" s="35"/>
      <c r="M256" s="33"/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/>
      <c r="Y256" s="32"/>
      <c r="Z256" s="32"/>
      <c r="AA256" s="32"/>
      <c r="AB256" s="39">
        <f t="shared" si="10"/>
        <v>0</v>
      </c>
      <c r="AC256" s="40">
        <f t="shared" si="11"/>
        <v>0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13"/>
    </row>
    <row r="257" spans="1:32" s="1" customFormat="1" ht="15" customHeight="1">
      <c r="A257" s="30" t="s">
        <v>375</v>
      </c>
      <c r="B257" s="31" t="s">
        <v>5</v>
      </c>
      <c r="C257" s="31" t="s">
        <v>45</v>
      </c>
      <c r="D257" s="32">
        <v>39</v>
      </c>
      <c r="E257" s="32"/>
      <c r="F257" s="128"/>
      <c r="G257" s="33"/>
      <c r="H257" s="34">
        <v>38</v>
      </c>
      <c r="I257" s="35"/>
      <c r="J257" s="33"/>
      <c r="K257" s="144"/>
      <c r="L257" s="35"/>
      <c r="M257" s="33"/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/>
      <c r="Y257" s="32"/>
      <c r="Z257" s="32"/>
      <c r="AA257" s="32"/>
      <c r="AB257" s="39">
        <f t="shared" si="10"/>
        <v>2</v>
      </c>
      <c r="AC257" s="40">
        <f t="shared" si="11"/>
        <v>38.5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13"/>
    </row>
    <row r="258" spans="1:32" s="1" customFormat="1" ht="15" customHeight="1">
      <c r="A258" s="30" t="s">
        <v>424</v>
      </c>
      <c r="B258" s="31" t="s">
        <v>3</v>
      </c>
      <c r="C258" s="31" t="s">
        <v>45</v>
      </c>
      <c r="D258" s="32"/>
      <c r="E258" s="32"/>
      <c r="F258" s="128"/>
      <c r="G258" s="33">
        <v>36</v>
      </c>
      <c r="H258" s="34"/>
      <c r="I258" s="35">
        <v>36</v>
      </c>
      <c r="J258" s="33"/>
      <c r="K258" s="144"/>
      <c r="L258" s="35"/>
      <c r="M258" s="33"/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128"/>
      <c r="Y258" s="32"/>
      <c r="Z258" s="32"/>
      <c r="AA258" s="32"/>
      <c r="AB258" s="39">
        <f t="shared" si="10"/>
        <v>2</v>
      </c>
      <c r="AC258" s="40">
        <f t="shared" si="11"/>
        <v>36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13"/>
    </row>
    <row r="259" spans="1:32" s="1" customFormat="1" ht="15" customHeight="1">
      <c r="A259" s="30" t="s">
        <v>135</v>
      </c>
      <c r="B259" s="31" t="s">
        <v>5</v>
      </c>
      <c r="C259" s="31" t="s">
        <v>45</v>
      </c>
      <c r="D259" s="32"/>
      <c r="E259" s="32"/>
      <c r="F259" s="128"/>
      <c r="G259" s="33"/>
      <c r="H259" s="34">
        <v>41</v>
      </c>
      <c r="I259" s="35"/>
      <c r="J259" s="33"/>
      <c r="K259" s="144"/>
      <c r="L259" s="35"/>
      <c r="M259" s="33"/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/>
      <c r="Y259" s="32"/>
      <c r="Z259" s="32"/>
      <c r="AA259" s="32"/>
      <c r="AB259" s="39">
        <f t="shared" si="10"/>
        <v>1</v>
      </c>
      <c r="AC259" s="40">
        <f t="shared" si="11"/>
        <v>41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13"/>
    </row>
    <row r="260" spans="1:32" s="1" customFormat="1" ht="15" customHeight="1">
      <c r="A260" s="30" t="s">
        <v>325</v>
      </c>
      <c r="B260" s="31" t="s">
        <v>5</v>
      </c>
      <c r="C260" s="31" t="s">
        <v>45</v>
      </c>
      <c r="D260" s="32"/>
      <c r="E260" s="32"/>
      <c r="F260" s="128"/>
      <c r="G260" s="33"/>
      <c r="H260" s="34"/>
      <c r="I260" s="35"/>
      <c r="J260" s="33"/>
      <c r="K260" s="144"/>
      <c r="L260" s="35"/>
      <c r="M260" s="33"/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/>
      <c r="Y260" s="32"/>
      <c r="Z260" s="32"/>
      <c r="AA260" s="32"/>
      <c r="AB260" s="39">
        <f t="shared" si="10"/>
        <v>0</v>
      </c>
      <c r="AC260" s="40">
        <f t="shared" si="11"/>
        <v>0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13"/>
    </row>
    <row r="261" spans="1:32" s="1" customFormat="1" ht="15" customHeight="1">
      <c r="A261" s="30" t="s">
        <v>136</v>
      </c>
      <c r="B261" s="31" t="s">
        <v>10</v>
      </c>
      <c r="C261" s="31" t="s">
        <v>45</v>
      </c>
      <c r="D261" s="32"/>
      <c r="E261" s="32"/>
      <c r="F261" s="128"/>
      <c r="G261" s="33"/>
      <c r="H261" s="34"/>
      <c r="I261" s="35"/>
      <c r="J261" s="33"/>
      <c r="K261" s="144"/>
      <c r="L261" s="35"/>
      <c r="M261" s="33">
        <v>46</v>
      </c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>
        <v>36</v>
      </c>
      <c r="Y261" s="32"/>
      <c r="Z261" s="32"/>
      <c r="AA261" s="32"/>
      <c r="AB261" s="39">
        <f t="shared" si="10"/>
        <v>2</v>
      </c>
      <c r="AC261" s="40">
        <f t="shared" si="11"/>
        <v>41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13"/>
    </row>
    <row r="262" spans="1:32" s="1" customFormat="1" ht="15" customHeight="1">
      <c r="A262" s="30" t="s">
        <v>326</v>
      </c>
      <c r="B262" s="31" t="s">
        <v>10</v>
      </c>
      <c r="C262" s="31" t="s">
        <v>50</v>
      </c>
      <c r="D262" s="32"/>
      <c r="E262" s="32"/>
      <c r="F262" s="128"/>
      <c r="G262" s="33"/>
      <c r="H262" s="34"/>
      <c r="I262" s="35"/>
      <c r="J262" s="33"/>
      <c r="K262" s="144"/>
      <c r="L262" s="35"/>
      <c r="M262" s="33"/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2"/>
      <c r="Z262" s="32"/>
      <c r="AA262" s="32"/>
      <c r="AB262" s="39">
        <f t="shared" si="10"/>
        <v>0</v>
      </c>
      <c r="AC262" s="40">
        <f t="shared" si="11"/>
        <v>0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13"/>
    </row>
    <row r="263" spans="1:32" s="1" customFormat="1" ht="15" customHeight="1">
      <c r="A263" s="30" t="s">
        <v>327</v>
      </c>
      <c r="B263" s="31" t="s">
        <v>9</v>
      </c>
      <c r="C263" s="41" t="s">
        <v>55</v>
      </c>
      <c r="D263" s="32"/>
      <c r="E263" s="32"/>
      <c r="F263" s="128">
        <v>30</v>
      </c>
      <c r="G263" s="33">
        <v>23</v>
      </c>
      <c r="H263" s="34">
        <v>20</v>
      </c>
      <c r="I263" s="35"/>
      <c r="J263" s="33"/>
      <c r="K263" s="144"/>
      <c r="L263" s="35"/>
      <c r="M263" s="33"/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2"/>
      <c r="AA263" s="32"/>
      <c r="AB263" s="39">
        <f t="shared" si="10"/>
        <v>3</v>
      </c>
      <c r="AC263" s="40">
        <f t="shared" si="11"/>
        <v>24.333333333333332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13"/>
    </row>
    <row r="264" spans="1:32" s="1" customFormat="1" ht="15" customHeight="1">
      <c r="A264" s="30" t="s">
        <v>328</v>
      </c>
      <c r="B264" s="31" t="s">
        <v>9</v>
      </c>
      <c r="C264" s="31" t="s">
        <v>58</v>
      </c>
      <c r="D264" s="32"/>
      <c r="E264" s="32"/>
      <c r="F264" s="128">
        <v>40</v>
      </c>
      <c r="G264" s="33">
        <v>36</v>
      </c>
      <c r="H264" s="34">
        <v>31</v>
      </c>
      <c r="I264" s="35"/>
      <c r="J264" s="33"/>
      <c r="K264" s="144"/>
      <c r="L264" s="35"/>
      <c r="M264" s="33"/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/>
      <c r="Y264" s="32"/>
      <c r="Z264" s="32"/>
      <c r="AA264" s="32"/>
      <c r="AB264" s="39">
        <f t="shared" si="10"/>
        <v>3</v>
      </c>
      <c r="AC264" s="40">
        <f t="shared" si="11"/>
        <v>35.666666666666664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13"/>
    </row>
    <row r="265" spans="1:32" s="1" customFormat="1" ht="15" customHeight="1">
      <c r="A265" s="30" t="s">
        <v>329</v>
      </c>
      <c r="B265" s="31" t="s">
        <v>9</v>
      </c>
      <c r="C265" s="31" t="s">
        <v>58</v>
      </c>
      <c r="D265" s="32"/>
      <c r="E265" s="32"/>
      <c r="F265" s="128"/>
      <c r="G265" s="33"/>
      <c r="H265" s="34"/>
      <c r="I265" s="35"/>
      <c r="J265" s="33"/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/>
      <c r="Y265" s="32"/>
      <c r="Z265" s="37"/>
      <c r="AA265" s="32"/>
      <c r="AB265" s="39">
        <f t="shared" si="10"/>
        <v>0</v>
      </c>
      <c r="AC265" s="40">
        <f t="shared" si="11"/>
        <v>0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13"/>
    </row>
    <row r="266" spans="1:32" s="1" customFormat="1" ht="15" customHeight="1">
      <c r="A266" s="30" t="s">
        <v>330</v>
      </c>
      <c r="B266" s="31" t="s">
        <v>9</v>
      </c>
      <c r="C266" s="31" t="s">
        <v>45</v>
      </c>
      <c r="D266" s="32"/>
      <c r="E266" s="32"/>
      <c r="F266" s="128">
        <v>22</v>
      </c>
      <c r="G266" s="33">
        <v>24</v>
      </c>
      <c r="H266" s="34">
        <v>27</v>
      </c>
      <c r="I266" s="35"/>
      <c r="J266" s="33"/>
      <c r="K266" s="144"/>
      <c r="L266" s="35"/>
      <c r="M266" s="33"/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/>
      <c r="Y266" s="32"/>
      <c r="Z266" s="32"/>
      <c r="AA266" s="31"/>
      <c r="AB266" s="39">
        <f t="shared" si="10"/>
        <v>3</v>
      </c>
      <c r="AC266" s="40">
        <f t="shared" si="11"/>
        <v>24.333333333333332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13"/>
    </row>
    <row r="267" spans="1:32" s="1" customFormat="1" ht="15" customHeight="1">
      <c r="A267" s="30" t="s">
        <v>137</v>
      </c>
      <c r="B267" s="31" t="s">
        <v>7</v>
      </c>
      <c r="C267" s="31" t="s">
        <v>45</v>
      </c>
      <c r="D267" s="32">
        <v>40</v>
      </c>
      <c r="E267" s="32">
        <v>40</v>
      </c>
      <c r="F267" s="128">
        <v>42</v>
      </c>
      <c r="G267" s="33"/>
      <c r="H267" s="34">
        <v>41</v>
      </c>
      <c r="I267" s="35"/>
      <c r="J267" s="33"/>
      <c r="K267" s="144"/>
      <c r="L267" s="35"/>
      <c r="M267" s="33"/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>
        <v>46</v>
      </c>
      <c r="Y267" s="32">
        <v>44</v>
      </c>
      <c r="Z267" s="32">
        <v>38</v>
      </c>
      <c r="AA267" s="32"/>
      <c r="AB267" s="39">
        <f t="shared" si="10"/>
        <v>7</v>
      </c>
      <c r="AC267" s="40">
        <f t="shared" si="11"/>
        <v>41.571428571428569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13"/>
    </row>
    <row r="268" spans="1:32" s="1" customFormat="1" ht="15" customHeight="1">
      <c r="A268" s="30" t="s">
        <v>138</v>
      </c>
      <c r="B268" s="31" t="s">
        <v>3</v>
      </c>
      <c r="C268" s="31" t="s">
        <v>45</v>
      </c>
      <c r="D268" s="32">
        <v>35</v>
      </c>
      <c r="E268" s="32">
        <v>38</v>
      </c>
      <c r="F268" s="128"/>
      <c r="G268" s="33">
        <v>31</v>
      </c>
      <c r="H268" s="34"/>
      <c r="I268" s="35">
        <v>31</v>
      </c>
      <c r="J268" s="33">
        <v>29</v>
      </c>
      <c r="K268" s="144"/>
      <c r="L268" s="35">
        <v>32</v>
      </c>
      <c r="M268" s="33">
        <v>33</v>
      </c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>
        <v>37</v>
      </c>
      <c r="Y268" s="32"/>
      <c r="Z268" s="32"/>
      <c r="AA268" s="32"/>
      <c r="AB268" s="39">
        <f t="shared" si="10"/>
        <v>8</v>
      </c>
      <c r="AC268" s="40">
        <f t="shared" si="11"/>
        <v>33.25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13"/>
    </row>
    <row r="269" spans="1:32" s="1" customFormat="1" ht="15" customHeight="1">
      <c r="A269" s="44" t="s">
        <v>139</v>
      </c>
      <c r="B269" s="32" t="s">
        <v>4</v>
      </c>
      <c r="C269" s="32" t="s">
        <v>45</v>
      </c>
      <c r="D269" s="32">
        <v>36</v>
      </c>
      <c r="E269" s="32"/>
      <c r="F269" s="128"/>
      <c r="G269" s="33">
        <v>42</v>
      </c>
      <c r="H269" s="34">
        <v>45</v>
      </c>
      <c r="I269" s="35">
        <v>40</v>
      </c>
      <c r="J269" s="33">
        <v>44</v>
      </c>
      <c r="K269" s="144">
        <v>45</v>
      </c>
      <c r="L269" s="35">
        <v>40</v>
      </c>
      <c r="M269" s="33"/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/>
      <c r="Y269" s="32"/>
      <c r="Z269" s="32"/>
      <c r="AA269" s="32"/>
      <c r="AB269" s="39">
        <f t="shared" si="10"/>
        <v>7</v>
      </c>
      <c r="AC269" s="40">
        <f t="shared" si="11"/>
        <v>41.714285714285715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13"/>
    </row>
    <row r="270" spans="1:32" s="1" customFormat="1" ht="15" customHeight="1">
      <c r="A270" s="30" t="s">
        <v>140</v>
      </c>
      <c r="B270" s="31" t="s">
        <v>4</v>
      </c>
      <c r="C270" s="31" t="s">
        <v>45</v>
      </c>
      <c r="D270" s="32"/>
      <c r="E270" s="32"/>
      <c r="F270" s="128"/>
      <c r="G270" s="33"/>
      <c r="H270" s="34"/>
      <c r="I270" s="35"/>
      <c r="J270" s="33"/>
      <c r="K270" s="144"/>
      <c r="L270" s="35"/>
      <c r="M270" s="33"/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/>
      <c r="Y270" s="32"/>
      <c r="Z270" s="32"/>
      <c r="AA270" s="32"/>
      <c r="AB270" s="39">
        <f t="shared" si="10"/>
        <v>0</v>
      </c>
      <c r="AC270" s="40">
        <f t="shared" si="11"/>
        <v>0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13"/>
    </row>
    <row r="271" spans="1:32" s="1" customFormat="1" ht="15" customHeight="1">
      <c r="A271" s="30" t="s">
        <v>141</v>
      </c>
      <c r="B271" s="31" t="s">
        <v>4</v>
      </c>
      <c r="C271" s="31" t="s">
        <v>55</v>
      </c>
      <c r="D271" s="32"/>
      <c r="E271" s="32"/>
      <c r="F271" s="128"/>
      <c r="G271" s="33"/>
      <c r="H271" s="34"/>
      <c r="I271" s="35"/>
      <c r="J271" s="33"/>
      <c r="K271" s="144"/>
      <c r="L271" s="35"/>
      <c r="M271" s="33"/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2"/>
      <c r="Z271" s="32"/>
      <c r="AA271" s="32"/>
      <c r="AB271" s="39">
        <f t="shared" si="10"/>
        <v>0</v>
      </c>
      <c r="AC271" s="40">
        <f t="shared" si="11"/>
        <v>0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13"/>
    </row>
    <row r="272" spans="1:32" s="1" customFormat="1" ht="15" customHeight="1">
      <c r="A272" s="30" t="s">
        <v>142</v>
      </c>
      <c r="B272" s="31" t="s">
        <v>4</v>
      </c>
      <c r="C272" s="31" t="s">
        <v>45</v>
      </c>
      <c r="D272" s="32"/>
      <c r="E272" s="32"/>
      <c r="F272" s="128"/>
      <c r="G272" s="33"/>
      <c r="H272" s="34"/>
      <c r="I272" s="35"/>
      <c r="J272" s="33"/>
      <c r="K272" s="144"/>
      <c r="L272" s="35"/>
      <c r="M272" s="33"/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/>
      <c r="Y272" s="32"/>
      <c r="Z272" s="32"/>
      <c r="AA272" s="32"/>
      <c r="AB272" s="39">
        <f t="shared" si="10"/>
        <v>0</v>
      </c>
      <c r="AC272" s="40">
        <f t="shared" si="11"/>
        <v>0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13"/>
    </row>
    <row r="273" spans="1:32" s="1" customFormat="1" ht="15" customHeight="1">
      <c r="A273" s="30" t="s">
        <v>143</v>
      </c>
      <c r="B273" s="31" t="s">
        <v>4</v>
      </c>
      <c r="C273" s="31" t="s">
        <v>45</v>
      </c>
      <c r="D273" s="32"/>
      <c r="E273" s="32">
        <v>45</v>
      </c>
      <c r="F273" s="128"/>
      <c r="G273" s="33">
        <v>41</v>
      </c>
      <c r="H273" s="34"/>
      <c r="I273" s="35"/>
      <c r="J273" s="33">
        <v>41</v>
      </c>
      <c r="K273" s="144"/>
      <c r="L273" s="35"/>
      <c r="M273" s="33"/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/>
      <c r="Y273" s="32"/>
      <c r="Z273" s="32"/>
      <c r="AA273" s="32"/>
      <c r="AB273" s="39">
        <f t="shared" si="10"/>
        <v>3</v>
      </c>
      <c r="AC273" s="40">
        <f t="shared" si="11"/>
        <v>42.333333333333336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13"/>
    </row>
    <row r="274" spans="1:32" s="1" customFormat="1" ht="15" customHeight="1">
      <c r="A274" s="30" t="s">
        <v>143</v>
      </c>
      <c r="B274" s="31" t="s">
        <v>4</v>
      </c>
      <c r="C274" s="31" t="s">
        <v>50</v>
      </c>
      <c r="D274" s="32"/>
      <c r="E274" s="32"/>
      <c r="F274" s="128"/>
      <c r="G274" s="33"/>
      <c r="H274" s="34"/>
      <c r="I274" s="35"/>
      <c r="J274" s="33"/>
      <c r="K274" s="144"/>
      <c r="L274" s="35"/>
      <c r="M274" s="33"/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>
        <v>42</v>
      </c>
      <c r="Y274" s="32"/>
      <c r="Z274" s="32"/>
      <c r="AA274" s="32"/>
      <c r="AB274" s="39">
        <f t="shared" si="10"/>
        <v>1</v>
      </c>
      <c r="AC274" s="40">
        <f t="shared" si="11"/>
        <v>42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13"/>
    </row>
    <row r="275" spans="1:32" s="1" customFormat="1" ht="15" customHeight="1">
      <c r="A275" s="30" t="s">
        <v>143</v>
      </c>
      <c r="B275" s="31" t="s">
        <v>4</v>
      </c>
      <c r="C275" s="31" t="s">
        <v>96</v>
      </c>
      <c r="D275" s="32"/>
      <c r="E275" s="32">
        <v>32</v>
      </c>
      <c r="F275" s="128"/>
      <c r="G275" s="33">
        <v>24</v>
      </c>
      <c r="H275" s="34"/>
      <c r="I275" s="35"/>
      <c r="J275" s="33"/>
      <c r="K275" s="144"/>
      <c r="L275" s="35"/>
      <c r="M275" s="33"/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 t="shared" si="10"/>
        <v>2</v>
      </c>
      <c r="AC275" s="40">
        <f t="shared" si="11"/>
        <v>28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13"/>
    </row>
    <row r="276" spans="1:32" s="1" customFormat="1" ht="15" customHeight="1">
      <c r="A276" s="30" t="s">
        <v>439</v>
      </c>
      <c r="B276" s="31" t="s">
        <v>130</v>
      </c>
      <c r="C276" s="31" t="s">
        <v>45</v>
      </c>
      <c r="D276" s="32"/>
      <c r="E276" s="32"/>
      <c r="F276" s="128"/>
      <c r="G276" s="33"/>
      <c r="H276" s="34"/>
      <c r="I276" s="139">
        <v>26</v>
      </c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/>
      <c r="Y276" s="32"/>
      <c r="Z276" s="32"/>
      <c r="AA276" s="32"/>
      <c r="AB276" s="39">
        <f t="shared" si="10"/>
        <v>1</v>
      </c>
      <c r="AC276" s="40">
        <f t="shared" si="11"/>
        <v>26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13"/>
    </row>
    <row r="277" spans="1:32" s="1" customFormat="1" ht="15" customHeight="1">
      <c r="A277" s="122" t="s">
        <v>395</v>
      </c>
      <c r="B277" s="123" t="s">
        <v>5</v>
      </c>
      <c r="C277" s="121" t="s">
        <v>45</v>
      </c>
      <c r="D277" s="32"/>
      <c r="E277" s="32">
        <v>39</v>
      </c>
      <c r="F277" s="128"/>
      <c r="G277" s="33"/>
      <c r="H277" s="34"/>
      <c r="I277" s="35"/>
      <c r="J277" s="33"/>
      <c r="K277" s="144"/>
      <c r="L277" s="35"/>
      <c r="M277" s="33"/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 t="shared" si="10"/>
        <v>1</v>
      </c>
      <c r="AC277" s="40">
        <f t="shared" si="11"/>
        <v>39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13"/>
    </row>
    <row r="278" spans="1:32" s="1" customFormat="1" ht="15" customHeight="1">
      <c r="A278" s="30" t="s">
        <v>438</v>
      </c>
      <c r="B278" s="31" t="s">
        <v>130</v>
      </c>
      <c r="C278" s="31" t="s">
        <v>58</v>
      </c>
      <c r="D278" s="32"/>
      <c r="E278" s="32"/>
      <c r="F278" s="128"/>
      <c r="G278" s="33"/>
      <c r="H278" s="34"/>
      <c r="I278" s="139">
        <v>24</v>
      </c>
      <c r="J278" s="33"/>
      <c r="K278" s="144"/>
      <c r="L278" s="35"/>
      <c r="M278" s="33"/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/>
      <c r="Y278" s="32"/>
      <c r="Z278" s="32"/>
      <c r="AA278" s="32"/>
      <c r="AB278" s="39">
        <f t="shared" si="10"/>
        <v>1</v>
      </c>
      <c r="AC278" s="40">
        <f t="shared" si="11"/>
        <v>24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13"/>
    </row>
    <row r="279" spans="1:32" s="1" customFormat="1" ht="15" customHeight="1">
      <c r="A279" s="30" t="s">
        <v>331</v>
      </c>
      <c r="B279" s="31" t="s">
        <v>4</v>
      </c>
      <c r="C279" s="31" t="s">
        <v>45</v>
      </c>
      <c r="D279" s="32">
        <v>20</v>
      </c>
      <c r="E279" s="32">
        <v>35</v>
      </c>
      <c r="F279" s="128"/>
      <c r="G279" s="33"/>
      <c r="H279" s="34">
        <v>30</v>
      </c>
      <c r="I279" s="35"/>
      <c r="J279" s="33"/>
      <c r="K279" s="144">
        <v>36</v>
      </c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2"/>
      <c r="AB279" s="39">
        <f t="shared" si="10"/>
        <v>4</v>
      </c>
      <c r="AC279" s="40">
        <f t="shared" si="11"/>
        <v>30.25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13"/>
    </row>
    <row r="280" spans="1:32" s="1" customFormat="1" ht="15" customHeight="1">
      <c r="A280" s="30" t="s">
        <v>144</v>
      </c>
      <c r="B280" s="31" t="s">
        <v>4</v>
      </c>
      <c r="C280" s="41" t="s">
        <v>45</v>
      </c>
      <c r="D280" s="32">
        <v>34</v>
      </c>
      <c r="E280" s="32">
        <v>43</v>
      </c>
      <c r="F280" s="128"/>
      <c r="G280" s="33"/>
      <c r="H280" s="34">
        <v>39</v>
      </c>
      <c r="I280" s="35"/>
      <c r="J280" s="33">
        <v>34</v>
      </c>
      <c r="K280" s="144">
        <v>36</v>
      </c>
      <c r="L280" s="35"/>
      <c r="M280" s="33"/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>
        <v>35</v>
      </c>
      <c r="Y280" s="32"/>
      <c r="Z280" s="32"/>
      <c r="AA280" s="32"/>
      <c r="AB280" s="39">
        <f t="shared" si="10"/>
        <v>6</v>
      </c>
      <c r="AC280" s="40">
        <f t="shared" si="11"/>
        <v>36.833333333333336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13"/>
    </row>
    <row r="281" spans="1:32" s="1" customFormat="1" ht="15" customHeight="1">
      <c r="A281" s="44" t="s">
        <v>145</v>
      </c>
      <c r="B281" s="32" t="s">
        <v>5</v>
      </c>
      <c r="C281" s="32" t="s">
        <v>45</v>
      </c>
      <c r="D281" s="32"/>
      <c r="E281" s="32">
        <v>40</v>
      </c>
      <c r="F281" s="128">
        <v>29</v>
      </c>
      <c r="G281" s="33"/>
      <c r="H281" s="34">
        <v>26</v>
      </c>
      <c r="I281" s="35"/>
      <c r="J281" s="33">
        <v>30</v>
      </c>
      <c r="K281" s="144">
        <v>32</v>
      </c>
      <c r="L281" s="35"/>
      <c r="M281" s="33"/>
      <c r="N281" s="36"/>
      <c r="O281" s="35"/>
      <c r="P281" s="35"/>
      <c r="Q281" s="35"/>
      <c r="R281" s="35"/>
      <c r="S281" s="35"/>
      <c r="T281" s="35"/>
      <c r="U281" s="35"/>
      <c r="V281" s="35"/>
      <c r="W281" s="35"/>
      <c r="X281" s="128"/>
      <c r="Y281" s="32"/>
      <c r="Z281" s="32"/>
      <c r="AA281" s="31"/>
      <c r="AB281" s="39">
        <f t="shared" si="10"/>
        <v>5</v>
      </c>
      <c r="AC281" s="40">
        <f t="shared" si="11"/>
        <v>31.4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13"/>
    </row>
    <row r="282" spans="1:32" s="1" customFormat="1" ht="15" customHeight="1">
      <c r="A282" s="30" t="s">
        <v>146</v>
      </c>
      <c r="B282" s="31" t="s">
        <v>6</v>
      </c>
      <c r="C282" s="31" t="s">
        <v>50</v>
      </c>
      <c r="D282" s="32">
        <v>43</v>
      </c>
      <c r="E282" s="32">
        <v>46</v>
      </c>
      <c r="F282" s="128"/>
      <c r="G282" s="33">
        <v>43</v>
      </c>
      <c r="H282" s="34">
        <v>42</v>
      </c>
      <c r="I282" s="35">
        <v>36</v>
      </c>
      <c r="J282" s="33">
        <v>41</v>
      </c>
      <c r="K282" s="144">
        <v>43</v>
      </c>
      <c r="L282" s="35">
        <v>46</v>
      </c>
      <c r="M282" s="33">
        <v>45</v>
      </c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/>
      <c r="Y282" s="32"/>
      <c r="Z282" s="32"/>
      <c r="AA282" s="32"/>
      <c r="AB282" s="39">
        <f t="shared" si="10"/>
        <v>9</v>
      </c>
      <c r="AC282" s="40">
        <f t="shared" si="11"/>
        <v>42.777777777777779</v>
      </c>
      <c r="AD282" s="40">
        <f t="array" ref="AD282">IF(AB282=0,0,IF(AB282&gt;9,AVERAGE(LARGE(D282:Z282,{1,2,3,4,5,6,7,8,9,10})),0))</f>
        <v>0</v>
      </c>
      <c r="AE282" s="40">
        <f t="array" ref="AE282">IF(AB282=0,0,IF(AB282&gt;9,SUM(LARGE(D282:Z282,{1,2,3,4,5,6,7,8,9,10})),0))</f>
        <v>0</v>
      </c>
      <c r="AF282" s="13"/>
    </row>
    <row r="283" spans="1:32" s="1" customFormat="1" ht="15" customHeight="1">
      <c r="A283" s="30" t="s">
        <v>146</v>
      </c>
      <c r="B283" s="31" t="s">
        <v>6</v>
      </c>
      <c r="C283" s="31" t="s">
        <v>57</v>
      </c>
      <c r="D283" s="32">
        <v>45</v>
      </c>
      <c r="E283" s="32">
        <v>46</v>
      </c>
      <c r="F283" s="128"/>
      <c r="G283" s="33">
        <v>47</v>
      </c>
      <c r="H283" s="34">
        <v>45</v>
      </c>
      <c r="I283" s="35">
        <v>43</v>
      </c>
      <c r="J283" s="33">
        <v>43</v>
      </c>
      <c r="K283" s="144">
        <v>46</v>
      </c>
      <c r="L283" s="35">
        <v>42</v>
      </c>
      <c r="M283" s="33">
        <v>48</v>
      </c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2"/>
      <c r="Z283" s="32"/>
      <c r="AA283" s="32"/>
      <c r="AB283" s="39">
        <f t="shared" si="10"/>
        <v>9</v>
      </c>
      <c r="AC283" s="40">
        <f t="shared" si="11"/>
        <v>45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13"/>
    </row>
    <row r="284" spans="1:32" s="1" customFormat="1" ht="15" customHeight="1">
      <c r="A284" s="30" t="s">
        <v>147</v>
      </c>
      <c r="B284" s="31" t="s">
        <v>7</v>
      </c>
      <c r="C284" s="31" t="s">
        <v>45</v>
      </c>
      <c r="D284" s="32">
        <v>34</v>
      </c>
      <c r="E284" s="32">
        <v>38</v>
      </c>
      <c r="F284" s="128">
        <v>40</v>
      </c>
      <c r="G284" s="33">
        <v>38</v>
      </c>
      <c r="H284" s="34">
        <v>34</v>
      </c>
      <c r="I284" s="35">
        <v>25</v>
      </c>
      <c r="J284" s="33">
        <v>28</v>
      </c>
      <c r="K284" s="144"/>
      <c r="L284" s="35">
        <v>31</v>
      </c>
      <c r="M284" s="33"/>
      <c r="N284" s="36"/>
      <c r="O284" s="35"/>
      <c r="P284" s="35"/>
      <c r="Q284" s="35"/>
      <c r="R284" s="35"/>
      <c r="S284" s="35"/>
      <c r="T284" s="35"/>
      <c r="U284" s="35"/>
      <c r="V284" s="35"/>
      <c r="W284" s="35"/>
      <c r="X284" s="128">
        <v>39</v>
      </c>
      <c r="Y284" s="32">
        <v>35</v>
      </c>
      <c r="Z284" s="32"/>
      <c r="AA284" s="32"/>
      <c r="AB284" s="39">
        <f t="shared" si="10"/>
        <v>10</v>
      </c>
      <c r="AC284" s="40">
        <f t="shared" si="11"/>
        <v>34.200000000000003</v>
      </c>
      <c r="AD284" s="40">
        <f t="array" ref="AD284">IF(AB284=0,0,IF(AB284&gt;9,AVERAGE(LARGE(D284:Z284,{1,2,3,4,5,6,7,8,9,10})),0))</f>
        <v>34.200000000000003</v>
      </c>
      <c r="AE284" s="40">
        <f t="array" ref="AE284">IF(AB284=0,0,IF(AB284&gt;9,SUM(LARGE(D284:Z284,{1,2,3,4,5,6,7,8,9,10})),0))</f>
        <v>342</v>
      </c>
      <c r="AF284" s="13"/>
    </row>
    <row r="285" spans="1:32" s="1" customFormat="1" ht="15" customHeight="1">
      <c r="A285" s="30" t="s">
        <v>147</v>
      </c>
      <c r="B285" s="31" t="s">
        <v>7</v>
      </c>
      <c r="C285" s="31" t="s">
        <v>47</v>
      </c>
      <c r="D285" s="32">
        <v>33</v>
      </c>
      <c r="E285" s="32"/>
      <c r="F285" s="128"/>
      <c r="G285" s="33"/>
      <c r="H285" s="34"/>
      <c r="I285" s="35">
        <v>29</v>
      </c>
      <c r="J285" s="33">
        <v>26</v>
      </c>
      <c r="K285" s="144"/>
      <c r="L285" s="35">
        <v>26</v>
      </c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1"/>
      <c r="Z285" s="31"/>
      <c r="AA285" s="32"/>
      <c r="AB285" s="39">
        <f t="shared" si="10"/>
        <v>4</v>
      </c>
      <c r="AC285" s="40">
        <f t="shared" si="11"/>
        <v>28.5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13"/>
    </row>
    <row r="286" spans="1:32" s="1" customFormat="1" ht="15" customHeight="1">
      <c r="A286" s="30" t="s">
        <v>332</v>
      </c>
      <c r="B286" s="31" t="s">
        <v>6</v>
      </c>
      <c r="C286" s="31" t="s">
        <v>45</v>
      </c>
      <c r="D286" s="32"/>
      <c r="E286" s="32"/>
      <c r="F286" s="128"/>
      <c r="G286" s="33"/>
      <c r="H286" s="34"/>
      <c r="I286" s="35"/>
      <c r="J286" s="33"/>
      <c r="K286" s="144"/>
      <c r="L286" s="35"/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7"/>
      <c r="Z286" s="32"/>
      <c r="AA286" s="32"/>
      <c r="AB286" s="39">
        <f t="shared" si="10"/>
        <v>0</v>
      </c>
      <c r="AC286" s="40">
        <f t="shared" si="11"/>
        <v>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13"/>
    </row>
    <row r="287" spans="1:32" s="1" customFormat="1" ht="15" customHeight="1">
      <c r="A287" s="30" t="s">
        <v>148</v>
      </c>
      <c r="B287" s="31" t="s">
        <v>7</v>
      </c>
      <c r="C287" s="31" t="s">
        <v>45</v>
      </c>
      <c r="D287" s="32"/>
      <c r="E287" s="32">
        <v>45</v>
      </c>
      <c r="F287" s="128"/>
      <c r="G287" s="33">
        <v>32</v>
      </c>
      <c r="H287" s="34"/>
      <c r="I287" s="35">
        <v>39</v>
      </c>
      <c r="J287" s="33">
        <v>34</v>
      </c>
      <c r="K287" s="144"/>
      <c r="L287" s="35">
        <v>41</v>
      </c>
      <c r="M287" s="33">
        <v>45</v>
      </c>
      <c r="N287" s="36"/>
      <c r="O287" s="35"/>
      <c r="P287" s="35"/>
      <c r="Q287" s="35"/>
      <c r="R287" s="35"/>
      <c r="S287" s="35"/>
      <c r="T287" s="35"/>
      <c r="U287" s="35"/>
      <c r="V287" s="35"/>
      <c r="W287" s="35"/>
      <c r="X287" s="128"/>
      <c r="Y287" s="32"/>
      <c r="Z287" s="32"/>
      <c r="AA287" s="32"/>
      <c r="AB287" s="39">
        <f t="shared" si="10"/>
        <v>6</v>
      </c>
      <c r="AC287" s="40">
        <f t="shared" si="11"/>
        <v>39.333333333333336</v>
      </c>
      <c r="AD287" s="40">
        <f t="array" ref="AD287">IF(AB287=0,0,IF(AB287&gt;9,AVERAGE(LARGE(D287:Z287,{1,2,3,4,5,6,7,8,9,10})),0))</f>
        <v>0</v>
      </c>
      <c r="AE287" s="40">
        <f t="array" ref="AE287">IF(AB287=0,0,IF(AB287&gt;9,SUM(LARGE(D287:Z287,{1,2,3,4,5,6,7,8,9,10})),0))</f>
        <v>0</v>
      </c>
      <c r="AF287" s="13"/>
    </row>
    <row r="288" spans="1:32" s="1" customFormat="1" ht="15" customHeight="1">
      <c r="A288" s="30" t="s">
        <v>149</v>
      </c>
      <c r="B288" s="31" t="s">
        <v>12</v>
      </c>
      <c r="C288" s="31" t="s">
        <v>45</v>
      </c>
      <c r="D288" s="32"/>
      <c r="E288" s="32"/>
      <c r="F288" s="128"/>
      <c r="G288" s="33"/>
      <c r="H288" s="34"/>
      <c r="I288" s="35"/>
      <c r="J288" s="33">
        <v>42</v>
      </c>
      <c r="K288" s="144"/>
      <c r="L288" s="35">
        <v>38</v>
      </c>
      <c r="M288" s="33">
        <v>46</v>
      </c>
      <c r="N288" s="36"/>
      <c r="O288" s="35"/>
      <c r="P288" s="35"/>
      <c r="Q288" s="35"/>
      <c r="R288" s="35"/>
      <c r="S288" s="35"/>
      <c r="T288" s="35"/>
      <c r="U288" s="35"/>
      <c r="V288" s="35"/>
      <c r="W288" s="35"/>
      <c r="X288" s="128"/>
      <c r="Y288" s="32"/>
      <c r="Z288" s="32"/>
      <c r="AA288" s="32"/>
      <c r="AB288" s="39">
        <f t="shared" si="10"/>
        <v>3</v>
      </c>
      <c r="AC288" s="40">
        <f t="shared" si="11"/>
        <v>42</v>
      </c>
      <c r="AD288" s="40">
        <f t="array" ref="AD288">IF(AB288=0,0,IF(AB288&gt;9,AVERAGE(LARGE(D288:Z288,{1,2,3,4,5,6,7,8,9,10})),0))</f>
        <v>0</v>
      </c>
      <c r="AE288" s="40">
        <f t="array" ref="AE288">IF(AB288=0,0,IF(AB288&gt;9,SUM(LARGE(D288:Z288,{1,2,3,4,5,6,7,8,9,10})),0))</f>
        <v>0</v>
      </c>
      <c r="AF288" s="13"/>
    </row>
    <row r="289" spans="1:32" s="1" customFormat="1" ht="15" customHeight="1">
      <c r="A289" s="30" t="s">
        <v>149</v>
      </c>
      <c r="B289" s="31" t="s">
        <v>12</v>
      </c>
      <c r="C289" s="31" t="s">
        <v>50</v>
      </c>
      <c r="D289" s="32">
        <v>43</v>
      </c>
      <c r="E289" s="32"/>
      <c r="F289" s="128">
        <v>43</v>
      </c>
      <c r="G289" s="33">
        <v>36</v>
      </c>
      <c r="H289" s="34">
        <v>45</v>
      </c>
      <c r="I289" s="35">
        <v>41</v>
      </c>
      <c r="J289" s="33">
        <v>38</v>
      </c>
      <c r="K289" s="144"/>
      <c r="L289" s="35">
        <v>37</v>
      </c>
      <c r="M289" s="33">
        <v>34</v>
      </c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>
        <v>42</v>
      </c>
      <c r="Y289" s="32">
        <v>42</v>
      </c>
      <c r="Z289" s="32">
        <v>42</v>
      </c>
      <c r="AA289" s="32"/>
      <c r="AB289" s="39">
        <f t="shared" si="10"/>
        <v>11</v>
      </c>
      <c r="AC289" s="40">
        <f t="shared" si="11"/>
        <v>40.272727272727273</v>
      </c>
      <c r="AD289" s="40">
        <f t="array" ref="AD289">IF(AB289=0,0,IF(AB289&gt;9,AVERAGE(LARGE(D289:Z289,{1,2,3,4,5,6,7,8,9,10})),0))</f>
        <v>40.9</v>
      </c>
      <c r="AE289" s="40">
        <f t="array" ref="AE289">IF(AB289=0,0,IF(AB289&gt;9,SUM(LARGE(D289:Z289,{1,2,3,4,5,6,7,8,9,10})),0))</f>
        <v>409</v>
      </c>
      <c r="AF289" s="13"/>
    </row>
    <row r="290" spans="1:32" s="1" customFormat="1" ht="15" customHeight="1">
      <c r="A290" s="30" t="s">
        <v>150</v>
      </c>
      <c r="B290" s="31" t="s">
        <v>10</v>
      </c>
      <c r="C290" s="31" t="s">
        <v>45</v>
      </c>
      <c r="D290" s="32"/>
      <c r="E290" s="32">
        <v>35</v>
      </c>
      <c r="F290" s="128">
        <v>32</v>
      </c>
      <c r="G290" s="33">
        <v>35</v>
      </c>
      <c r="H290" s="34">
        <v>37</v>
      </c>
      <c r="I290" s="35">
        <v>35</v>
      </c>
      <c r="J290" s="33">
        <v>33</v>
      </c>
      <c r="K290" s="144">
        <v>45</v>
      </c>
      <c r="L290" s="35">
        <v>34</v>
      </c>
      <c r="M290" s="33">
        <v>43</v>
      </c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>
        <v>37</v>
      </c>
      <c r="Y290" s="32">
        <v>36</v>
      </c>
      <c r="Z290" s="32"/>
      <c r="AA290" s="32"/>
      <c r="AB290" s="39">
        <f t="shared" si="10"/>
        <v>11</v>
      </c>
      <c r="AC290" s="40">
        <f t="shared" si="11"/>
        <v>36.545454545454547</v>
      </c>
      <c r="AD290" s="40">
        <f t="array" ref="AD290">IF(AB290=0,0,IF(AB290&gt;9,AVERAGE(LARGE(D290:Z290,{1,2,3,4,5,6,7,8,9,10})),0))</f>
        <v>37</v>
      </c>
      <c r="AE290" s="40">
        <f t="array" ref="AE290">IF(AB290=0,0,IF(AB290&gt;9,SUM(LARGE(D290:Z290,{1,2,3,4,5,6,7,8,9,10})),0))</f>
        <v>370</v>
      </c>
      <c r="AF290" s="13"/>
    </row>
    <row r="291" spans="1:32" s="1" customFormat="1" ht="15" customHeight="1">
      <c r="A291" s="30" t="s">
        <v>150</v>
      </c>
      <c r="B291" s="31" t="s">
        <v>10</v>
      </c>
      <c r="C291" s="31" t="s">
        <v>50</v>
      </c>
      <c r="D291" s="32"/>
      <c r="E291" s="32">
        <v>32</v>
      </c>
      <c r="F291" s="128">
        <v>33</v>
      </c>
      <c r="G291" s="33">
        <v>26</v>
      </c>
      <c r="H291" s="34">
        <v>37</v>
      </c>
      <c r="I291" s="35">
        <v>32</v>
      </c>
      <c r="J291" s="33">
        <v>36</v>
      </c>
      <c r="K291" s="144">
        <v>31</v>
      </c>
      <c r="L291" s="35">
        <v>30</v>
      </c>
      <c r="M291" s="33"/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>
        <v>28</v>
      </c>
      <c r="Y291" s="32">
        <v>33</v>
      </c>
      <c r="Z291" s="32"/>
      <c r="AA291" s="32"/>
      <c r="AB291" s="39">
        <f t="shared" si="10"/>
        <v>10</v>
      </c>
      <c r="AC291" s="40">
        <f t="shared" si="11"/>
        <v>31.8</v>
      </c>
      <c r="AD291" s="40">
        <f t="array" ref="AD291">IF(AB291=0,0,IF(AB291&gt;9,AVERAGE(LARGE(D291:Z291,{1,2,3,4,5,6,7,8,9,10})),0))</f>
        <v>31.8</v>
      </c>
      <c r="AE291" s="40">
        <f t="array" ref="AE291">IF(AB291=0,0,IF(AB291&gt;9,SUM(LARGE(D291:Z291,{1,2,3,4,5,6,7,8,9,10})),0))</f>
        <v>318</v>
      </c>
      <c r="AF291" s="13"/>
    </row>
    <row r="292" spans="1:32" s="1" customFormat="1" ht="15" customHeight="1">
      <c r="A292" s="30" t="s">
        <v>151</v>
      </c>
      <c r="B292" s="31" t="s">
        <v>5</v>
      </c>
      <c r="C292" s="31" t="s">
        <v>45</v>
      </c>
      <c r="D292" s="32"/>
      <c r="E292" s="32">
        <v>43</v>
      </c>
      <c r="F292" s="128"/>
      <c r="G292" s="33">
        <v>35</v>
      </c>
      <c r="H292" s="34">
        <v>30</v>
      </c>
      <c r="I292" s="35">
        <v>41</v>
      </c>
      <c r="J292" s="33">
        <v>33</v>
      </c>
      <c r="K292" s="144"/>
      <c r="L292" s="35"/>
      <c r="M292" s="33"/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/>
      <c r="Y292" s="32"/>
      <c r="Z292" s="32"/>
      <c r="AA292" s="32"/>
      <c r="AB292" s="39">
        <f t="shared" ref="AB292:AB355" si="12">COUNT(D292:AA292)</f>
        <v>5</v>
      </c>
      <c r="AC292" s="40">
        <f t="shared" ref="AC292:AC355" si="13">IF(AB292=0,0,AVERAGE(D292:Z292))</f>
        <v>36.4</v>
      </c>
      <c r="AD292" s="40">
        <f t="array" ref="AD292">IF(AB292=0,0,IF(AB292&gt;9,AVERAGE(LARGE(D292:Z292,{1,2,3,4,5,6,7,8,9,10})),0))</f>
        <v>0</v>
      </c>
      <c r="AE292" s="40">
        <f t="array" ref="AE292">IF(AB292=0,0,IF(AB292&gt;9,SUM(LARGE(D292:Z292,{1,2,3,4,5,6,7,8,9,10})),0))</f>
        <v>0</v>
      </c>
      <c r="AF292" s="13"/>
    </row>
    <row r="293" spans="1:32" s="1" customFormat="1" ht="15" customHeight="1">
      <c r="A293" s="124" t="s">
        <v>407</v>
      </c>
      <c r="B293" s="123" t="s">
        <v>5</v>
      </c>
      <c r="C293" s="123" t="s">
        <v>45</v>
      </c>
      <c r="D293" s="121"/>
      <c r="E293" s="121">
        <v>26</v>
      </c>
      <c r="F293" s="128"/>
      <c r="G293" s="33"/>
      <c r="H293" s="34"/>
      <c r="I293" s="35"/>
      <c r="J293" s="33"/>
      <c r="K293" s="144"/>
      <c r="L293" s="35"/>
      <c r="M293" s="33"/>
      <c r="N293" s="36"/>
      <c r="O293" s="35"/>
      <c r="P293" s="35"/>
      <c r="Q293" s="35"/>
      <c r="R293" s="35"/>
      <c r="S293" s="35"/>
      <c r="T293" s="35"/>
      <c r="U293" s="35"/>
      <c r="V293" s="35"/>
      <c r="W293" s="35"/>
      <c r="X293" s="128"/>
      <c r="Y293" s="32"/>
      <c r="Z293" s="32"/>
      <c r="AA293" s="32"/>
      <c r="AB293" s="39">
        <f t="shared" si="12"/>
        <v>1</v>
      </c>
      <c r="AC293" s="40">
        <f t="shared" si="13"/>
        <v>26</v>
      </c>
      <c r="AD293" s="40">
        <f t="array" ref="AD293">IF(AB293=0,0,IF(AB293&gt;9,AVERAGE(LARGE(D293:Z293,{1,2,3,4,5,6,7,8,9,10})),0))</f>
        <v>0</v>
      </c>
      <c r="AE293" s="40">
        <f t="array" ref="AE293">IF(AB293=0,0,IF(AB293&gt;9,SUM(LARGE(D293:Z293,{1,2,3,4,5,6,7,8,9,10})),0))</f>
        <v>0</v>
      </c>
      <c r="AF293" s="13"/>
    </row>
    <row r="294" spans="1:32" s="1" customFormat="1" ht="15" customHeight="1">
      <c r="A294" s="30" t="s">
        <v>152</v>
      </c>
      <c r="B294" s="31" t="s">
        <v>5</v>
      </c>
      <c r="C294" s="31" t="s">
        <v>45</v>
      </c>
      <c r="D294" s="32"/>
      <c r="E294" s="32">
        <v>38</v>
      </c>
      <c r="F294" s="128">
        <v>40</v>
      </c>
      <c r="G294" s="33">
        <v>39</v>
      </c>
      <c r="H294" s="34">
        <v>41</v>
      </c>
      <c r="I294" s="35">
        <v>43</v>
      </c>
      <c r="J294" s="33">
        <v>39</v>
      </c>
      <c r="K294" s="144">
        <v>44</v>
      </c>
      <c r="L294" s="35"/>
      <c r="M294" s="33"/>
      <c r="N294" s="36"/>
      <c r="O294" s="35"/>
      <c r="P294" s="35"/>
      <c r="Q294" s="35"/>
      <c r="R294" s="35"/>
      <c r="S294" s="35"/>
      <c r="T294" s="35"/>
      <c r="U294" s="35"/>
      <c r="V294" s="35"/>
      <c r="W294" s="35"/>
      <c r="X294" s="128"/>
      <c r="Y294" s="32"/>
      <c r="Z294" s="32"/>
      <c r="AA294" s="32"/>
      <c r="AB294" s="39">
        <f t="shared" si="12"/>
        <v>7</v>
      </c>
      <c r="AC294" s="40">
        <f t="shared" si="13"/>
        <v>40.571428571428569</v>
      </c>
      <c r="AD294" s="40">
        <f t="array" ref="AD294">IF(AB294=0,0,IF(AB294&gt;9,AVERAGE(LARGE(D294:Z294,{1,2,3,4,5,6,7,8,9,10})),0))</f>
        <v>0</v>
      </c>
      <c r="AE294" s="40">
        <f t="array" ref="AE294">IF(AB294=0,0,IF(AB294&gt;9,SUM(LARGE(D294:Z294,{1,2,3,4,5,6,7,8,9,10})),0))</f>
        <v>0</v>
      </c>
      <c r="AF294" s="13"/>
    </row>
    <row r="295" spans="1:32" s="1" customFormat="1" ht="15" customHeight="1">
      <c r="A295" s="30" t="s">
        <v>152</v>
      </c>
      <c r="B295" s="31" t="s">
        <v>5</v>
      </c>
      <c r="C295" s="31" t="s">
        <v>50</v>
      </c>
      <c r="D295" s="32"/>
      <c r="E295" s="32">
        <v>39</v>
      </c>
      <c r="F295" s="128">
        <v>41</v>
      </c>
      <c r="G295" s="33">
        <v>40</v>
      </c>
      <c r="H295" s="34">
        <v>46</v>
      </c>
      <c r="I295" s="35">
        <v>44</v>
      </c>
      <c r="J295" s="33">
        <v>39</v>
      </c>
      <c r="K295" s="144">
        <v>43</v>
      </c>
      <c r="L295" s="35"/>
      <c r="M295" s="33"/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/>
      <c r="Y295" s="32"/>
      <c r="Z295" s="32"/>
      <c r="AA295" s="32"/>
      <c r="AB295" s="39">
        <f t="shared" si="12"/>
        <v>7</v>
      </c>
      <c r="AC295" s="40">
        <f t="shared" si="13"/>
        <v>41.714285714285715</v>
      </c>
      <c r="AD295" s="40">
        <f t="array" ref="AD295">IF(AB295=0,0,IF(AB295&gt;9,AVERAGE(LARGE(D295:Z295,{1,2,3,4,5,6,7,8,9,10})),0))</f>
        <v>0</v>
      </c>
      <c r="AE295" s="40">
        <f t="array" ref="AE295">IF(AB295=0,0,IF(AB295&gt;9,SUM(LARGE(D295:Z295,{1,2,3,4,5,6,7,8,9,10})),0))</f>
        <v>0</v>
      </c>
      <c r="AF295" s="13"/>
    </row>
    <row r="296" spans="1:32" s="1" customFormat="1" ht="15" customHeight="1">
      <c r="A296" s="30" t="s">
        <v>153</v>
      </c>
      <c r="B296" s="31" t="s">
        <v>9</v>
      </c>
      <c r="C296" s="31" t="s">
        <v>50</v>
      </c>
      <c r="D296" s="32"/>
      <c r="E296" s="32"/>
      <c r="F296" s="128"/>
      <c r="G296" s="33"/>
      <c r="H296" s="34"/>
      <c r="I296" s="35"/>
      <c r="J296" s="33"/>
      <c r="K296" s="144"/>
      <c r="L296" s="35"/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/>
      <c r="Y296" s="32"/>
      <c r="Z296" s="32"/>
      <c r="AA296" s="32"/>
      <c r="AB296" s="39">
        <f t="shared" si="12"/>
        <v>0</v>
      </c>
      <c r="AC296" s="40">
        <f t="shared" si="13"/>
        <v>0</v>
      </c>
      <c r="AD296" s="40">
        <f t="array" ref="AD296">IF(AB296=0,0,IF(AB296&gt;9,AVERAGE(LARGE(D296:Z296,{1,2,3,4,5,6,7,8,9,10})),0))</f>
        <v>0</v>
      </c>
      <c r="AE296" s="40">
        <f t="array" ref="AE296">IF(AB296=0,0,IF(AB296&gt;9,SUM(LARGE(D296:Z296,{1,2,3,4,5,6,7,8,9,10})),0))</f>
        <v>0</v>
      </c>
      <c r="AF296" s="13"/>
    </row>
    <row r="297" spans="1:32" s="1" customFormat="1" ht="15" customHeight="1">
      <c r="A297" s="30" t="s">
        <v>153</v>
      </c>
      <c r="B297" s="31" t="s">
        <v>9</v>
      </c>
      <c r="C297" s="31" t="s">
        <v>57</v>
      </c>
      <c r="D297" s="32">
        <v>23</v>
      </c>
      <c r="E297" s="32"/>
      <c r="F297" s="128"/>
      <c r="G297" s="33"/>
      <c r="H297" s="34">
        <v>35</v>
      </c>
      <c r="I297" s="35"/>
      <c r="J297" s="33">
        <v>25</v>
      </c>
      <c r="K297" s="144"/>
      <c r="L297" s="35"/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/>
      <c r="Y297" s="32"/>
      <c r="Z297" s="32"/>
      <c r="AA297" s="32"/>
      <c r="AB297" s="39">
        <f t="shared" si="12"/>
        <v>3</v>
      </c>
      <c r="AC297" s="40">
        <f t="shared" si="13"/>
        <v>27.666666666666668</v>
      </c>
      <c r="AD297" s="40">
        <f t="array" ref="AD297">IF(AB297=0,0,IF(AB297&gt;9,AVERAGE(LARGE(D297:Z297,{1,2,3,4,5,6,7,8,9,10})),0))</f>
        <v>0</v>
      </c>
      <c r="AE297" s="40">
        <f t="array" ref="AE297">IF(AB297=0,0,IF(AB297&gt;9,SUM(LARGE(D297:Z297,{1,2,3,4,5,6,7,8,9,10})),0))</f>
        <v>0</v>
      </c>
      <c r="AF297" s="13"/>
    </row>
    <row r="298" spans="1:32" s="1" customFormat="1" ht="15" customHeight="1">
      <c r="A298" s="30" t="s">
        <v>153</v>
      </c>
      <c r="B298" s="31" t="s">
        <v>9</v>
      </c>
      <c r="C298" s="41" t="s">
        <v>96</v>
      </c>
      <c r="D298" s="32"/>
      <c r="E298" s="32"/>
      <c r="F298" s="128">
        <v>31</v>
      </c>
      <c r="G298" s="33">
        <v>21</v>
      </c>
      <c r="H298" s="34">
        <v>22</v>
      </c>
      <c r="I298" s="35"/>
      <c r="J298" s="33"/>
      <c r="K298" s="144"/>
      <c r="L298" s="35">
        <v>20</v>
      </c>
      <c r="M298" s="33"/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28"/>
      <c r="Y298" s="32"/>
      <c r="Z298" s="32"/>
      <c r="AA298" s="32"/>
      <c r="AB298" s="39">
        <f t="shared" si="12"/>
        <v>4</v>
      </c>
      <c r="AC298" s="40">
        <f t="shared" si="13"/>
        <v>23.5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13"/>
    </row>
    <row r="299" spans="1:32" s="1" customFormat="1" ht="15" customHeight="1">
      <c r="A299" s="44" t="s">
        <v>154</v>
      </c>
      <c r="B299" s="32" t="s">
        <v>5</v>
      </c>
      <c r="C299" s="32" t="s">
        <v>58</v>
      </c>
      <c r="D299" s="32"/>
      <c r="E299" s="32"/>
      <c r="F299" s="128"/>
      <c r="G299" s="33"/>
      <c r="H299" s="34"/>
      <c r="I299" s="35"/>
      <c r="J299" s="33"/>
      <c r="K299" s="144"/>
      <c r="L299" s="35"/>
      <c r="M299" s="33"/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/>
      <c r="Y299" s="32"/>
      <c r="Z299" s="32"/>
      <c r="AA299" s="32"/>
      <c r="AB299" s="39">
        <f t="shared" si="12"/>
        <v>0</v>
      </c>
      <c r="AC299" s="40">
        <f t="shared" si="13"/>
        <v>0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13"/>
    </row>
    <row r="300" spans="1:32" s="1" customFormat="1" ht="15" customHeight="1">
      <c r="A300" s="30" t="s">
        <v>155</v>
      </c>
      <c r="B300" s="31" t="s">
        <v>5</v>
      </c>
      <c r="C300" s="31" t="s">
        <v>55</v>
      </c>
      <c r="D300" s="32"/>
      <c r="E300" s="32"/>
      <c r="F300" s="128"/>
      <c r="G300" s="33"/>
      <c r="H300" s="34"/>
      <c r="I300" s="35"/>
      <c r="J300" s="33"/>
      <c r="K300" s="144"/>
      <c r="L300" s="35"/>
      <c r="M300" s="33"/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/>
      <c r="Y300" s="32"/>
      <c r="Z300" s="32"/>
      <c r="AA300" s="31"/>
      <c r="AB300" s="39">
        <f t="shared" si="12"/>
        <v>0</v>
      </c>
      <c r="AC300" s="40">
        <f t="shared" si="13"/>
        <v>0</v>
      </c>
      <c r="AD300" s="40">
        <f t="array" ref="AD300">IF(AB300=0,0,IF(AB300&gt;9,AVERAGE(LARGE(D300:Z300,{1,2,3,4,5,6,7,8,9,10})),0))</f>
        <v>0</v>
      </c>
      <c r="AE300" s="40">
        <f t="array" ref="AE300">IF(AB300=0,0,IF(AB300&gt;9,SUM(LARGE(D300:Z300,{1,2,3,4,5,6,7,8,9,10})),0))</f>
        <v>0</v>
      </c>
      <c r="AF300" s="13"/>
    </row>
    <row r="301" spans="1:32" s="1" customFormat="1" ht="15" customHeight="1">
      <c r="A301" s="30" t="s">
        <v>156</v>
      </c>
      <c r="B301" s="31" t="s">
        <v>5</v>
      </c>
      <c r="C301" s="31" t="s">
        <v>57</v>
      </c>
      <c r="D301" s="32"/>
      <c r="E301" s="32"/>
      <c r="F301" s="128"/>
      <c r="G301" s="33"/>
      <c r="H301" s="34"/>
      <c r="I301" s="35"/>
      <c r="J301" s="33"/>
      <c r="K301" s="144"/>
      <c r="L301" s="35"/>
      <c r="M301" s="33"/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/>
      <c r="Y301" s="32"/>
      <c r="Z301" s="32"/>
      <c r="AA301" s="32"/>
      <c r="AB301" s="39">
        <f t="shared" si="12"/>
        <v>0</v>
      </c>
      <c r="AC301" s="40">
        <f t="shared" si="13"/>
        <v>0</v>
      </c>
      <c r="AD301" s="40">
        <f t="array" ref="AD301">IF(AB301=0,0,IF(AB301&gt;9,AVERAGE(LARGE(D301:Z301,{1,2,3,4,5,6,7,8,9,10})),0))</f>
        <v>0</v>
      </c>
      <c r="AE301" s="40">
        <f t="array" ref="AE301">IF(AB301=0,0,IF(AB301&gt;9,SUM(LARGE(D301:Z301,{1,2,3,4,5,6,7,8,9,10})),0))</f>
        <v>0</v>
      </c>
      <c r="AF301" s="13"/>
    </row>
    <row r="302" spans="1:32" s="1" customFormat="1" ht="15" customHeight="1">
      <c r="A302" s="30" t="s">
        <v>372</v>
      </c>
      <c r="B302" s="31" t="s">
        <v>12</v>
      </c>
      <c r="C302" s="31" t="s">
        <v>45</v>
      </c>
      <c r="D302" s="32">
        <v>33</v>
      </c>
      <c r="E302" s="32">
        <v>40</v>
      </c>
      <c r="F302" s="128">
        <v>33</v>
      </c>
      <c r="G302" s="33">
        <v>43</v>
      </c>
      <c r="H302" s="34"/>
      <c r="I302" s="35">
        <v>33</v>
      </c>
      <c r="J302" s="33">
        <v>34</v>
      </c>
      <c r="K302" s="144"/>
      <c r="L302" s="35"/>
      <c r="M302" s="33"/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>
        <v>36</v>
      </c>
      <c r="Y302" s="32">
        <v>40</v>
      </c>
      <c r="Z302" s="32"/>
      <c r="AA302" s="32"/>
      <c r="AB302" s="39">
        <f t="shared" si="12"/>
        <v>8</v>
      </c>
      <c r="AC302" s="40">
        <f t="shared" si="13"/>
        <v>36.5</v>
      </c>
      <c r="AD302" s="40">
        <f t="array" ref="AD302">IF(AB302=0,0,IF(AB302&gt;9,AVERAGE(LARGE(D302:Z302,{1,2,3,4,5,6,7,8,9,10})),0))</f>
        <v>0</v>
      </c>
      <c r="AE302" s="40">
        <f t="array" ref="AE302">IF(AB302=0,0,IF(AB302&gt;9,SUM(LARGE(D302:Z302,{1,2,3,4,5,6,7,8,9,10})),0))</f>
        <v>0</v>
      </c>
      <c r="AF302" s="13"/>
    </row>
    <row r="303" spans="1:32" s="1" customFormat="1" ht="15" customHeight="1">
      <c r="A303" s="44" t="s">
        <v>373</v>
      </c>
      <c r="B303" s="38" t="s">
        <v>12</v>
      </c>
      <c r="C303" s="31" t="s">
        <v>55</v>
      </c>
      <c r="D303" s="32">
        <v>31</v>
      </c>
      <c r="E303" s="32">
        <v>26</v>
      </c>
      <c r="F303" s="128">
        <v>33</v>
      </c>
      <c r="G303" s="33">
        <v>21</v>
      </c>
      <c r="H303" s="34"/>
      <c r="I303" s="35">
        <v>28</v>
      </c>
      <c r="J303" s="33">
        <v>36</v>
      </c>
      <c r="K303" s="144"/>
      <c r="L303" s="35"/>
      <c r="M303" s="33"/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28">
        <v>27</v>
      </c>
      <c r="Y303" s="31">
        <v>34</v>
      </c>
      <c r="Z303" s="31"/>
      <c r="AA303" s="32"/>
      <c r="AB303" s="39">
        <f t="shared" si="12"/>
        <v>8</v>
      </c>
      <c r="AC303" s="40">
        <f t="shared" si="13"/>
        <v>29.5</v>
      </c>
      <c r="AD303" s="40">
        <f t="array" ref="AD303">IF(AB303=0,0,IF(AB303&gt;9,AVERAGE(LARGE(D303:Z303,{1,2,3,4,5,6,7,8,9,10})),0))</f>
        <v>0</v>
      </c>
      <c r="AE303" s="40">
        <f t="array" ref="AE303">IF(AB303=0,0,IF(AB303&gt;9,SUM(LARGE(D303:Z303,{1,2,3,4,5,6,7,8,9,10})),0))</f>
        <v>0</v>
      </c>
      <c r="AF303" s="13"/>
    </row>
    <row r="304" spans="1:32" s="1" customFormat="1" ht="15" customHeight="1">
      <c r="A304" s="30" t="s">
        <v>394</v>
      </c>
      <c r="B304" s="31" t="s">
        <v>3</v>
      </c>
      <c r="C304" s="31" t="s">
        <v>45</v>
      </c>
      <c r="D304" s="32">
        <v>46</v>
      </c>
      <c r="E304" s="32">
        <v>46</v>
      </c>
      <c r="F304" s="128">
        <v>45</v>
      </c>
      <c r="G304" s="33">
        <v>42</v>
      </c>
      <c r="H304" s="34"/>
      <c r="I304" s="35">
        <v>32</v>
      </c>
      <c r="J304" s="33"/>
      <c r="K304" s="144"/>
      <c r="L304" s="35">
        <v>39</v>
      </c>
      <c r="M304" s="33">
        <v>38</v>
      </c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28">
        <v>41</v>
      </c>
      <c r="Y304" s="32">
        <v>40</v>
      </c>
      <c r="Z304" s="32"/>
      <c r="AA304" s="32"/>
      <c r="AB304" s="39">
        <f t="shared" si="12"/>
        <v>9</v>
      </c>
      <c r="AC304" s="40">
        <f t="shared" si="13"/>
        <v>41</v>
      </c>
      <c r="AD304" s="40">
        <f t="array" ref="AD304">IF(AB304=0,0,IF(AB304&gt;9,AVERAGE(LARGE(D304:Z304,{1,2,3,4,5,6,7,8,9,10})),0))</f>
        <v>0</v>
      </c>
      <c r="AE304" s="40">
        <f t="array" ref="AE304">IF(AB304=0,0,IF(AB304&gt;9,SUM(LARGE(D304:Z304,{1,2,3,4,5,6,7,8,9,10})),0))</f>
        <v>0</v>
      </c>
      <c r="AF304" s="13"/>
    </row>
    <row r="305" spans="1:32" s="1" customFormat="1" ht="15" customHeight="1">
      <c r="A305" s="30" t="s">
        <v>157</v>
      </c>
      <c r="B305" s="31" t="s">
        <v>10</v>
      </c>
      <c r="C305" s="31" t="s">
        <v>45</v>
      </c>
      <c r="D305" s="32"/>
      <c r="E305" s="32"/>
      <c r="F305" s="128">
        <v>39</v>
      </c>
      <c r="G305" s="33"/>
      <c r="H305" s="34"/>
      <c r="I305" s="35"/>
      <c r="J305" s="33"/>
      <c r="K305" s="144"/>
      <c r="L305" s="35">
        <v>34</v>
      </c>
      <c r="M305" s="33">
        <v>40</v>
      </c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28">
        <v>39</v>
      </c>
      <c r="Y305" s="32">
        <v>39</v>
      </c>
      <c r="Z305" s="32">
        <v>41</v>
      </c>
      <c r="AA305" s="32"/>
      <c r="AB305" s="39">
        <f t="shared" si="12"/>
        <v>6</v>
      </c>
      <c r="AC305" s="40">
        <f t="shared" si="13"/>
        <v>38.666666666666664</v>
      </c>
      <c r="AD305" s="40">
        <f t="array" ref="AD305">IF(AB305=0,0,IF(AB305&gt;9,AVERAGE(LARGE(D305:Z305,{1,2,3,4,5,6,7,8,9,10})),0))</f>
        <v>0</v>
      </c>
      <c r="AE305" s="40">
        <f t="array" ref="AE305">IF(AB305=0,0,IF(AB305&gt;9,SUM(LARGE(D305:Z305,{1,2,3,4,5,6,7,8,9,10})),0))</f>
        <v>0</v>
      </c>
      <c r="AF305" s="13"/>
    </row>
    <row r="306" spans="1:32" s="51" customFormat="1" ht="15" customHeight="1">
      <c r="A306" s="30" t="s">
        <v>157</v>
      </c>
      <c r="B306" s="32" t="s">
        <v>10</v>
      </c>
      <c r="C306" s="31" t="s">
        <v>57</v>
      </c>
      <c r="D306" s="32"/>
      <c r="E306" s="32"/>
      <c r="F306" s="128"/>
      <c r="G306" s="33"/>
      <c r="H306" s="34"/>
      <c r="I306" s="35"/>
      <c r="J306" s="33"/>
      <c r="K306" s="144"/>
      <c r="L306" s="35"/>
      <c r="M306" s="33"/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/>
      <c r="Y306" s="32"/>
      <c r="Z306" s="32"/>
      <c r="AA306" s="32"/>
      <c r="AB306" s="39">
        <f t="shared" si="12"/>
        <v>0</v>
      </c>
      <c r="AC306" s="40">
        <f t="shared" si="13"/>
        <v>0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50"/>
    </row>
    <row r="307" spans="1:32" s="51" customFormat="1" ht="15" customHeight="1">
      <c r="A307" s="30" t="s">
        <v>158</v>
      </c>
      <c r="B307" s="31" t="s">
        <v>10</v>
      </c>
      <c r="C307" s="31" t="s">
        <v>45</v>
      </c>
      <c r="D307" s="32"/>
      <c r="E307" s="32"/>
      <c r="F307" s="128"/>
      <c r="G307" s="33"/>
      <c r="H307" s="34"/>
      <c r="I307" s="139">
        <v>39</v>
      </c>
      <c r="J307" s="33"/>
      <c r="K307" s="144"/>
      <c r="L307" s="35">
        <v>41</v>
      </c>
      <c r="M307" s="33"/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28">
        <v>40</v>
      </c>
      <c r="Y307" s="32"/>
      <c r="Z307" s="32"/>
      <c r="AA307" s="32"/>
      <c r="AB307" s="39">
        <f t="shared" si="12"/>
        <v>3</v>
      </c>
      <c r="AC307" s="40">
        <f t="shared" si="13"/>
        <v>40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50"/>
    </row>
    <row r="308" spans="1:32" s="51" customFormat="1" ht="15" customHeight="1">
      <c r="A308" s="30" t="s">
        <v>158</v>
      </c>
      <c r="B308" s="31" t="s">
        <v>10</v>
      </c>
      <c r="C308" s="31" t="s">
        <v>50</v>
      </c>
      <c r="D308" s="32"/>
      <c r="E308" s="32"/>
      <c r="F308" s="128">
        <v>35</v>
      </c>
      <c r="G308" s="33"/>
      <c r="H308" s="34">
        <v>37</v>
      </c>
      <c r="I308" s="35">
        <v>26</v>
      </c>
      <c r="J308" s="33"/>
      <c r="K308" s="144"/>
      <c r="L308" s="35">
        <v>33</v>
      </c>
      <c r="M308" s="33"/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>
        <v>35</v>
      </c>
      <c r="Y308" s="32">
        <v>35</v>
      </c>
      <c r="Z308" s="32"/>
      <c r="AA308" s="32"/>
      <c r="AB308" s="39">
        <f t="shared" si="12"/>
        <v>6</v>
      </c>
      <c r="AC308" s="40">
        <f t="shared" si="13"/>
        <v>33.5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50"/>
    </row>
    <row r="309" spans="1:32" s="51" customFormat="1" ht="15" customHeight="1">
      <c r="A309" s="30" t="s">
        <v>159</v>
      </c>
      <c r="B309" s="31" t="s">
        <v>10</v>
      </c>
      <c r="C309" s="31" t="s">
        <v>55</v>
      </c>
      <c r="D309" s="32"/>
      <c r="E309" s="32"/>
      <c r="F309" s="128"/>
      <c r="G309" s="33"/>
      <c r="H309" s="34"/>
      <c r="I309" s="35"/>
      <c r="J309" s="33"/>
      <c r="K309" s="144"/>
      <c r="L309" s="35"/>
      <c r="M309" s="33"/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28"/>
      <c r="Y309" s="32"/>
      <c r="Z309" s="32"/>
      <c r="AA309" s="32"/>
      <c r="AB309" s="39">
        <f t="shared" si="12"/>
        <v>0</v>
      </c>
      <c r="AC309" s="40">
        <f t="shared" si="13"/>
        <v>0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50"/>
    </row>
    <row r="310" spans="1:32" s="1" customFormat="1" ht="15" customHeight="1">
      <c r="A310" s="30" t="s">
        <v>160</v>
      </c>
      <c r="B310" s="31" t="s">
        <v>12</v>
      </c>
      <c r="C310" s="31" t="s">
        <v>45</v>
      </c>
      <c r="D310" s="32">
        <v>43</v>
      </c>
      <c r="E310" s="32">
        <v>44</v>
      </c>
      <c r="F310" s="128">
        <v>43</v>
      </c>
      <c r="G310" s="33">
        <v>38</v>
      </c>
      <c r="H310" s="34">
        <v>44</v>
      </c>
      <c r="I310" s="35">
        <v>37</v>
      </c>
      <c r="J310" s="33"/>
      <c r="K310" s="144"/>
      <c r="L310" s="35">
        <v>46</v>
      </c>
      <c r="M310" s="33">
        <v>43</v>
      </c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>
        <v>45</v>
      </c>
      <c r="Y310" s="32">
        <v>46</v>
      </c>
      <c r="Z310" s="32">
        <v>44</v>
      </c>
      <c r="AA310" s="32"/>
      <c r="AB310" s="39">
        <f t="shared" si="12"/>
        <v>11</v>
      </c>
      <c r="AC310" s="40">
        <f t="shared" si="13"/>
        <v>43</v>
      </c>
      <c r="AD310" s="40">
        <f t="array" ref="AD310">IF(AB310=0,0,IF(AB310&gt;9,AVERAGE(LARGE(D310:Z310,{1,2,3,4,5,6,7,8,9,10})),0))</f>
        <v>43.6</v>
      </c>
      <c r="AE310" s="40">
        <f t="array" ref="AE310">IF(AB310=0,0,IF(AB310&gt;9,SUM(LARGE(D310:Z310,{1,2,3,4,5,6,7,8,9,10})),0))</f>
        <v>436</v>
      </c>
      <c r="AF310" s="13"/>
    </row>
    <row r="311" spans="1:32" s="1" customFormat="1" ht="15" customHeight="1">
      <c r="A311" s="30" t="s">
        <v>160</v>
      </c>
      <c r="B311" s="31" t="s">
        <v>3</v>
      </c>
      <c r="C311" s="41" t="s">
        <v>50</v>
      </c>
      <c r="D311" s="32">
        <v>37</v>
      </c>
      <c r="E311" s="32">
        <v>39</v>
      </c>
      <c r="F311" s="128">
        <v>44</v>
      </c>
      <c r="G311" s="33">
        <v>37</v>
      </c>
      <c r="H311" s="34">
        <v>35</v>
      </c>
      <c r="I311" s="35">
        <v>33</v>
      </c>
      <c r="J311" s="33"/>
      <c r="K311" s="144"/>
      <c r="L311" s="35">
        <v>36</v>
      </c>
      <c r="M311" s="33">
        <v>40</v>
      </c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>
        <v>39</v>
      </c>
      <c r="Y311" s="32"/>
      <c r="Z311" s="32"/>
      <c r="AA311" s="32"/>
      <c r="AB311" s="39">
        <f t="shared" si="12"/>
        <v>9</v>
      </c>
      <c r="AC311" s="40">
        <f t="shared" si="13"/>
        <v>37.777777777777779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13"/>
    </row>
    <row r="312" spans="1:32" s="1" customFormat="1" ht="15" customHeight="1">
      <c r="A312" s="30" t="s">
        <v>333</v>
      </c>
      <c r="B312" s="31" t="s">
        <v>9</v>
      </c>
      <c r="C312" s="31" t="s">
        <v>96</v>
      </c>
      <c r="D312" s="32"/>
      <c r="E312" s="32"/>
      <c r="F312" s="128">
        <v>38</v>
      </c>
      <c r="G312" s="33"/>
      <c r="H312" s="34"/>
      <c r="I312" s="35"/>
      <c r="J312" s="33"/>
      <c r="K312" s="144"/>
      <c r="L312" s="35"/>
      <c r="M312" s="33"/>
      <c r="N312" s="36"/>
      <c r="O312" s="35"/>
      <c r="P312" s="35"/>
      <c r="Q312" s="35"/>
      <c r="R312" s="35"/>
      <c r="S312" s="35"/>
      <c r="T312" s="35"/>
      <c r="U312" s="35"/>
      <c r="V312" s="35"/>
      <c r="W312" s="35"/>
      <c r="X312" s="128">
        <v>38</v>
      </c>
      <c r="Y312" s="32">
        <v>38</v>
      </c>
      <c r="Z312" s="32"/>
      <c r="AA312" s="32"/>
      <c r="AB312" s="39">
        <f t="shared" si="12"/>
        <v>3</v>
      </c>
      <c r="AC312" s="40">
        <f t="shared" si="13"/>
        <v>38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13"/>
    </row>
    <row r="313" spans="1:32" s="1" customFormat="1" ht="15" customHeight="1">
      <c r="A313" s="30" t="s">
        <v>334</v>
      </c>
      <c r="B313" s="31" t="s">
        <v>7</v>
      </c>
      <c r="C313" s="31" t="s">
        <v>45</v>
      </c>
      <c r="D313" s="32"/>
      <c r="E313" s="32"/>
      <c r="F313" s="128"/>
      <c r="G313" s="33"/>
      <c r="H313" s="34"/>
      <c r="I313" s="35"/>
      <c r="J313" s="33"/>
      <c r="K313" s="144"/>
      <c r="L313" s="35"/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/>
      <c r="Y313" s="32"/>
      <c r="Z313" s="32"/>
      <c r="AA313" s="32"/>
      <c r="AB313" s="39">
        <f t="shared" si="12"/>
        <v>0</v>
      </c>
      <c r="AC313" s="40">
        <f t="shared" si="13"/>
        <v>0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13"/>
    </row>
    <row r="314" spans="1:32" s="1" customFormat="1" ht="15" customHeight="1">
      <c r="A314" s="30" t="s">
        <v>161</v>
      </c>
      <c r="B314" s="31" t="s">
        <v>8</v>
      </c>
      <c r="C314" s="31" t="s">
        <v>45</v>
      </c>
      <c r="D314" s="32"/>
      <c r="E314" s="32"/>
      <c r="F314" s="128">
        <v>40</v>
      </c>
      <c r="G314" s="33"/>
      <c r="H314" s="34">
        <v>38</v>
      </c>
      <c r="I314" s="35"/>
      <c r="J314" s="33"/>
      <c r="K314" s="144"/>
      <c r="L314" s="35"/>
      <c r="M314" s="33"/>
      <c r="N314" s="36"/>
      <c r="O314" s="35"/>
      <c r="P314" s="35"/>
      <c r="Q314" s="35"/>
      <c r="R314" s="35"/>
      <c r="S314" s="35"/>
      <c r="T314" s="35"/>
      <c r="U314" s="35"/>
      <c r="V314" s="35"/>
      <c r="W314" s="35"/>
      <c r="X314" s="128"/>
      <c r="Y314" s="32"/>
      <c r="Z314" s="32"/>
      <c r="AA314" s="32"/>
      <c r="AB314" s="39">
        <f t="shared" si="12"/>
        <v>2</v>
      </c>
      <c r="AC314" s="40">
        <f t="shared" si="13"/>
        <v>39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13"/>
    </row>
    <row r="315" spans="1:32" s="1" customFormat="1" ht="15" customHeight="1">
      <c r="A315" s="46" t="s">
        <v>161</v>
      </c>
      <c r="B315" s="37" t="s">
        <v>8</v>
      </c>
      <c r="C315" s="37" t="s">
        <v>47</v>
      </c>
      <c r="D315" s="32"/>
      <c r="E315" s="32"/>
      <c r="F315" s="128">
        <v>40</v>
      </c>
      <c r="G315" s="33"/>
      <c r="H315" s="34">
        <v>40</v>
      </c>
      <c r="I315" s="35"/>
      <c r="J315" s="33"/>
      <c r="K315" s="144"/>
      <c r="L315" s="35"/>
      <c r="M315" s="33"/>
      <c r="N315" s="36"/>
      <c r="O315" s="35"/>
      <c r="P315" s="35"/>
      <c r="Q315" s="35"/>
      <c r="R315" s="35"/>
      <c r="S315" s="35"/>
      <c r="T315" s="35"/>
      <c r="U315" s="35"/>
      <c r="V315" s="35"/>
      <c r="W315" s="35"/>
      <c r="X315" s="128"/>
      <c r="Y315" s="32"/>
      <c r="Z315" s="32"/>
      <c r="AA315" s="32"/>
      <c r="AB315" s="39">
        <f t="shared" si="12"/>
        <v>2</v>
      </c>
      <c r="AC315" s="40">
        <f t="shared" si="13"/>
        <v>40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13"/>
    </row>
    <row r="316" spans="1:32" s="1" customFormat="1" ht="15" customHeight="1">
      <c r="A316" s="44" t="s">
        <v>162</v>
      </c>
      <c r="B316" s="32" t="s">
        <v>9</v>
      </c>
      <c r="C316" s="31" t="s">
        <v>57</v>
      </c>
      <c r="D316" s="32"/>
      <c r="E316" s="32">
        <v>38</v>
      </c>
      <c r="F316" s="128">
        <v>38</v>
      </c>
      <c r="G316" s="33"/>
      <c r="H316" s="34">
        <v>40</v>
      </c>
      <c r="I316" s="35"/>
      <c r="J316" s="33"/>
      <c r="K316" s="144"/>
      <c r="L316" s="35">
        <v>34</v>
      </c>
      <c r="M316" s="33">
        <v>40</v>
      </c>
      <c r="N316" s="36"/>
      <c r="O316" s="35"/>
      <c r="P316" s="35"/>
      <c r="Q316" s="35"/>
      <c r="R316" s="35"/>
      <c r="S316" s="35"/>
      <c r="T316" s="35"/>
      <c r="U316" s="35"/>
      <c r="V316" s="35"/>
      <c r="W316" s="35"/>
      <c r="X316" s="128">
        <v>42</v>
      </c>
      <c r="Y316" s="32">
        <v>42</v>
      </c>
      <c r="Z316" s="32">
        <v>40</v>
      </c>
      <c r="AA316" s="32"/>
      <c r="AB316" s="39">
        <f t="shared" si="12"/>
        <v>8</v>
      </c>
      <c r="AC316" s="40">
        <f t="shared" si="13"/>
        <v>39.25</v>
      </c>
      <c r="AD316" s="40">
        <f t="array" ref="AD316">IF(AB316=0,0,IF(AB316&gt;9,AVERAGE(LARGE(D316:Z316,{1,2,3,4,5,6,7,8,9,10})),0))</f>
        <v>0</v>
      </c>
      <c r="AE316" s="40">
        <f t="array" ref="AE316">IF(AB316=0,0,IF(AB316&gt;9,SUM(LARGE(D316:Z316,{1,2,3,4,5,6,7,8,9,10})),0))</f>
        <v>0</v>
      </c>
      <c r="AF316" s="13"/>
    </row>
    <row r="317" spans="1:32" s="1" customFormat="1" ht="15" customHeight="1">
      <c r="A317" s="126" t="s">
        <v>162</v>
      </c>
      <c r="B317" s="38" t="s">
        <v>9</v>
      </c>
      <c r="C317" s="120" t="s">
        <v>47</v>
      </c>
      <c r="D317" s="32"/>
      <c r="E317" s="32"/>
      <c r="F317" s="128"/>
      <c r="G317" s="33"/>
      <c r="H317" s="34"/>
      <c r="I317" s="35"/>
      <c r="J317" s="33"/>
      <c r="K317" s="144"/>
      <c r="L317" s="35"/>
      <c r="M317" s="33">
        <v>37</v>
      </c>
      <c r="N317" s="36"/>
      <c r="O317" s="35"/>
      <c r="P317" s="35"/>
      <c r="Q317" s="35"/>
      <c r="R317" s="35"/>
      <c r="S317" s="127"/>
      <c r="T317" s="35"/>
      <c r="U317" s="35"/>
      <c r="V317" s="35"/>
      <c r="W317" s="35"/>
      <c r="X317" s="128"/>
      <c r="Y317" s="32"/>
      <c r="Z317" s="32"/>
      <c r="AA317" s="31"/>
      <c r="AB317" s="39">
        <f t="shared" si="12"/>
        <v>1</v>
      </c>
      <c r="AC317" s="40">
        <f t="shared" si="13"/>
        <v>37</v>
      </c>
      <c r="AD317" s="40">
        <f t="array" ref="AD317">IF(AB317=0,0,IF(AB317&gt;9,AVERAGE(LARGE(D317:Z317,{1,2,3,4,5,6,7,8,9,10})),0))</f>
        <v>0</v>
      </c>
      <c r="AE317" s="40">
        <f t="array" ref="AE317">IF(AB317=0,0,IF(AB317&gt;9,SUM(LARGE(D317:Z317,{1,2,3,4,5,6,7,8,9,10})),0))</f>
        <v>0</v>
      </c>
      <c r="AF317" s="13"/>
    </row>
    <row r="318" spans="1:32" s="1" customFormat="1" ht="15" customHeight="1">
      <c r="A318" s="30" t="s">
        <v>163</v>
      </c>
      <c r="B318" s="31" t="s">
        <v>8</v>
      </c>
      <c r="C318" s="31" t="s">
        <v>45</v>
      </c>
      <c r="D318" s="32"/>
      <c r="E318" s="32"/>
      <c r="F318" s="128"/>
      <c r="G318" s="33"/>
      <c r="H318" s="34"/>
      <c r="I318" s="35"/>
      <c r="J318" s="33"/>
      <c r="K318" s="144"/>
      <c r="L318" s="35"/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/>
      <c r="Y318" s="32"/>
      <c r="Z318" s="32"/>
      <c r="AA318" s="32"/>
      <c r="AB318" s="39">
        <f t="shared" si="12"/>
        <v>0</v>
      </c>
      <c r="AC318" s="40">
        <f t="shared" si="13"/>
        <v>0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13"/>
    </row>
    <row r="319" spans="1:32" s="1" customFormat="1" ht="15" customHeight="1">
      <c r="A319" s="30" t="s">
        <v>163</v>
      </c>
      <c r="B319" s="31" t="s">
        <v>8</v>
      </c>
      <c r="C319" s="31" t="s">
        <v>50</v>
      </c>
      <c r="D319" s="37">
        <v>30</v>
      </c>
      <c r="E319" s="37">
        <v>43</v>
      </c>
      <c r="F319" s="129">
        <v>38</v>
      </c>
      <c r="G319" s="36">
        <v>40</v>
      </c>
      <c r="H319" s="36">
        <v>41</v>
      </c>
      <c r="I319" s="36">
        <v>35</v>
      </c>
      <c r="J319" s="36">
        <v>35</v>
      </c>
      <c r="K319" s="145">
        <v>42</v>
      </c>
      <c r="L319" s="36">
        <v>39</v>
      </c>
      <c r="M319" s="36">
        <v>44</v>
      </c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129">
        <v>30</v>
      </c>
      <c r="Y319" s="37">
        <v>44</v>
      </c>
      <c r="Z319" s="37"/>
      <c r="AA319" s="37"/>
      <c r="AB319" s="39">
        <f t="shared" si="12"/>
        <v>12</v>
      </c>
      <c r="AC319" s="40">
        <f t="shared" si="13"/>
        <v>38.416666666666664</v>
      </c>
      <c r="AD319" s="40">
        <f t="array" ref="AD319">IF(AB319=0,0,IF(AB319&gt;9,AVERAGE(LARGE(D319:Z319,{1,2,3,4,5,6,7,8,9,10})),0))</f>
        <v>40.1</v>
      </c>
      <c r="AE319" s="40">
        <f t="array" ref="AE319">IF(AB319=0,0,IF(AB319&gt;9,SUM(LARGE(D319:Z319,{1,2,3,4,5,6,7,8,9,10})),0))</f>
        <v>401</v>
      </c>
      <c r="AF319" s="13"/>
    </row>
    <row r="320" spans="1:32" s="1" customFormat="1" ht="15" customHeight="1">
      <c r="A320" s="46" t="s">
        <v>163</v>
      </c>
      <c r="B320" s="37" t="s">
        <v>8</v>
      </c>
      <c r="C320" s="37" t="s">
        <v>57</v>
      </c>
      <c r="D320" s="32">
        <v>34</v>
      </c>
      <c r="E320" s="32">
        <v>42</v>
      </c>
      <c r="F320" s="128">
        <v>42</v>
      </c>
      <c r="G320" s="33">
        <v>36</v>
      </c>
      <c r="H320" s="34">
        <v>40</v>
      </c>
      <c r="I320" s="35">
        <v>41</v>
      </c>
      <c r="J320" s="33">
        <v>38</v>
      </c>
      <c r="K320" s="144">
        <v>35</v>
      </c>
      <c r="L320" s="35">
        <v>33</v>
      </c>
      <c r="M320" s="33">
        <v>45</v>
      </c>
      <c r="N320" s="36"/>
      <c r="O320" s="35"/>
      <c r="P320" s="35"/>
      <c r="Q320" s="35"/>
      <c r="R320" s="35"/>
      <c r="S320" s="35"/>
      <c r="T320" s="35"/>
      <c r="U320" s="35"/>
      <c r="V320" s="35"/>
      <c r="W320" s="35"/>
      <c r="X320" s="128">
        <v>39</v>
      </c>
      <c r="Y320" s="31">
        <v>41</v>
      </c>
      <c r="Z320" s="37"/>
      <c r="AA320" s="32"/>
      <c r="AB320" s="39">
        <f t="shared" si="12"/>
        <v>12</v>
      </c>
      <c r="AC320" s="40">
        <f t="shared" si="13"/>
        <v>38.833333333333336</v>
      </c>
      <c r="AD320" s="40">
        <f t="array" ref="AD320">IF(AB320=0,0,IF(AB320&gt;9,AVERAGE(LARGE(D320:Z320,{1,2,3,4,5,6,7,8,9,10})),0))</f>
        <v>39.9</v>
      </c>
      <c r="AE320" s="40">
        <f t="array" ref="AE320">IF(AB320=0,0,IF(AB320&gt;9,SUM(LARGE(D320:Z320,{1,2,3,4,5,6,7,8,9,10})),0))</f>
        <v>399</v>
      </c>
      <c r="AF320" s="13"/>
    </row>
    <row r="321" spans="1:32" s="1" customFormat="1" ht="15" customHeight="1">
      <c r="A321" s="30" t="s">
        <v>163</v>
      </c>
      <c r="B321" s="31" t="s">
        <v>8</v>
      </c>
      <c r="C321" s="41" t="s">
        <v>47</v>
      </c>
      <c r="D321" s="9"/>
      <c r="E321" s="32"/>
      <c r="F321" s="128"/>
      <c r="G321" s="33"/>
      <c r="H321" s="34"/>
      <c r="I321" s="35"/>
      <c r="J321" s="33"/>
      <c r="K321" s="144"/>
      <c r="L321" s="35"/>
      <c r="M321" s="33"/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28"/>
      <c r="Y321" s="32"/>
      <c r="Z321" s="32"/>
      <c r="AA321" s="32"/>
      <c r="AB321" s="39">
        <f t="shared" si="12"/>
        <v>0</v>
      </c>
      <c r="AC321" s="40">
        <f t="shared" si="13"/>
        <v>0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13"/>
    </row>
    <row r="322" spans="1:32" s="1" customFormat="1" ht="15" customHeight="1">
      <c r="A322" s="44" t="s">
        <v>335</v>
      </c>
      <c r="B322" s="32" t="s">
        <v>7</v>
      </c>
      <c r="C322" s="31" t="s">
        <v>58</v>
      </c>
      <c r="D322" s="32"/>
      <c r="E322" s="32">
        <v>37</v>
      </c>
      <c r="F322" s="128">
        <v>34</v>
      </c>
      <c r="G322" s="33">
        <v>38</v>
      </c>
      <c r="H322" s="34">
        <v>29</v>
      </c>
      <c r="I322" s="35">
        <v>35</v>
      </c>
      <c r="J322" s="33"/>
      <c r="K322" s="144">
        <v>29</v>
      </c>
      <c r="L322" s="35"/>
      <c r="M322" s="33"/>
      <c r="N322" s="36"/>
      <c r="O322" s="35"/>
      <c r="P322" s="35"/>
      <c r="Q322" s="35"/>
      <c r="R322" s="35"/>
      <c r="S322" s="35"/>
      <c r="T322" s="35"/>
      <c r="U322" s="35"/>
      <c r="V322" s="35"/>
      <c r="W322" s="35"/>
      <c r="X322" s="128">
        <v>29</v>
      </c>
      <c r="Y322" s="32"/>
      <c r="Z322" s="32"/>
      <c r="AA322" s="32"/>
      <c r="AB322" s="39">
        <f t="shared" si="12"/>
        <v>7</v>
      </c>
      <c r="AC322" s="40">
        <f t="shared" si="13"/>
        <v>33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13"/>
    </row>
    <row r="323" spans="1:32" s="1" customFormat="1" ht="15" customHeight="1">
      <c r="A323" s="44" t="s">
        <v>336</v>
      </c>
      <c r="B323" s="32" t="s">
        <v>7</v>
      </c>
      <c r="C323" s="32" t="s">
        <v>45</v>
      </c>
      <c r="D323" s="37"/>
      <c r="E323" s="37">
        <v>34</v>
      </c>
      <c r="F323" s="129">
        <v>30</v>
      </c>
      <c r="G323" s="36"/>
      <c r="H323" s="36"/>
      <c r="I323" s="36"/>
      <c r="J323" s="36"/>
      <c r="K323" s="145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129"/>
      <c r="Y323" s="37"/>
      <c r="Z323" s="37"/>
      <c r="AA323" s="37"/>
      <c r="AB323" s="39">
        <f t="shared" si="12"/>
        <v>2</v>
      </c>
      <c r="AC323" s="40">
        <f t="shared" si="13"/>
        <v>32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13"/>
    </row>
    <row r="324" spans="1:32" s="1" customFormat="1" ht="15" customHeight="1">
      <c r="A324" s="44" t="s">
        <v>164</v>
      </c>
      <c r="B324" s="32" t="s">
        <v>7</v>
      </c>
      <c r="C324" s="32" t="s">
        <v>45</v>
      </c>
      <c r="D324" s="32"/>
      <c r="E324" s="32">
        <v>33</v>
      </c>
      <c r="F324" s="128">
        <v>31</v>
      </c>
      <c r="G324" s="33">
        <v>34</v>
      </c>
      <c r="H324" s="34">
        <v>29</v>
      </c>
      <c r="I324" s="35">
        <v>27</v>
      </c>
      <c r="J324" s="33"/>
      <c r="K324" s="144">
        <v>38</v>
      </c>
      <c r="L324" s="35"/>
      <c r="M324" s="33"/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59">
        <v>31</v>
      </c>
      <c r="Y324" s="32">
        <v>34</v>
      </c>
      <c r="Z324" s="32"/>
      <c r="AA324" s="32"/>
      <c r="AB324" s="39">
        <f t="shared" si="12"/>
        <v>8</v>
      </c>
      <c r="AC324" s="40">
        <f t="shared" si="13"/>
        <v>32.125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13"/>
    </row>
    <row r="325" spans="1:32" s="1" customFormat="1" ht="15" customHeight="1">
      <c r="A325" s="124" t="s">
        <v>404</v>
      </c>
      <c r="B325" s="123" t="s">
        <v>7</v>
      </c>
      <c r="C325" s="123" t="s">
        <v>55</v>
      </c>
      <c r="D325" s="121"/>
      <c r="E325" s="121">
        <v>15</v>
      </c>
      <c r="F325" s="128">
        <v>15</v>
      </c>
      <c r="G325" s="33">
        <v>13</v>
      </c>
      <c r="H325" s="34">
        <v>23</v>
      </c>
      <c r="I325" s="35">
        <v>19</v>
      </c>
      <c r="J325" s="33"/>
      <c r="K325" s="144">
        <v>23</v>
      </c>
      <c r="L325" s="35"/>
      <c r="M325" s="33"/>
      <c r="N325" s="36"/>
      <c r="O325" s="35"/>
      <c r="P325" s="35"/>
      <c r="Q325" s="35"/>
      <c r="R325" s="35"/>
      <c r="S325" s="127"/>
      <c r="T325" s="35"/>
      <c r="U325" s="35"/>
      <c r="V325" s="35"/>
      <c r="W325" s="35"/>
      <c r="X325" s="159">
        <v>13</v>
      </c>
      <c r="Y325" s="32">
        <v>24</v>
      </c>
      <c r="Z325" s="32"/>
      <c r="AA325" s="32"/>
      <c r="AB325" s="39">
        <f t="shared" si="12"/>
        <v>8</v>
      </c>
      <c r="AC325" s="40">
        <f t="shared" si="13"/>
        <v>18.125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13"/>
    </row>
    <row r="326" spans="1:32" s="1" customFormat="1" ht="15" customHeight="1">
      <c r="A326" s="30" t="s">
        <v>165</v>
      </c>
      <c r="B326" s="31" t="s">
        <v>4</v>
      </c>
      <c r="C326" s="31" t="s">
        <v>45</v>
      </c>
      <c r="D326" s="32">
        <v>39</v>
      </c>
      <c r="E326" s="32">
        <v>42</v>
      </c>
      <c r="F326" s="128"/>
      <c r="G326" s="33">
        <v>42</v>
      </c>
      <c r="H326" s="34">
        <v>34</v>
      </c>
      <c r="I326" s="35"/>
      <c r="J326" s="33">
        <v>40</v>
      </c>
      <c r="K326" s="144"/>
      <c r="L326" s="35"/>
      <c r="M326" s="33"/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>
        <v>38</v>
      </c>
      <c r="Y326" s="37">
        <v>41</v>
      </c>
      <c r="Z326" s="32"/>
      <c r="AA326" s="31"/>
      <c r="AB326" s="39">
        <f t="shared" si="12"/>
        <v>7</v>
      </c>
      <c r="AC326" s="40">
        <f t="shared" si="13"/>
        <v>39.428571428571431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13"/>
    </row>
    <row r="327" spans="1:32" s="1" customFormat="1" ht="15" customHeight="1">
      <c r="A327" s="30" t="s">
        <v>337</v>
      </c>
      <c r="B327" s="31" t="s">
        <v>4</v>
      </c>
      <c r="C327" s="31" t="s">
        <v>58</v>
      </c>
      <c r="D327" s="32"/>
      <c r="E327" s="32">
        <v>37</v>
      </c>
      <c r="F327" s="128"/>
      <c r="G327" s="33">
        <v>21</v>
      </c>
      <c r="H327" s="34">
        <v>26</v>
      </c>
      <c r="I327" s="35"/>
      <c r="J327" s="33">
        <v>26</v>
      </c>
      <c r="K327" s="144"/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28">
        <v>34</v>
      </c>
      <c r="Y327" s="32"/>
      <c r="Z327" s="32"/>
      <c r="AA327" s="32"/>
      <c r="AB327" s="39">
        <f t="shared" si="12"/>
        <v>5</v>
      </c>
      <c r="AC327" s="40">
        <f t="shared" si="13"/>
        <v>28.8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13"/>
    </row>
    <row r="328" spans="1:32" s="1" customFormat="1" ht="15" customHeight="1">
      <c r="A328" s="30" t="s">
        <v>338</v>
      </c>
      <c r="B328" s="31" t="s">
        <v>5</v>
      </c>
      <c r="C328" s="41" t="s">
        <v>45</v>
      </c>
      <c r="D328" s="52"/>
      <c r="E328" s="32"/>
      <c r="F328" s="128"/>
      <c r="G328" s="33"/>
      <c r="H328" s="34"/>
      <c r="I328" s="35"/>
      <c r="J328" s="33"/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28"/>
      <c r="Y328" s="32"/>
      <c r="Z328" s="32"/>
      <c r="AA328" s="32"/>
      <c r="AB328" s="39">
        <f t="shared" si="12"/>
        <v>0</v>
      </c>
      <c r="AC328" s="40">
        <f t="shared" si="13"/>
        <v>0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13"/>
    </row>
    <row r="329" spans="1:32" s="1" customFormat="1" ht="15" customHeight="1">
      <c r="A329" s="30" t="s">
        <v>166</v>
      </c>
      <c r="B329" s="31" t="s">
        <v>6</v>
      </c>
      <c r="C329" s="31" t="s">
        <v>45</v>
      </c>
      <c r="D329" s="32">
        <v>41</v>
      </c>
      <c r="E329" s="32">
        <v>40</v>
      </c>
      <c r="F329" s="128"/>
      <c r="G329" s="33">
        <v>44</v>
      </c>
      <c r="H329" s="34">
        <v>38</v>
      </c>
      <c r="I329" s="35"/>
      <c r="J329" s="33"/>
      <c r="K329" s="144"/>
      <c r="L329" s="35"/>
      <c r="M329" s="33"/>
      <c r="N329" s="36"/>
      <c r="O329" s="35"/>
      <c r="P329" s="35"/>
      <c r="Q329" s="35"/>
      <c r="R329" s="35"/>
      <c r="S329" s="35"/>
      <c r="T329" s="35"/>
      <c r="U329" s="35"/>
      <c r="V329" s="35"/>
      <c r="W329" s="35"/>
      <c r="X329" s="128">
        <v>39</v>
      </c>
      <c r="Y329" s="32">
        <v>42</v>
      </c>
      <c r="Z329" s="160">
        <v>42</v>
      </c>
      <c r="AA329" s="32"/>
      <c r="AB329" s="39">
        <f t="shared" si="12"/>
        <v>7</v>
      </c>
      <c r="AC329" s="40">
        <f t="shared" si="13"/>
        <v>40.857142857142854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13"/>
    </row>
    <row r="330" spans="1:32" s="1" customFormat="1" ht="15" customHeight="1">
      <c r="A330" s="44" t="s">
        <v>166</v>
      </c>
      <c r="B330" s="32" t="s">
        <v>6</v>
      </c>
      <c r="C330" s="32" t="s">
        <v>50</v>
      </c>
      <c r="D330" s="32"/>
      <c r="E330" s="32"/>
      <c r="F330" s="128"/>
      <c r="G330" s="33">
        <v>36</v>
      </c>
      <c r="H330" s="34"/>
      <c r="I330" s="35"/>
      <c r="J330" s="33"/>
      <c r="K330" s="144"/>
      <c r="L330" s="35"/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59">
        <v>38</v>
      </c>
      <c r="Y330" s="31"/>
      <c r="Z330" s="31"/>
      <c r="AA330" s="32"/>
      <c r="AB330" s="39">
        <f t="shared" si="12"/>
        <v>2</v>
      </c>
      <c r="AC330" s="40">
        <f t="shared" si="13"/>
        <v>37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13"/>
    </row>
    <row r="331" spans="1:32" s="1" customFormat="1" ht="15" customHeight="1">
      <c r="A331" s="30" t="s">
        <v>339</v>
      </c>
      <c r="B331" s="31" t="s">
        <v>10</v>
      </c>
      <c r="C331" s="31" t="s">
        <v>45</v>
      </c>
      <c r="D331" s="32"/>
      <c r="E331" s="32"/>
      <c r="F331" s="128"/>
      <c r="G331" s="33"/>
      <c r="H331" s="34"/>
      <c r="I331" s="35"/>
      <c r="J331" s="33"/>
      <c r="K331" s="144"/>
      <c r="L331" s="35"/>
      <c r="M331" s="33"/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28"/>
      <c r="Y331" s="32"/>
      <c r="Z331" s="32"/>
      <c r="AA331" s="32"/>
      <c r="AB331" s="39">
        <f t="shared" si="12"/>
        <v>0</v>
      </c>
      <c r="AC331" s="40">
        <f t="shared" si="13"/>
        <v>0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13"/>
    </row>
    <row r="332" spans="1:32" s="1" customFormat="1" ht="15" customHeight="1">
      <c r="A332" s="30" t="s">
        <v>340</v>
      </c>
      <c r="B332" s="31" t="s">
        <v>12</v>
      </c>
      <c r="C332" s="31" t="s">
        <v>57</v>
      </c>
      <c r="D332" s="32"/>
      <c r="E332" s="32"/>
      <c r="F332" s="128"/>
      <c r="G332" s="33"/>
      <c r="H332" s="34"/>
      <c r="I332" s="35"/>
      <c r="J332" s="33"/>
      <c r="K332" s="144"/>
      <c r="L332" s="35"/>
      <c r="M332" s="33"/>
      <c r="N332" s="36"/>
      <c r="O332" s="35"/>
      <c r="P332" s="35"/>
      <c r="Q332" s="35"/>
      <c r="R332" s="35"/>
      <c r="S332" s="35"/>
      <c r="T332" s="35"/>
      <c r="U332" s="35"/>
      <c r="V332" s="35"/>
      <c r="W332" s="35"/>
      <c r="X332" s="128"/>
      <c r="Y332" s="32"/>
      <c r="Z332" s="32"/>
      <c r="AA332" s="32"/>
      <c r="AB332" s="39">
        <f t="shared" si="12"/>
        <v>0</v>
      </c>
      <c r="AC332" s="40">
        <f t="shared" si="13"/>
        <v>0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13"/>
    </row>
    <row r="333" spans="1:32" s="1" customFormat="1" ht="15" customHeight="1">
      <c r="A333" s="126" t="s">
        <v>410</v>
      </c>
      <c r="B333" s="120" t="s">
        <v>5</v>
      </c>
      <c r="C333" s="120" t="s">
        <v>45</v>
      </c>
      <c r="D333" s="121"/>
      <c r="E333" s="121">
        <v>43</v>
      </c>
      <c r="F333" s="128"/>
      <c r="G333" s="33">
        <v>33</v>
      </c>
      <c r="H333" s="34">
        <v>40</v>
      </c>
      <c r="I333" s="35">
        <v>29</v>
      </c>
      <c r="J333" s="33">
        <v>33</v>
      </c>
      <c r="K333" s="144"/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>
        <v>41</v>
      </c>
      <c r="Y333" s="160">
        <v>36</v>
      </c>
      <c r="Z333" s="32">
        <v>37</v>
      </c>
      <c r="AA333" s="32"/>
      <c r="AB333" s="39">
        <f t="shared" si="12"/>
        <v>8</v>
      </c>
      <c r="AC333" s="40">
        <f t="shared" si="13"/>
        <v>36.5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13"/>
    </row>
    <row r="334" spans="1:32" s="1" customFormat="1" ht="15" customHeight="1">
      <c r="A334" s="30" t="s">
        <v>167</v>
      </c>
      <c r="B334" s="31" t="s">
        <v>9</v>
      </c>
      <c r="C334" s="31" t="s">
        <v>50</v>
      </c>
      <c r="D334" s="32"/>
      <c r="E334" s="32"/>
      <c r="F334" s="128"/>
      <c r="G334" s="33">
        <v>37</v>
      </c>
      <c r="H334" s="34">
        <v>34</v>
      </c>
      <c r="I334" s="35">
        <v>36</v>
      </c>
      <c r="J334" s="33"/>
      <c r="K334" s="144"/>
      <c r="L334" s="35">
        <v>39</v>
      </c>
      <c r="M334" s="33"/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28"/>
      <c r="Y334" s="32"/>
      <c r="Z334" s="32"/>
      <c r="AA334" s="32"/>
      <c r="AB334" s="39">
        <f t="shared" si="12"/>
        <v>4</v>
      </c>
      <c r="AC334" s="40">
        <f t="shared" si="13"/>
        <v>36.5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13"/>
    </row>
    <row r="335" spans="1:32" s="1" customFormat="1" ht="15" customHeight="1">
      <c r="A335" s="30" t="s">
        <v>167</v>
      </c>
      <c r="B335" s="31" t="s">
        <v>9</v>
      </c>
      <c r="C335" s="31" t="s">
        <v>47</v>
      </c>
      <c r="D335" s="32"/>
      <c r="E335" s="32">
        <v>45</v>
      </c>
      <c r="F335" s="128">
        <v>41</v>
      </c>
      <c r="G335" s="33">
        <v>41</v>
      </c>
      <c r="H335" s="34">
        <v>38</v>
      </c>
      <c r="I335" s="35">
        <v>40</v>
      </c>
      <c r="J335" s="33"/>
      <c r="K335" s="144"/>
      <c r="L335" s="35">
        <v>39</v>
      </c>
      <c r="M335" s="33">
        <v>45</v>
      </c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28">
        <v>42</v>
      </c>
      <c r="Y335" s="32">
        <v>43</v>
      </c>
      <c r="Z335" s="32">
        <v>42</v>
      </c>
      <c r="AA335" s="32"/>
      <c r="AB335" s="39">
        <f t="shared" si="12"/>
        <v>10</v>
      </c>
      <c r="AC335" s="40">
        <f t="shared" si="13"/>
        <v>41.6</v>
      </c>
      <c r="AD335" s="40">
        <f t="array" ref="AD335">IF(AB335=0,0,IF(AB335&gt;9,AVERAGE(LARGE(D335:Z335,{1,2,3,4,5,6,7,8,9,10})),0))</f>
        <v>41.6</v>
      </c>
      <c r="AE335" s="40">
        <f t="array" ref="AE335">IF(AB335=0,0,IF(AB335&gt;9,SUM(LARGE(D335:Z335,{1,2,3,4,5,6,7,8,9,10})),0))</f>
        <v>416</v>
      </c>
      <c r="AF335" s="13"/>
    </row>
    <row r="336" spans="1:32" s="1" customFormat="1" ht="15" customHeight="1">
      <c r="A336" s="30" t="s">
        <v>168</v>
      </c>
      <c r="B336" s="31" t="s">
        <v>11</v>
      </c>
      <c r="C336" s="31" t="s">
        <v>45</v>
      </c>
      <c r="D336" s="32"/>
      <c r="E336" s="32"/>
      <c r="F336" s="128">
        <v>39</v>
      </c>
      <c r="G336" s="33">
        <v>38</v>
      </c>
      <c r="H336" s="34">
        <v>36</v>
      </c>
      <c r="I336" s="35"/>
      <c r="J336" s="33">
        <v>38</v>
      </c>
      <c r="K336" s="144">
        <v>38</v>
      </c>
      <c r="L336" s="35"/>
      <c r="M336" s="33"/>
      <c r="N336" s="36"/>
      <c r="O336" s="35"/>
      <c r="P336" s="35"/>
      <c r="Q336" s="35"/>
      <c r="R336" s="35"/>
      <c r="S336" s="35"/>
      <c r="T336" s="35"/>
      <c r="U336" s="35"/>
      <c r="V336" s="35"/>
      <c r="W336" s="35"/>
      <c r="X336" s="128">
        <v>42</v>
      </c>
      <c r="Y336" s="32"/>
      <c r="Z336" s="32"/>
      <c r="AA336" s="32"/>
      <c r="AB336" s="39">
        <f t="shared" si="12"/>
        <v>6</v>
      </c>
      <c r="AC336" s="40">
        <f t="shared" si="13"/>
        <v>38.5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13"/>
    </row>
    <row r="337" spans="1:32" s="1" customFormat="1" ht="15" customHeight="1">
      <c r="A337" s="30" t="s">
        <v>168</v>
      </c>
      <c r="B337" s="31" t="s">
        <v>11</v>
      </c>
      <c r="C337" s="31" t="s">
        <v>57</v>
      </c>
      <c r="D337" s="32"/>
      <c r="E337" s="32"/>
      <c r="F337" s="128">
        <v>39</v>
      </c>
      <c r="G337" s="33">
        <v>38</v>
      </c>
      <c r="H337" s="34">
        <v>35</v>
      </c>
      <c r="I337" s="35"/>
      <c r="J337" s="33">
        <v>28</v>
      </c>
      <c r="K337" s="144">
        <v>41</v>
      </c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>
        <v>38</v>
      </c>
      <c r="Y337" s="32"/>
      <c r="Z337" s="32"/>
      <c r="AA337" s="32"/>
      <c r="AB337" s="39">
        <f t="shared" si="12"/>
        <v>6</v>
      </c>
      <c r="AC337" s="40">
        <f t="shared" si="13"/>
        <v>36.5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13"/>
    </row>
    <row r="338" spans="1:32" s="1" customFormat="1" ht="15" customHeight="1">
      <c r="A338" s="30" t="s">
        <v>368</v>
      </c>
      <c r="B338" s="31" t="s">
        <v>4</v>
      </c>
      <c r="C338" s="31" t="s">
        <v>45</v>
      </c>
      <c r="D338" s="32">
        <v>27</v>
      </c>
      <c r="E338" s="32">
        <v>31</v>
      </c>
      <c r="F338" s="128">
        <v>31</v>
      </c>
      <c r="G338" s="33">
        <v>31</v>
      </c>
      <c r="H338" s="34">
        <v>26</v>
      </c>
      <c r="I338" s="35">
        <v>21</v>
      </c>
      <c r="J338" s="33">
        <v>31</v>
      </c>
      <c r="K338" s="144">
        <v>26</v>
      </c>
      <c r="L338" s="35">
        <v>24</v>
      </c>
      <c r="M338" s="33">
        <v>23</v>
      </c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/>
      <c r="Y338" s="32"/>
      <c r="Z338" s="32"/>
      <c r="AA338" s="32"/>
      <c r="AB338" s="39">
        <f t="shared" si="12"/>
        <v>10</v>
      </c>
      <c r="AC338" s="40">
        <f t="shared" si="13"/>
        <v>27.1</v>
      </c>
      <c r="AD338" s="40">
        <f t="array" ref="AD338">IF(AB338=0,0,IF(AB338&gt;9,AVERAGE(LARGE(D338:Z338,{1,2,3,4,5,6,7,8,9,10})),0))</f>
        <v>27.1</v>
      </c>
      <c r="AE338" s="40">
        <f t="array" ref="AE338">IF(AB338=0,0,IF(AB338&gt;9,SUM(LARGE(D338:Z338,{1,2,3,4,5,6,7,8,9,10})),0))</f>
        <v>271</v>
      </c>
      <c r="AF338" s="13"/>
    </row>
    <row r="339" spans="1:32" s="1" customFormat="1" ht="15" customHeight="1">
      <c r="A339" s="30" t="s">
        <v>368</v>
      </c>
      <c r="B339" s="38" t="s">
        <v>4</v>
      </c>
      <c r="C339" s="31" t="s">
        <v>50</v>
      </c>
      <c r="D339" s="32">
        <v>29</v>
      </c>
      <c r="E339" s="32">
        <v>37</v>
      </c>
      <c r="F339" s="128">
        <v>29</v>
      </c>
      <c r="G339" s="33">
        <v>27</v>
      </c>
      <c r="H339" s="34"/>
      <c r="I339" s="35">
        <v>24</v>
      </c>
      <c r="J339" s="33">
        <v>27</v>
      </c>
      <c r="K339" s="144">
        <v>27</v>
      </c>
      <c r="L339" s="35">
        <v>21</v>
      </c>
      <c r="M339" s="33">
        <v>32</v>
      </c>
      <c r="N339" s="36"/>
      <c r="O339" s="35"/>
      <c r="P339" s="35"/>
      <c r="Q339" s="35"/>
      <c r="R339" s="35"/>
      <c r="S339" s="35"/>
      <c r="T339" s="35"/>
      <c r="U339" s="35"/>
      <c r="V339" s="35"/>
      <c r="W339" s="35"/>
      <c r="X339" s="128"/>
      <c r="Y339" s="31"/>
      <c r="Z339" s="31"/>
      <c r="AA339" s="32"/>
      <c r="AB339" s="39">
        <f t="shared" si="12"/>
        <v>9</v>
      </c>
      <c r="AC339" s="40">
        <f t="shared" si="13"/>
        <v>28.111111111111111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13"/>
    </row>
    <row r="340" spans="1:32" s="1" customFormat="1" ht="15" customHeight="1">
      <c r="A340" s="30" t="s">
        <v>169</v>
      </c>
      <c r="B340" s="31" t="s">
        <v>4</v>
      </c>
      <c r="C340" s="31" t="s">
        <v>45</v>
      </c>
      <c r="D340" s="32"/>
      <c r="E340" s="32"/>
      <c r="F340" s="128"/>
      <c r="G340" s="33"/>
      <c r="H340" s="34"/>
      <c r="I340" s="35">
        <v>45</v>
      </c>
      <c r="J340" s="33">
        <v>33</v>
      </c>
      <c r="K340" s="144"/>
      <c r="L340" s="35"/>
      <c r="M340" s="33"/>
      <c r="N340" s="36"/>
      <c r="O340" s="35"/>
      <c r="P340" s="35"/>
      <c r="Q340" s="35"/>
      <c r="R340" s="35"/>
      <c r="S340" s="35"/>
      <c r="T340" s="35"/>
      <c r="U340" s="35"/>
      <c r="V340" s="35"/>
      <c r="W340" s="35"/>
      <c r="X340" s="128"/>
      <c r="Y340" s="32"/>
      <c r="Z340" s="32"/>
      <c r="AA340" s="32"/>
      <c r="AB340" s="39">
        <f t="shared" si="12"/>
        <v>2</v>
      </c>
      <c r="AC340" s="40">
        <f t="shared" si="13"/>
        <v>39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13"/>
    </row>
    <row r="341" spans="1:32" s="1" customFormat="1" ht="15" customHeight="1">
      <c r="A341" s="30" t="s">
        <v>169</v>
      </c>
      <c r="B341" s="31" t="s">
        <v>4</v>
      </c>
      <c r="C341" s="41" t="s">
        <v>57</v>
      </c>
      <c r="D341" s="48"/>
      <c r="E341" s="32"/>
      <c r="F341" s="128"/>
      <c r="G341" s="33"/>
      <c r="H341" s="34"/>
      <c r="I341" s="35"/>
      <c r="J341" s="33"/>
      <c r="K341" s="144"/>
      <c r="L341" s="35"/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/>
      <c r="Y341" s="32"/>
      <c r="Z341" s="32"/>
      <c r="AA341" s="32"/>
      <c r="AB341" s="39">
        <f t="shared" si="12"/>
        <v>0</v>
      </c>
      <c r="AC341" s="40">
        <f t="shared" si="13"/>
        <v>0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  <c r="AF341" s="13"/>
    </row>
    <row r="342" spans="1:32" s="1" customFormat="1" ht="15" customHeight="1">
      <c r="A342" s="30" t="s">
        <v>341</v>
      </c>
      <c r="B342" s="31" t="s">
        <v>4</v>
      </c>
      <c r="C342" s="31" t="s">
        <v>45</v>
      </c>
      <c r="D342" s="32"/>
      <c r="E342" s="32"/>
      <c r="F342" s="128"/>
      <c r="G342" s="33"/>
      <c r="H342" s="34"/>
      <c r="I342" s="35"/>
      <c r="J342" s="33"/>
      <c r="K342" s="144"/>
      <c r="L342" s="35"/>
      <c r="M342" s="33"/>
      <c r="N342" s="36"/>
      <c r="O342" s="35"/>
      <c r="P342" s="35"/>
      <c r="Q342" s="35"/>
      <c r="R342" s="35"/>
      <c r="S342" s="35"/>
      <c r="T342" s="35"/>
      <c r="U342" s="35"/>
      <c r="V342" s="35"/>
      <c r="W342" s="35"/>
      <c r="X342" s="128"/>
      <c r="Y342" s="32"/>
      <c r="Z342" s="32"/>
      <c r="AA342" s="32"/>
      <c r="AB342" s="39">
        <f t="shared" si="12"/>
        <v>0</v>
      </c>
      <c r="AC342" s="40">
        <f t="shared" si="13"/>
        <v>0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  <c r="AF342" s="13"/>
    </row>
    <row r="343" spans="1:32" s="3" customFormat="1" ht="15" customHeight="1">
      <c r="A343" s="30" t="s">
        <v>170</v>
      </c>
      <c r="B343" s="302" t="s">
        <v>5</v>
      </c>
      <c r="C343" s="31" t="s">
        <v>45</v>
      </c>
      <c r="D343" s="32">
        <v>37</v>
      </c>
      <c r="E343" s="32"/>
      <c r="F343" s="128"/>
      <c r="G343" s="33">
        <v>31</v>
      </c>
      <c r="H343" s="34"/>
      <c r="I343" s="35">
        <v>35</v>
      </c>
      <c r="J343" s="33"/>
      <c r="K343" s="144"/>
      <c r="L343" s="35"/>
      <c r="M343" s="33">
        <v>39</v>
      </c>
      <c r="N343" s="36"/>
      <c r="O343" s="35"/>
      <c r="P343" s="35"/>
      <c r="Q343" s="35"/>
      <c r="R343" s="35"/>
      <c r="S343" s="35"/>
      <c r="T343" s="35"/>
      <c r="U343" s="35"/>
      <c r="V343" s="35"/>
      <c r="W343" s="35"/>
      <c r="X343" s="128"/>
      <c r="Y343" s="32"/>
      <c r="Z343" s="32"/>
      <c r="AA343" s="32"/>
      <c r="AB343" s="39">
        <f t="shared" si="12"/>
        <v>4</v>
      </c>
      <c r="AC343" s="40">
        <f t="shared" si="13"/>
        <v>35.5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53"/>
    </row>
    <row r="344" spans="1:32" s="3" customFormat="1" ht="15" customHeight="1">
      <c r="A344" s="30" t="s">
        <v>392</v>
      </c>
      <c r="B344" s="31" t="s">
        <v>3</v>
      </c>
      <c r="C344" s="31" t="s">
        <v>45</v>
      </c>
      <c r="D344" s="32">
        <v>24</v>
      </c>
      <c r="E344" s="32">
        <v>30</v>
      </c>
      <c r="F344" s="128"/>
      <c r="G344" s="33"/>
      <c r="H344" s="34">
        <v>32</v>
      </c>
      <c r="I344" s="35">
        <v>26</v>
      </c>
      <c r="J344" s="33"/>
      <c r="K344" s="144"/>
      <c r="L344" s="35">
        <v>30</v>
      </c>
      <c r="M344" s="33">
        <v>34</v>
      </c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/>
      <c r="Y344" s="32"/>
      <c r="Z344" s="32"/>
      <c r="AA344" s="32"/>
      <c r="AB344" s="39">
        <f t="shared" si="12"/>
        <v>6</v>
      </c>
      <c r="AC344" s="40">
        <f t="shared" si="13"/>
        <v>29.333333333333332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53"/>
    </row>
    <row r="345" spans="1:32" s="3" customFormat="1" ht="15" customHeight="1">
      <c r="A345" s="30" t="s">
        <v>342</v>
      </c>
      <c r="B345" s="31" t="s">
        <v>3</v>
      </c>
      <c r="C345" s="31" t="s">
        <v>58</v>
      </c>
      <c r="D345" s="32"/>
      <c r="E345" s="32"/>
      <c r="F345" s="128"/>
      <c r="G345" s="33"/>
      <c r="H345" s="34"/>
      <c r="I345" s="35"/>
      <c r="J345" s="33"/>
      <c r="K345" s="144"/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1"/>
      <c r="AB345" s="39">
        <f t="shared" si="12"/>
        <v>0</v>
      </c>
      <c r="AC345" s="40">
        <f t="shared" si="13"/>
        <v>0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53"/>
    </row>
    <row r="346" spans="1:32" s="3" customFormat="1" ht="15" customHeight="1">
      <c r="A346" s="30" t="s">
        <v>343</v>
      </c>
      <c r="B346" s="31" t="s">
        <v>3</v>
      </c>
      <c r="C346" s="31" t="s">
        <v>50</v>
      </c>
      <c r="D346" s="32"/>
      <c r="E346" s="32"/>
      <c r="F346" s="128"/>
      <c r="G346" s="33"/>
      <c r="H346" s="34"/>
      <c r="I346" s="35"/>
      <c r="J346" s="33"/>
      <c r="K346" s="144"/>
      <c r="L346" s="35"/>
      <c r="M346" s="33"/>
      <c r="N346" s="36"/>
      <c r="O346" s="35"/>
      <c r="P346" s="35"/>
      <c r="Q346" s="35"/>
      <c r="R346" s="35"/>
      <c r="S346" s="35"/>
      <c r="T346" s="35"/>
      <c r="U346" s="35"/>
      <c r="V346" s="35"/>
      <c r="W346" s="35"/>
      <c r="X346" s="128"/>
      <c r="Y346" s="32"/>
      <c r="Z346" s="32"/>
      <c r="AA346" s="32"/>
      <c r="AB346" s="39">
        <f t="shared" si="12"/>
        <v>0</v>
      </c>
      <c r="AC346" s="40">
        <f t="shared" si="13"/>
        <v>0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53"/>
    </row>
    <row r="347" spans="1:32" s="3" customFormat="1" ht="15" customHeight="1">
      <c r="A347" s="30" t="s">
        <v>171</v>
      </c>
      <c r="B347" s="31" t="s">
        <v>6</v>
      </c>
      <c r="C347" s="31" t="s">
        <v>45</v>
      </c>
      <c r="D347" s="32"/>
      <c r="E347" s="32">
        <v>43</v>
      </c>
      <c r="F347" s="128">
        <v>44</v>
      </c>
      <c r="G347" s="33">
        <v>34</v>
      </c>
      <c r="H347" s="34">
        <v>33</v>
      </c>
      <c r="I347" s="35">
        <v>36</v>
      </c>
      <c r="J347" s="33">
        <v>34</v>
      </c>
      <c r="K347" s="144">
        <v>37</v>
      </c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 t="shared" si="12"/>
        <v>7</v>
      </c>
      <c r="AC347" s="40">
        <f t="shared" si="13"/>
        <v>37.285714285714285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53"/>
    </row>
    <row r="348" spans="1:32" s="43" customFormat="1" ht="15" customHeight="1">
      <c r="A348" s="30" t="s">
        <v>171</v>
      </c>
      <c r="B348" s="31" t="s">
        <v>6</v>
      </c>
      <c r="C348" s="31" t="s">
        <v>47</v>
      </c>
      <c r="D348" s="32"/>
      <c r="E348" s="32">
        <v>45</v>
      </c>
      <c r="F348" s="128">
        <v>40</v>
      </c>
      <c r="G348" s="33"/>
      <c r="H348" s="34">
        <v>38</v>
      </c>
      <c r="I348" s="35">
        <v>36</v>
      </c>
      <c r="J348" s="33">
        <v>32</v>
      </c>
      <c r="K348" s="144">
        <v>36</v>
      </c>
      <c r="L348" s="35"/>
      <c r="M348" s="33">
        <v>44</v>
      </c>
      <c r="N348" s="36"/>
      <c r="O348" s="35"/>
      <c r="P348" s="35"/>
      <c r="Q348" s="35"/>
      <c r="R348" s="35"/>
      <c r="S348" s="35"/>
      <c r="T348" s="35"/>
      <c r="U348" s="35"/>
      <c r="V348" s="35"/>
      <c r="W348" s="35"/>
      <c r="X348" s="128">
        <v>48</v>
      </c>
      <c r="Y348" s="32"/>
      <c r="Z348" s="32"/>
      <c r="AA348" s="32"/>
      <c r="AB348" s="39">
        <f t="shared" si="12"/>
        <v>8</v>
      </c>
      <c r="AC348" s="40">
        <f t="shared" si="13"/>
        <v>39.875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54"/>
    </row>
    <row r="349" spans="1:32" s="1" customFormat="1" ht="15" customHeight="1">
      <c r="A349" s="30" t="s">
        <v>172</v>
      </c>
      <c r="B349" s="31" t="s">
        <v>5</v>
      </c>
      <c r="C349" s="31" t="s">
        <v>45</v>
      </c>
      <c r="D349" s="32"/>
      <c r="E349" s="32">
        <v>42</v>
      </c>
      <c r="F349" s="128"/>
      <c r="G349" s="33">
        <v>38</v>
      </c>
      <c r="H349" s="34">
        <v>32</v>
      </c>
      <c r="I349" s="35"/>
      <c r="J349" s="33"/>
      <c r="K349" s="144"/>
      <c r="L349" s="35"/>
      <c r="M349" s="33"/>
      <c r="N349" s="36"/>
      <c r="O349" s="35"/>
      <c r="P349" s="35"/>
      <c r="Q349" s="35"/>
      <c r="R349" s="35"/>
      <c r="S349" s="35"/>
      <c r="T349" s="35"/>
      <c r="U349" s="35"/>
      <c r="V349" s="35"/>
      <c r="W349" s="35"/>
      <c r="X349" s="128">
        <v>35</v>
      </c>
      <c r="Y349" s="160">
        <v>35</v>
      </c>
      <c r="Z349" s="32"/>
      <c r="AA349" s="32"/>
      <c r="AB349" s="39">
        <f t="shared" si="12"/>
        <v>5</v>
      </c>
      <c r="AC349" s="40">
        <f t="shared" si="13"/>
        <v>36.4</v>
      </c>
      <c r="AD349" s="40">
        <f t="array" ref="AD349">IF(AB349=0,0,IF(AB349&gt;9,AVERAGE(LARGE(D349:Z349,{1,2,3,4,5,6,7,8,9,10})),0))</f>
        <v>0</v>
      </c>
      <c r="AE349" s="40">
        <f t="array" ref="AE349">IF(AB349=0,0,IF(AB349&gt;9,SUM(LARGE(D349:Z349,{1,2,3,4,5,6,7,8,9,10})),0))</f>
        <v>0</v>
      </c>
      <c r="AF349" s="13"/>
    </row>
    <row r="350" spans="1:32" s="1" customFormat="1" ht="15" customHeight="1">
      <c r="A350" s="30" t="s">
        <v>173</v>
      </c>
      <c r="B350" s="31" t="s">
        <v>6</v>
      </c>
      <c r="C350" s="31" t="s">
        <v>45</v>
      </c>
      <c r="D350" s="32">
        <v>35</v>
      </c>
      <c r="E350" s="32">
        <v>35</v>
      </c>
      <c r="F350" s="128"/>
      <c r="G350" s="33">
        <v>37</v>
      </c>
      <c r="H350" s="34"/>
      <c r="I350" s="35">
        <v>41</v>
      </c>
      <c r="J350" s="33"/>
      <c r="K350" s="144"/>
      <c r="L350" s="35"/>
      <c r="M350" s="33"/>
      <c r="N350" s="36"/>
      <c r="O350" s="35"/>
      <c r="P350" s="35"/>
      <c r="Q350" s="35"/>
      <c r="R350" s="35"/>
      <c r="S350" s="35"/>
      <c r="T350" s="35"/>
      <c r="U350" s="35"/>
      <c r="V350" s="35"/>
      <c r="W350" s="35"/>
      <c r="X350" s="128"/>
      <c r="Y350" s="32"/>
      <c r="Z350" s="32"/>
      <c r="AA350" s="32"/>
      <c r="AB350" s="39">
        <f t="shared" si="12"/>
        <v>4</v>
      </c>
      <c r="AC350" s="40">
        <f t="shared" si="13"/>
        <v>37</v>
      </c>
      <c r="AD350" s="40">
        <f t="array" ref="AD350">IF(AB350=0,0,IF(AB350&gt;9,AVERAGE(LARGE(D350:Z350,{1,2,3,4,5,6,7,8,9,10})),0))</f>
        <v>0</v>
      </c>
      <c r="AE350" s="40">
        <f t="array" ref="AE350">IF(AB350=0,0,IF(AB350&gt;9,SUM(LARGE(D350:Z350,{1,2,3,4,5,6,7,8,9,10})),0))</f>
        <v>0</v>
      </c>
      <c r="AF350" s="13"/>
    </row>
    <row r="351" spans="1:32" s="1" customFormat="1" ht="15" customHeight="1">
      <c r="A351" s="30" t="s">
        <v>174</v>
      </c>
      <c r="B351" s="31" t="s">
        <v>7</v>
      </c>
      <c r="C351" s="31" t="s">
        <v>45</v>
      </c>
      <c r="D351" s="32"/>
      <c r="E351" s="32">
        <v>43</v>
      </c>
      <c r="F351" s="128"/>
      <c r="G351" s="33">
        <v>28</v>
      </c>
      <c r="H351" s="34"/>
      <c r="I351" s="35"/>
      <c r="J351" s="33">
        <v>32</v>
      </c>
      <c r="K351" s="144">
        <v>38</v>
      </c>
      <c r="L351" s="35"/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>
        <v>44</v>
      </c>
      <c r="Y351" s="160">
        <v>28</v>
      </c>
      <c r="Z351" s="31">
        <v>36</v>
      </c>
      <c r="AA351" s="32"/>
      <c r="AB351" s="39">
        <f t="shared" si="12"/>
        <v>7</v>
      </c>
      <c r="AC351" s="40">
        <f t="shared" si="13"/>
        <v>35.571428571428569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  <c r="AF351" s="13"/>
    </row>
    <row r="352" spans="1:32" s="1" customFormat="1" ht="15" customHeight="1">
      <c r="A352" s="30" t="s">
        <v>174</v>
      </c>
      <c r="B352" s="31" t="s">
        <v>7</v>
      </c>
      <c r="C352" s="31" t="s">
        <v>50</v>
      </c>
      <c r="D352" s="32"/>
      <c r="E352" s="32"/>
      <c r="F352" s="32"/>
      <c r="G352" s="33"/>
      <c r="H352" s="34"/>
      <c r="I352" s="35"/>
      <c r="J352" s="33"/>
      <c r="K352" s="144">
        <v>27</v>
      </c>
      <c r="L352" s="35"/>
      <c r="M352" s="33"/>
      <c r="N352" s="36"/>
      <c r="O352" s="35"/>
      <c r="P352" s="49"/>
      <c r="Q352" s="35"/>
      <c r="R352" s="35"/>
      <c r="S352" s="35"/>
      <c r="T352" s="35"/>
      <c r="U352" s="35"/>
      <c r="V352" s="35"/>
      <c r="W352" s="35"/>
      <c r="X352" s="128"/>
      <c r="Y352" s="32"/>
      <c r="Z352" s="32"/>
      <c r="AA352" s="31"/>
      <c r="AB352" s="39">
        <f t="shared" si="12"/>
        <v>1</v>
      </c>
      <c r="AC352" s="40">
        <f t="shared" si="13"/>
        <v>27</v>
      </c>
      <c r="AD352" s="40">
        <f t="array" ref="AD352">IF(AB352=0,0,IF(AB352&gt;9,AVERAGE(LARGE(D352:Z352,{1,2,3,4,5,6,7,8,9,10})),0))</f>
        <v>0</v>
      </c>
      <c r="AE352" s="40">
        <f t="array" ref="AE352">IF(AB352=0,0,IF(AB352&gt;9,SUM(LARGE(D352:Z352,{1,2,3,4,5,6,7,8,9,10})),0))</f>
        <v>0</v>
      </c>
      <c r="AF352" s="13"/>
    </row>
    <row r="353" spans="1:32" s="1" customFormat="1" ht="15" customHeight="1">
      <c r="A353" s="30" t="s">
        <v>175</v>
      </c>
      <c r="B353" s="31" t="s">
        <v>8</v>
      </c>
      <c r="C353" s="31" t="s">
        <v>47</v>
      </c>
      <c r="D353" s="32">
        <v>37</v>
      </c>
      <c r="E353" s="32">
        <v>43</v>
      </c>
      <c r="F353" s="32"/>
      <c r="G353" s="33">
        <v>39</v>
      </c>
      <c r="H353" s="34"/>
      <c r="I353" s="35"/>
      <c r="J353" s="33"/>
      <c r="K353" s="144"/>
      <c r="L353" s="35"/>
      <c r="M353" s="33"/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/>
      <c r="Y353" s="32"/>
      <c r="Z353" s="32"/>
      <c r="AA353" s="32"/>
      <c r="AB353" s="39">
        <f t="shared" si="12"/>
        <v>3</v>
      </c>
      <c r="AC353" s="40">
        <f t="shared" si="13"/>
        <v>39.666666666666664</v>
      </c>
      <c r="AD353" s="40">
        <f t="array" ref="AD353">IF(AB353=0,0,IF(AB353&gt;9,AVERAGE(LARGE(D353:Z353,{1,2,3,4,5,6,7,8,9,10})),0))</f>
        <v>0</v>
      </c>
      <c r="AE353" s="40">
        <f t="array" ref="AE353">IF(AB353=0,0,IF(AB353&gt;9,SUM(LARGE(D353:Z353,{1,2,3,4,5,6,7,8,9,10})),0))</f>
        <v>0</v>
      </c>
      <c r="AF353" s="13"/>
    </row>
    <row r="354" spans="1:32" s="1" customFormat="1" ht="15" customHeight="1">
      <c r="A354" s="30" t="s">
        <v>176</v>
      </c>
      <c r="B354" s="31" t="s">
        <v>7</v>
      </c>
      <c r="C354" s="31" t="s">
        <v>45</v>
      </c>
      <c r="D354" s="32">
        <v>42</v>
      </c>
      <c r="E354" s="32">
        <v>48</v>
      </c>
      <c r="F354" s="32">
        <v>40</v>
      </c>
      <c r="G354" s="33">
        <v>43</v>
      </c>
      <c r="H354" s="34">
        <v>43</v>
      </c>
      <c r="I354" s="35">
        <v>39</v>
      </c>
      <c r="J354" s="33">
        <v>38</v>
      </c>
      <c r="K354" s="144">
        <v>47</v>
      </c>
      <c r="L354" s="35">
        <v>38</v>
      </c>
      <c r="M354" s="33">
        <v>44</v>
      </c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28"/>
      <c r="Y354" s="32"/>
      <c r="Z354" s="32"/>
      <c r="AA354" s="32"/>
      <c r="AB354" s="39">
        <f t="shared" si="12"/>
        <v>10</v>
      </c>
      <c r="AC354" s="40">
        <f t="shared" si="13"/>
        <v>42.2</v>
      </c>
      <c r="AD354" s="40">
        <f t="array" ref="AD354">IF(AB354=0,0,IF(AB354&gt;9,AVERAGE(LARGE(D354:Z354,{1,2,3,4,5,6,7,8,9,10})),0))</f>
        <v>42.2</v>
      </c>
      <c r="AE354" s="40">
        <f t="array" ref="AE354">IF(AB354=0,0,IF(AB354&gt;9,SUM(LARGE(D354:Z354,{1,2,3,4,5,6,7,8,9,10})),0))</f>
        <v>422</v>
      </c>
      <c r="AF354" s="13"/>
    </row>
    <row r="355" spans="1:32" s="1" customFormat="1" ht="15" customHeight="1">
      <c r="A355" s="30" t="s">
        <v>176</v>
      </c>
      <c r="B355" s="31" t="s">
        <v>7</v>
      </c>
      <c r="C355" s="31" t="s">
        <v>57</v>
      </c>
      <c r="D355" s="32"/>
      <c r="E355" s="32"/>
      <c r="F355" s="32"/>
      <c r="G355" s="33"/>
      <c r="H355" s="34"/>
      <c r="I355" s="35"/>
      <c r="J355" s="33"/>
      <c r="K355" s="144">
        <v>37</v>
      </c>
      <c r="L355" s="35"/>
      <c r="M355" s="33">
        <v>39</v>
      </c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/>
      <c r="Y355" s="32"/>
      <c r="Z355" s="32"/>
      <c r="AA355" s="32"/>
      <c r="AB355" s="39">
        <f t="shared" si="12"/>
        <v>2</v>
      </c>
      <c r="AC355" s="40">
        <f t="shared" si="13"/>
        <v>38</v>
      </c>
      <c r="AD355" s="40">
        <f t="array" ref="AD355">IF(AB355=0,0,IF(AB355&gt;9,AVERAGE(LARGE(D355:Z355,{1,2,3,4,5,6,7,8,9,10})),0))</f>
        <v>0</v>
      </c>
      <c r="AE355" s="40">
        <f t="array" ref="AE355">IF(AB355=0,0,IF(AB355&gt;9,SUM(LARGE(D355:Z355,{1,2,3,4,5,6,7,8,9,10})),0))</f>
        <v>0</v>
      </c>
      <c r="AF355" s="13"/>
    </row>
    <row r="356" spans="1:32" s="1" customFormat="1" ht="15" customHeight="1">
      <c r="A356" s="30" t="s">
        <v>177</v>
      </c>
      <c r="B356" s="31" t="s">
        <v>11</v>
      </c>
      <c r="C356" s="31" t="s">
        <v>45</v>
      </c>
      <c r="D356" s="9">
        <v>36</v>
      </c>
      <c r="E356" s="32">
        <v>42</v>
      </c>
      <c r="F356" s="32">
        <v>39</v>
      </c>
      <c r="G356" s="33">
        <v>33</v>
      </c>
      <c r="H356" s="34">
        <v>37</v>
      </c>
      <c r="I356" s="35">
        <v>36</v>
      </c>
      <c r="J356" s="33">
        <v>33</v>
      </c>
      <c r="K356" s="144">
        <v>41</v>
      </c>
      <c r="L356" s="35"/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>
        <v>37</v>
      </c>
      <c r="Y356" s="32">
        <v>40</v>
      </c>
      <c r="Z356" s="32"/>
      <c r="AA356" s="32"/>
      <c r="AB356" s="39">
        <f t="shared" ref="AB356:AB419" si="14">COUNT(D356:AA356)</f>
        <v>10</v>
      </c>
      <c r="AC356" s="40">
        <f t="shared" ref="AC356:AC419" si="15">IF(AB356=0,0,AVERAGE(D356:Z356))</f>
        <v>37.4</v>
      </c>
      <c r="AD356" s="40">
        <f t="array" ref="AD356">IF(AB356=0,0,IF(AB356&gt;9,AVERAGE(LARGE(D356:Z356,{1,2,3,4,5,6,7,8,9,10})),0))</f>
        <v>37.4</v>
      </c>
      <c r="AE356" s="40">
        <f t="array" ref="AE356">IF(AB356=0,0,IF(AB356&gt;9,SUM(LARGE(D356:Z356,{1,2,3,4,5,6,7,8,9,10})),0))</f>
        <v>374</v>
      </c>
      <c r="AF356" s="13"/>
    </row>
    <row r="357" spans="1:32" s="1" customFormat="1" ht="15" customHeight="1">
      <c r="A357" s="30" t="s">
        <v>178</v>
      </c>
      <c r="B357" s="31" t="s">
        <v>5</v>
      </c>
      <c r="C357" s="31" t="s">
        <v>45</v>
      </c>
      <c r="D357" s="32"/>
      <c r="E357" s="32"/>
      <c r="F357" s="32"/>
      <c r="G357" s="33"/>
      <c r="H357" s="34"/>
      <c r="I357" s="35"/>
      <c r="J357" s="33">
        <v>33</v>
      </c>
      <c r="K357" s="144"/>
      <c r="L357" s="35"/>
      <c r="M357" s="33"/>
      <c r="N357" s="36"/>
      <c r="O357" s="35"/>
      <c r="P357" s="35"/>
      <c r="Q357" s="35"/>
      <c r="R357" s="35"/>
      <c r="S357" s="35"/>
      <c r="T357" s="35"/>
      <c r="U357" s="35"/>
      <c r="V357" s="35"/>
      <c r="W357" s="35"/>
      <c r="X357" s="128"/>
      <c r="Y357" s="32"/>
      <c r="Z357" s="32"/>
      <c r="AA357" s="32"/>
      <c r="AB357" s="39">
        <f t="shared" si="14"/>
        <v>1</v>
      </c>
      <c r="AC357" s="40">
        <f t="shared" si="15"/>
        <v>33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  <c r="AF357" s="13"/>
    </row>
    <row r="358" spans="1:32" s="1" customFormat="1" ht="15" customHeight="1">
      <c r="A358" s="30" t="s">
        <v>179</v>
      </c>
      <c r="B358" s="31" t="s">
        <v>5</v>
      </c>
      <c r="C358" s="31" t="s">
        <v>58</v>
      </c>
      <c r="D358" s="32"/>
      <c r="E358" s="32"/>
      <c r="F358" s="128"/>
      <c r="G358" s="33"/>
      <c r="H358" s="34"/>
      <c r="I358" s="35"/>
      <c r="J358" s="33">
        <v>39</v>
      </c>
      <c r="K358" s="144"/>
      <c r="L358" s="35"/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/>
      <c r="Y358" s="32"/>
      <c r="Z358" s="32"/>
      <c r="AA358" s="32"/>
      <c r="AB358" s="39">
        <f t="shared" si="14"/>
        <v>1</v>
      </c>
      <c r="AC358" s="40">
        <f t="shared" si="15"/>
        <v>39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  <c r="AF358" s="13"/>
    </row>
    <row r="359" spans="1:32" s="1" customFormat="1" ht="15" customHeight="1">
      <c r="A359" s="30" t="s">
        <v>344</v>
      </c>
      <c r="B359" s="31" t="s">
        <v>11</v>
      </c>
      <c r="C359" s="31" t="s">
        <v>45</v>
      </c>
      <c r="D359" s="32"/>
      <c r="E359" s="32"/>
      <c r="F359" s="128"/>
      <c r="G359" s="33">
        <v>35</v>
      </c>
      <c r="H359" s="34"/>
      <c r="I359" s="35"/>
      <c r="J359" s="33"/>
      <c r="K359" s="144">
        <v>37</v>
      </c>
      <c r="L359" s="35"/>
      <c r="M359" s="33"/>
      <c r="N359" s="36"/>
      <c r="O359" s="35"/>
      <c r="P359" s="35"/>
      <c r="Q359" s="35"/>
      <c r="R359" s="35"/>
      <c r="S359" s="35"/>
      <c r="T359" s="35"/>
      <c r="U359" s="35"/>
      <c r="V359" s="35"/>
      <c r="W359" s="35"/>
      <c r="X359" s="128"/>
      <c r="Y359" s="32"/>
      <c r="Z359" s="32"/>
      <c r="AA359" s="31"/>
      <c r="AB359" s="39">
        <f t="shared" si="14"/>
        <v>2</v>
      </c>
      <c r="AC359" s="40">
        <f t="shared" si="15"/>
        <v>36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  <c r="AF359" s="13"/>
    </row>
    <row r="360" spans="1:32" s="1" customFormat="1" ht="15" customHeight="1">
      <c r="A360" s="30" t="s">
        <v>345</v>
      </c>
      <c r="B360" s="31" t="s">
        <v>8</v>
      </c>
      <c r="C360" s="31" t="s">
        <v>45</v>
      </c>
      <c r="D360" s="32"/>
      <c r="E360" s="32"/>
      <c r="F360" s="128"/>
      <c r="G360" s="33"/>
      <c r="H360" s="34"/>
      <c r="I360" s="35"/>
      <c r="J360" s="33"/>
      <c r="K360" s="144"/>
      <c r="L360" s="35"/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28"/>
      <c r="Y360" s="32"/>
      <c r="Z360" s="32"/>
      <c r="AA360" s="32"/>
      <c r="AB360" s="39">
        <f t="shared" si="14"/>
        <v>0</v>
      </c>
      <c r="AC360" s="40">
        <f t="shared" si="15"/>
        <v>0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  <c r="AF360" s="13"/>
    </row>
    <row r="361" spans="1:32" s="1" customFormat="1" ht="15" customHeight="1">
      <c r="A361" s="82" t="s">
        <v>180</v>
      </c>
      <c r="B361" s="31" t="s">
        <v>8</v>
      </c>
      <c r="C361" s="41" t="s">
        <v>45</v>
      </c>
      <c r="D361" s="32"/>
      <c r="E361" s="32"/>
      <c r="F361" s="128"/>
      <c r="G361" s="33"/>
      <c r="H361" s="34">
        <v>37</v>
      </c>
      <c r="I361" s="35">
        <v>33</v>
      </c>
      <c r="J361" s="33">
        <v>32</v>
      </c>
      <c r="K361" s="144"/>
      <c r="L361" s="35"/>
      <c r="M361" s="33"/>
      <c r="N361" s="36"/>
      <c r="O361" s="35"/>
      <c r="P361" s="35"/>
      <c r="Q361" s="35"/>
      <c r="R361" s="35"/>
      <c r="S361" s="35"/>
      <c r="T361" s="35"/>
      <c r="U361" s="35"/>
      <c r="V361" s="35"/>
      <c r="W361" s="35"/>
      <c r="X361" s="128"/>
      <c r="Y361" s="32"/>
      <c r="Z361" s="32"/>
      <c r="AA361" s="32"/>
      <c r="AB361" s="39">
        <f t="shared" si="14"/>
        <v>3</v>
      </c>
      <c r="AC361" s="40">
        <f t="shared" si="15"/>
        <v>34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  <c r="AF361" s="13"/>
    </row>
    <row r="362" spans="1:32" s="1" customFormat="1" ht="15" customHeight="1">
      <c r="A362" s="44" t="s">
        <v>180</v>
      </c>
      <c r="B362" s="32" t="s">
        <v>8</v>
      </c>
      <c r="C362" s="32" t="s">
        <v>47</v>
      </c>
      <c r="D362" s="32"/>
      <c r="E362" s="32">
        <v>40</v>
      </c>
      <c r="F362" s="128"/>
      <c r="G362" s="33">
        <v>25</v>
      </c>
      <c r="H362" s="34"/>
      <c r="I362" s="35"/>
      <c r="J362" s="33"/>
      <c r="K362" s="144"/>
      <c r="L362" s="35"/>
      <c r="M362" s="33"/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59">
        <v>36</v>
      </c>
      <c r="Y362" s="32"/>
      <c r="Z362" s="32"/>
      <c r="AA362" s="32"/>
      <c r="AB362" s="39">
        <f t="shared" si="14"/>
        <v>3</v>
      </c>
      <c r="AC362" s="40">
        <f t="shared" si="15"/>
        <v>33.666666666666664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  <c r="AF362" s="13"/>
    </row>
    <row r="363" spans="1:32" s="1" customFormat="1" ht="15" customHeight="1">
      <c r="A363" s="30" t="s">
        <v>181</v>
      </c>
      <c r="B363" s="31" t="s">
        <v>4</v>
      </c>
      <c r="C363" s="31" t="s">
        <v>45</v>
      </c>
      <c r="D363" s="32">
        <v>44</v>
      </c>
      <c r="E363" s="32">
        <v>44</v>
      </c>
      <c r="F363" s="128"/>
      <c r="G363" s="33">
        <v>41</v>
      </c>
      <c r="H363" s="34">
        <v>46</v>
      </c>
      <c r="I363" s="35"/>
      <c r="J363" s="33">
        <v>46</v>
      </c>
      <c r="K363" s="144">
        <v>47</v>
      </c>
      <c r="L363" s="35">
        <v>42</v>
      </c>
      <c r="M363" s="33"/>
      <c r="N363" s="36"/>
      <c r="O363" s="35"/>
      <c r="P363" s="35"/>
      <c r="Q363" s="35"/>
      <c r="R363" s="35"/>
      <c r="S363" s="35"/>
      <c r="T363" s="35"/>
      <c r="U363" s="35"/>
      <c r="V363" s="35"/>
      <c r="W363" s="35"/>
      <c r="X363" s="128"/>
      <c r="Y363" s="32"/>
      <c r="Z363" s="32"/>
      <c r="AA363" s="32"/>
      <c r="AB363" s="39">
        <f t="shared" si="14"/>
        <v>7</v>
      </c>
      <c r="AC363" s="40">
        <f t="shared" si="15"/>
        <v>44.285714285714285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  <c r="AF363" s="13"/>
    </row>
    <row r="364" spans="1:32" s="1" customFormat="1" ht="15" customHeight="1">
      <c r="A364" s="30" t="s">
        <v>346</v>
      </c>
      <c r="B364" s="31" t="s">
        <v>7</v>
      </c>
      <c r="C364" s="31" t="s">
        <v>45</v>
      </c>
      <c r="D364" s="32"/>
      <c r="E364" s="32">
        <v>45</v>
      </c>
      <c r="F364" s="128">
        <v>44</v>
      </c>
      <c r="G364" s="31">
        <v>39</v>
      </c>
      <c r="H364" s="42">
        <v>41</v>
      </c>
      <c r="I364" s="32">
        <v>40</v>
      </c>
      <c r="J364" s="31">
        <v>35</v>
      </c>
      <c r="K364" s="128"/>
      <c r="L364" s="32"/>
      <c r="M364" s="31"/>
      <c r="N364" s="37"/>
      <c r="O364" s="32"/>
      <c r="P364" s="32"/>
      <c r="Q364" s="32"/>
      <c r="R364" s="32"/>
      <c r="S364" s="32"/>
      <c r="T364" s="32"/>
      <c r="U364" s="32"/>
      <c r="V364" s="32"/>
      <c r="W364" s="32"/>
      <c r="X364" s="128"/>
      <c r="Y364" s="32"/>
      <c r="Z364" s="32"/>
      <c r="AA364" s="32"/>
      <c r="AB364" s="39">
        <f t="shared" si="14"/>
        <v>6</v>
      </c>
      <c r="AC364" s="40">
        <f t="shared" si="15"/>
        <v>40.666666666666664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2" s="1" customFormat="1" ht="15" customHeight="1">
      <c r="A365" s="30" t="s">
        <v>347</v>
      </c>
      <c r="B365" s="31" t="s">
        <v>5</v>
      </c>
      <c r="C365" s="31" t="s">
        <v>45</v>
      </c>
      <c r="D365" s="32"/>
      <c r="E365" s="32"/>
      <c r="F365" s="128"/>
      <c r="G365" s="31"/>
      <c r="H365" s="42"/>
      <c r="I365" s="32"/>
      <c r="J365" s="31"/>
      <c r="K365" s="128"/>
      <c r="L365" s="32"/>
      <c r="M365" s="31"/>
      <c r="N365" s="37"/>
      <c r="O365" s="32"/>
      <c r="P365" s="32"/>
      <c r="Q365" s="32"/>
      <c r="R365" s="32"/>
      <c r="S365" s="32"/>
      <c r="T365" s="32"/>
      <c r="U365" s="32"/>
      <c r="V365" s="32"/>
      <c r="W365" s="32"/>
      <c r="X365" s="128"/>
      <c r="Y365" s="32"/>
      <c r="Z365" s="32"/>
      <c r="AA365" s="32"/>
      <c r="AB365" s="39">
        <f t="shared" si="14"/>
        <v>0</v>
      </c>
      <c r="AC365" s="40">
        <f t="shared" si="15"/>
        <v>0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  <c r="AF365" s="13"/>
    </row>
    <row r="366" spans="1:32" s="1" customFormat="1" ht="15" customHeight="1">
      <c r="A366" s="30" t="s">
        <v>182</v>
      </c>
      <c r="B366" s="31" t="s">
        <v>5</v>
      </c>
      <c r="C366" s="31" t="s">
        <v>55</v>
      </c>
      <c r="D366" s="32"/>
      <c r="E366" s="32"/>
      <c r="F366" s="128"/>
      <c r="G366" s="31"/>
      <c r="H366" s="42"/>
      <c r="I366" s="32"/>
      <c r="J366" s="31"/>
      <c r="K366" s="128"/>
      <c r="L366" s="32"/>
      <c r="M366" s="31"/>
      <c r="N366" s="37"/>
      <c r="O366" s="32"/>
      <c r="P366" s="32"/>
      <c r="Q366" s="32"/>
      <c r="R366" s="32"/>
      <c r="S366" s="32"/>
      <c r="T366" s="32"/>
      <c r="U366" s="32"/>
      <c r="V366" s="32"/>
      <c r="W366" s="32"/>
      <c r="X366" s="128"/>
      <c r="Y366" s="32"/>
      <c r="Z366" s="32"/>
      <c r="AA366" s="32"/>
      <c r="AB366" s="39">
        <f t="shared" si="14"/>
        <v>0</v>
      </c>
      <c r="AC366" s="40">
        <f t="shared" si="15"/>
        <v>0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</row>
    <row r="367" spans="1:32" s="1" customFormat="1" ht="15" customHeight="1">
      <c r="A367" s="44" t="s">
        <v>182</v>
      </c>
      <c r="B367" s="32" t="s">
        <v>5</v>
      </c>
      <c r="C367" s="32" t="s">
        <v>50</v>
      </c>
      <c r="D367" s="32"/>
      <c r="E367" s="32">
        <v>36</v>
      </c>
      <c r="F367" s="128"/>
      <c r="G367" s="31"/>
      <c r="H367" s="42"/>
      <c r="I367" s="32"/>
      <c r="J367" s="31"/>
      <c r="K367" s="128"/>
      <c r="L367" s="32"/>
      <c r="M367" s="31"/>
      <c r="N367" s="37"/>
      <c r="O367" s="32"/>
      <c r="P367" s="32"/>
      <c r="Q367" s="32"/>
      <c r="R367" s="32"/>
      <c r="S367" s="32"/>
      <c r="T367" s="32"/>
      <c r="U367" s="32"/>
      <c r="V367" s="32"/>
      <c r="W367" s="32"/>
      <c r="X367" s="128">
        <v>36</v>
      </c>
      <c r="Y367" s="32"/>
      <c r="Z367" s="32"/>
      <c r="AA367" s="32"/>
      <c r="AB367" s="39">
        <f t="shared" si="14"/>
        <v>2</v>
      </c>
      <c r="AC367" s="40">
        <f t="shared" si="15"/>
        <v>36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  <c r="AF367" s="13"/>
    </row>
    <row r="368" spans="1:32" s="1" customFormat="1" ht="15" customHeight="1">
      <c r="A368" s="30" t="s">
        <v>183</v>
      </c>
      <c r="B368" s="31" t="s">
        <v>5</v>
      </c>
      <c r="C368" s="31" t="s">
        <v>45</v>
      </c>
      <c r="D368" s="32"/>
      <c r="E368" s="32">
        <v>48</v>
      </c>
      <c r="F368" s="130"/>
      <c r="G368" s="31"/>
      <c r="H368" s="42">
        <v>36</v>
      </c>
      <c r="I368" s="32">
        <v>42</v>
      </c>
      <c r="J368" s="31">
        <v>40</v>
      </c>
      <c r="K368" s="128">
        <v>45</v>
      </c>
      <c r="L368" s="32"/>
      <c r="M368" s="31">
        <v>42</v>
      </c>
      <c r="N368" s="37"/>
      <c r="O368" s="32"/>
      <c r="P368" s="32"/>
      <c r="Q368" s="32"/>
      <c r="R368" s="32"/>
      <c r="S368" s="32"/>
      <c r="T368" s="32"/>
      <c r="U368" s="32"/>
      <c r="V368" s="32"/>
      <c r="W368" s="32"/>
      <c r="X368" s="128"/>
      <c r="Y368" s="37"/>
      <c r="Z368" s="32"/>
      <c r="AA368" s="32"/>
      <c r="AB368" s="39">
        <f t="shared" si="14"/>
        <v>6</v>
      </c>
      <c r="AC368" s="40">
        <f t="shared" si="15"/>
        <v>42.166666666666664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  <c r="AF368" s="13"/>
    </row>
    <row r="369" spans="1:32" s="1" customFormat="1" ht="15" customHeight="1">
      <c r="A369" s="118" t="s">
        <v>183</v>
      </c>
      <c r="B369" s="32" t="s">
        <v>5</v>
      </c>
      <c r="C369" s="32" t="s">
        <v>50</v>
      </c>
      <c r="D369" s="32"/>
      <c r="E369" s="32">
        <v>42</v>
      </c>
      <c r="F369" s="128"/>
      <c r="G369" s="31"/>
      <c r="H369" s="42">
        <v>37</v>
      </c>
      <c r="I369" s="32">
        <v>41</v>
      </c>
      <c r="J369" s="31">
        <v>43</v>
      </c>
      <c r="K369" s="128">
        <v>44</v>
      </c>
      <c r="L369" s="32"/>
      <c r="M369" s="31">
        <v>46</v>
      </c>
      <c r="N369" s="37"/>
      <c r="O369" s="32"/>
      <c r="P369" s="32"/>
      <c r="Q369" s="32"/>
      <c r="R369" s="32"/>
      <c r="S369" s="32"/>
      <c r="T369" s="32"/>
      <c r="U369" s="32"/>
      <c r="V369" s="32"/>
      <c r="W369" s="32"/>
      <c r="X369" s="128">
        <v>42</v>
      </c>
      <c r="Y369" s="32"/>
      <c r="Z369" s="32"/>
      <c r="AA369" s="32"/>
      <c r="AB369" s="39">
        <f t="shared" si="14"/>
        <v>7</v>
      </c>
      <c r="AC369" s="40">
        <f t="shared" si="15"/>
        <v>42.142857142857146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  <c r="AF369" s="13"/>
    </row>
    <row r="370" spans="1:32" s="1" customFormat="1" ht="15" customHeight="1">
      <c r="A370" s="44" t="s">
        <v>348</v>
      </c>
      <c r="B370" s="32" t="s">
        <v>3</v>
      </c>
      <c r="C370" s="31" t="s">
        <v>45</v>
      </c>
      <c r="D370" s="32"/>
      <c r="E370" s="32"/>
      <c r="F370" s="128"/>
      <c r="G370" s="31"/>
      <c r="H370" s="42"/>
      <c r="I370" s="32"/>
      <c r="J370" s="31"/>
      <c r="K370" s="128"/>
      <c r="L370" s="32"/>
      <c r="M370" s="31"/>
      <c r="N370" s="37"/>
      <c r="O370" s="32"/>
      <c r="P370" s="32"/>
      <c r="Q370" s="32"/>
      <c r="R370" s="32"/>
      <c r="S370" s="32"/>
      <c r="T370" s="32"/>
      <c r="U370" s="32"/>
      <c r="V370" s="32"/>
      <c r="W370" s="32"/>
      <c r="X370" s="128"/>
      <c r="Y370" s="32"/>
      <c r="Z370" s="32"/>
      <c r="AA370" s="32"/>
      <c r="AB370" s="39">
        <f t="shared" si="14"/>
        <v>0</v>
      </c>
      <c r="AC370" s="40">
        <f t="shared" si="15"/>
        <v>0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  <c r="AF370" s="13"/>
    </row>
    <row r="371" spans="1:32" s="1" customFormat="1" ht="15" customHeight="1">
      <c r="A371" s="30" t="s">
        <v>348</v>
      </c>
      <c r="B371" s="31" t="s">
        <v>3</v>
      </c>
      <c r="C371" s="31" t="s">
        <v>50</v>
      </c>
      <c r="D371" s="32"/>
      <c r="E371" s="32"/>
      <c r="F371" s="128"/>
      <c r="G371" s="31"/>
      <c r="H371" s="42"/>
      <c r="I371" s="32"/>
      <c r="J371" s="31"/>
      <c r="K371" s="128"/>
      <c r="L371" s="32"/>
      <c r="M371" s="31"/>
      <c r="N371" s="37"/>
      <c r="O371" s="32"/>
      <c r="P371" s="32"/>
      <c r="Q371" s="32"/>
      <c r="R371" s="32"/>
      <c r="S371" s="32"/>
      <c r="T371" s="32"/>
      <c r="U371" s="32"/>
      <c r="V371" s="32"/>
      <c r="W371" s="32"/>
      <c r="X371" s="128"/>
      <c r="Y371" s="32"/>
      <c r="Z371" s="32"/>
      <c r="AA371" s="31"/>
      <c r="AB371" s="39">
        <f t="shared" si="14"/>
        <v>0</v>
      </c>
      <c r="AC371" s="40">
        <f t="shared" si="15"/>
        <v>0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  <c r="AF371" s="13"/>
    </row>
    <row r="372" spans="1:32" ht="15" customHeight="1">
      <c r="A372" s="124" t="s">
        <v>348</v>
      </c>
      <c r="B372" s="123" t="s">
        <v>3</v>
      </c>
      <c r="C372" s="123" t="s">
        <v>57</v>
      </c>
      <c r="D372" s="121"/>
      <c r="E372" s="121">
        <v>30</v>
      </c>
      <c r="F372" s="128">
        <v>45</v>
      </c>
      <c r="G372" s="31">
        <v>35</v>
      </c>
      <c r="H372" s="42"/>
      <c r="I372" s="32"/>
      <c r="J372" s="31"/>
      <c r="K372" s="128"/>
      <c r="L372" s="32"/>
      <c r="M372" s="31"/>
      <c r="N372" s="37"/>
      <c r="O372" s="32"/>
      <c r="P372" s="32"/>
      <c r="Q372" s="32"/>
      <c r="R372" s="32"/>
      <c r="S372" s="32"/>
      <c r="T372" s="32"/>
      <c r="U372" s="32"/>
      <c r="V372" s="32"/>
      <c r="W372" s="32"/>
      <c r="X372" s="128"/>
      <c r="Y372" s="32"/>
      <c r="Z372" s="32"/>
      <c r="AA372" s="32"/>
      <c r="AB372" s="39">
        <f t="shared" si="14"/>
        <v>3</v>
      </c>
      <c r="AC372" s="40">
        <f t="shared" si="15"/>
        <v>36.666666666666664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</row>
    <row r="373" spans="1:32" ht="15" customHeight="1">
      <c r="A373" s="30" t="s">
        <v>348</v>
      </c>
      <c r="B373" s="31" t="s">
        <v>3</v>
      </c>
      <c r="C373" s="41" t="s">
        <v>47</v>
      </c>
      <c r="D373" s="32">
        <v>32</v>
      </c>
      <c r="E373" s="32">
        <v>37</v>
      </c>
      <c r="F373" s="128">
        <v>42</v>
      </c>
      <c r="G373" s="31">
        <v>41</v>
      </c>
      <c r="H373" s="42">
        <v>27</v>
      </c>
      <c r="I373" s="32"/>
      <c r="J373" s="31"/>
      <c r="K373" s="128"/>
      <c r="L373" s="32"/>
      <c r="M373" s="31">
        <v>39</v>
      </c>
      <c r="N373" s="37"/>
      <c r="O373" s="32"/>
      <c r="P373" s="32"/>
      <c r="Q373" s="32"/>
      <c r="R373" s="32"/>
      <c r="S373" s="32"/>
      <c r="T373" s="32"/>
      <c r="U373" s="32"/>
      <c r="V373" s="32"/>
      <c r="W373" s="32"/>
      <c r="X373" s="128">
        <v>41</v>
      </c>
      <c r="Y373" s="32"/>
      <c r="Z373" s="32"/>
      <c r="AA373" s="32"/>
      <c r="AB373" s="39">
        <f t="shared" si="14"/>
        <v>7</v>
      </c>
      <c r="AC373" s="40">
        <f t="shared" si="15"/>
        <v>37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</row>
    <row r="374" spans="1:32" ht="15" customHeight="1">
      <c r="A374" s="30" t="s">
        <v>349</v>
      </c>
      <c r="B374" s="31" t="s">
        <v>7</v>
      </c>
      <c r="C374" s="31" t="s">
        <v>58</v>
      </c>
      <c r="D374" s="32"/>
      <c r="E374" s="32"/>
      <c r="F374" s="128"/>
      <c r="G374" s="31">
        <v>36</v>
      </c>
      <c r="H374" s="42"/>
      <c r="I374" s="32"/>
      <c r="J374" s="31"/>
      <c r="K374" s="128"/>
      <c r="L374" s="32"/>
      <c r="M374" s="31"/>
      <c r="N374" s="37"/>
      <c r="O374" s="32"/>
      <c r="P374" s="32"/>
      <c r="Q374" s="32"/>
      <c r="R374" s="32"/>
      <c r="S374" s="32"/>
      <c r="T374" s="32"/>
      <c r="U374" s="32"/>
      <c r="V374" s="32"/>
      <c r="W374" s="32"/>
      <c r="X374" s="159">
        <v>32</v>
      </c>
      <c r="Y374" s="32"/>
      <c r="Z374" s="32"/>
      <c r="AA374" s="32"/>
      <c r="AB374" s="39">
        <f t="shared" si="14"/>
        <v>2</v>
      </c>
      <c r="AC374" s="40">
        <f t="shared" si="15"/>
        <v>34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</row>
    <row r="375" spans="1:32" ht="15" customHeight="1">
      <c r="A375" s="44" t="s">
        <v>350</v>
      </c>
      <c r="B375" s="32" t="s">
        <v>7</v>
      </c>
      <c r="C375" s="31" t="s">
        <v>45</v>
      </c>
      <c r="D375" s="32"/>
      <c r="E375" s="32"/>
      <c r="F375" s="128"/>
      <c r="G375" s="31">
        <v>27</v>
      </c>
      <c r="H375" s="42"/>
      <c r="I375" s="32"/>
      <c r="J375" s="31"/>
      <c r="K375" s="128"/>
      <c r="L375" s="32"/>
      <c r="M375" s="31"/>
      <c r="N375" s="37"/>
      <c r="O375" s="32"/>
      <c r="P375" s="32"/>
      <c r="Q375" s="32"/>
      <c r="R375" s="32"/>
      <c r="S375" s="32"/>
      <c r="T375" s="32"/>
      <c r="U375" s="32"/>
      <c r="V375" s="32"/>
      <c r="W375" s="32"/>
      <c r="X375" s="159">
        <v>33</v>
      </c>
      <c r="Y375" s="32"/>
      <c r="Z375" s="32"/>
      <c r="AA375" s="31"/>
      <c r="AB375" s="39">
        <f t="shared" si="14"/>
        <v>2</v>
      </c>
      <c r="AC375" s="40">
        <f t="shared" si="15"/>
        <v>30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</row>
    <row r="376" spans="1:32" ht="15" customHeight="1">
      <c r="A376" s="30" t="s">
        <v>184</v>
      </c>
      <c r="B376" s="31" t="s">
        <v>8</v>
      </c>
      <c r="C376" s="31" t="s">
        <v>45</v>
      </c>
      <c r="D376" s="32">
        <v>34</v>
      </c>
      <c r="E376" s="32"/>
      <c r="F376" s="128"/>
      <c r="G376" s="31">
        <v>40</v>
      </c>
      <c r="H376" s="42">
        <v>36</v>
      </c>
      <c r="I376" s="32">
        <v>34</v>
      </c>
      <c r="J376" s="31">
        <v>30</v>
      </c>
      <c r="K376" s="128">
        <v>39</v>
      </c>
      <c r="L376" s="32"/>
      <c r="M376" s="31"/>
      <c r="N376" s="37"/>
      <c r="O376" s="32"/>
      <c r="P376" s="32"/>
      <c r="Q376" s="32"/>
      <c r="R376" s="32"/>
      <c r="S376" s="32"/>
      <c r="T376" s="32"/>
      <c r="U376" s="32"/>
      <c r="V376" s="32"/>
      <c r="W376" s="32"/>
      <c r="X376" s="159">
        <v>42</v>
      </c>
      <c r="Y376" s="32"/>
      <c r="Z376" s="32"/>
      <c r="AA376" s="32"/>
      <c r="AB376" s="39">
        <f t="shared" si="14"/>
        <v>7</v>
      </c>
      <c r="AC376" s="40">
        <f t="shared" si="15"/>
        <v>36.428571428571431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</row>
    <row r="377" spans="1:32" ht="15" customHeight="1">
      <c r="A377" s="44" t="s">
        <v>184</v>
      </c>
      <c r="B377" s="32" t="s">
        <v>8</v>
      </c>
      <c r="C377" s="32" t="s">
        <v>57</v>
      </c>
      <c r="D377" s="32">
        <v>30</v>
      </c>
      <c r="E377" s="32"/>
      <c r="F377" s="128"/>
      <c r="G377" s="31">
        <v>25</v>
      </c>
      <c r="H377" s="42">
        <v>35</v>
      </c>
      <c r="I377" s="32">
        <v>21</v>
      </c>
      <c r="J377" s="31">
        <v>25</v>
      </c>
      <c r="K377" s="128">
        <v>35</v>
      </c>
      <c r="L377" s="32"/>
      <c r="M377" s="31"/>
      <c r="N377" s="37"/>
      <c r="O377" s="32"/>
      <c r="P377" s="32"/>
      <c r="Q377" s="32"/>
      <c r="R377" s="32"/>
      <c r="S377" s="32"/>
      <c r="T377" s="32"/>
      <c r="U377" s="32"/>
      <c r="V377" s="32"/>
      <c r="W377" s="32"/>
      <c r="X377" s="159">
        <v>38</v>
      </c>
      <c r="Y377" s="32"/>
      <c r="Z377" s="32"/>
      <c r="AA377" s="31"/>
      <c r="AB377" s="39">
        <f t="shared" si="14"/>
        <v>7</v>
      </c>
      <c r="AC377" s="40">
        <f t="shared" si="15"/>
        <v>29.857142857142858</v>
      </c>
      <c r="AD377" s="40">
        <f t="array" ref="AD377">IF(AB377=0,0,IF(AB377&gt;9,AVERAGE(LARGE(D377:Z377,{1,2,3,4,5,6,7,8,9,10})),0))</f>
        <v>0</v>
      </c>
      <c r="AE377" s="40">
        <f t="array" ref="AE377">IF(AB377=0,0,IF(AB377&gt;9,SUM(LARGE(D377:Z377,{1,2,3,4,5,6,7,8,9,10})),0))</f>
        <v>0</v>
      </c>
      <c r="AF377" s="13"/>
    </row>
    <row r="378" spans="1:32" ht="15" customHeight="1">
      <c r="A378" s="44" t="s">
        <v>450</v>
      </c>
      <c r="B378" s="32" t="s">
        <v>7</v>
      </c>
      <c r="C378" s="32" t="s">
        <v>45</v>
      </c>
      <c r="D378" s="32"/>
      <c r="E378" s="32"/>
      <c r="F378" s="128"/>
      <c r="G378" s="31"/>
      <c r="H378" s="42"/>
      <c r="I378" s="32"/>
      <c r="J378" s="31"/>
      <c r="K378" s="128">
        <v>25</v>
      </c>
      <c r="L378" s="32"/>
      <c r="M378" s="31"/>
      <c r="N378" s="37"/>
      <c r="O378" s="32"/>
      <c r="P378" s="32"/>
      <c r="Q378" s="32"/>
      <c r="R378" s="32"/>
      <c r="S378" s="32"/>
      <c r="T378" s="32"/>
      <c r="U378" s="32"/>
      <c r="V378" s="32"/>
      <c r="W378" s="32"/>
      <c r="X378" s="159"/>
      <c r="Y378" s="32"/>
      <c r="Z378" s="32"/>
      <c r="AA378" s="31"/>
      <c r="AB378" s="39">
        <f t="shared" si="14"/>
        <v>1</v>
      </c>
      <c r="AC378" s="40">
        <f t="shared" si="15"/>
        <v>25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  <c r="AF378" s="13"/>
    </row>
    <row r="379" spans="1:32" ht="15" customHeight="1">
      <c r="A379" s="44" t="s">
        <v>450</v>
      </c>
      <c r="B379" s="32" t="s">
        <v>7</v>
      </c>
      <c r="C379" s="32" t="s">
        <v>50</v>
      </c>
      <c r="D379" s="32"/>
      <c r="E379" s="32"/>
      <c r="F379" s="128"/>
      <c r="G379" s="31"/>
      <c r="H379" s="42"/>
      <c r="I379" s="32"/>
      <c r="J379" s="31"/>
      <c r="K379" s="128">
        <v>31</v>
      </c>
      <c r="L379" s="32"/>
      <c r="M379" s="31"/>
      <c r="N379" s="37"/>
      <c r="O379" s="32"/>
      <c r="P379" s="32"/>
      <c r="Q379" s="32"/>
      <c r="R379" s="32"/>
      <c r="S379" s="32"/>
      <c r="T379" s="32"/>
      <c r="U379" s="32"/>
      <c r="V379" s="32"/>
      <c r="W379" s="32"/>
      <c r="X379" s="159"/>
      <c r="Y379" s="32"/>
      <c r="Z379" s="32"/>
      <c r="AA379" s="31"/>
      <c r="AB379" s="39">
        <f t="shared" si="14"/>
        <v>1</v>
      </c>
      <c r="AC379" s="40">
        <f t="shared" si="15"/>
        <v>31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  <c r="AF379" s="13"/>
    </row>
    <row r="380" spans="1:32" ht="15" customHeight="1">
      <c r="A380" s="44" t="s">
        <v>185</v>
      </c>
      <c r="B380" s="32" t="s">
        <v>9</v>
      </c>
      <c r="C380" s="31" t="s">
        <v>57</v>
      </c>
      <c r="D380" s="32">
        <v>39</v>
      </c>
      <c r="E380" s="32">
        <v>43</v>
      </c>
      <c r="F380" s="128">
        <v>40</v>
      </c>
      <c r="G380" s="31">
        <v>39</v>
      </c>
      <c r="H380" s="42">
        <v>41</v>
      </c>
      <c r="I380" s="32">
        <v>28</v>
      </c>
      <c r="J380" s="31">
        <v>31</v>
      </c>
      <c r="K380" s="128">
        <v>38</v>
      </c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>
        <v>46</v>
      </c>
      <c r="Y380" s="32">
        <v>33</v>
      </c>
      <c r="Z380" s="32"/>
      <c r="AA380" s="32"/>
      <c r="AB380" s="39">
        <f t="shared" si="14"/>
        <v>10</v>
      </c>
      <c r="AC380" s="40">
        <f t="shared" si="15"/>
        <v>37.799999999999997</v>
      </c>
      <c r="AD380" s="40">
        <f t="array" ref="AD380">IF(AB380=0,0,IF(AB380&gt;9,AVERAGE(LARGE(D380:Z380,{1,2,3,4,5,6,7,8,9,10})),0))</f>
        <v>37.799999999999997</v>
      </c>
      <c r="AE380" s="40">
        <f t="array" ref="AE380">IF(AB380=0,0,IF(AB380&gt;9,SUM(LARGE(D380:Z380,{1,2,3,4,5,6,7,8,9,10})),0))</f>
        <v>378</v>
      </c>
      <c r="AF380" s="13"/>
    </row>
    <row r="381" spans="1:32" s="1" customFormat="1" ht="15" customHeight="1">
      <c r="A381" s="304" t="s">
        <v>403</v>
      </c>
      <c r="B381" s="123" t="s">
        <v>7</v>
      </c>
      <c r="C381" s="123" t="s">
        <v>50</v>
      </c>
      <c r="D381" s="121"/>
      <c r="E381" s="121">
        <v>21</v>
      </c>
      <c r="F381" s="128"/>
      <c r="G381" s="33">
        <v>22</v>
      </c>
      <c r="H381" s="34"/>
      <c r="I381" s="35">
        <v>19</v>
      </c>
      <c r="J381" s="33">
        <v>24</v>
      </c>
      <c r="K381" s="144"/>
      <c r="L381" s="35">
        <v>19</v>
      </c>
      <c r="M381" s="33">
        <v>25</v>
      </c>
      <c r="N381" s="36"/>
      <c r="O381" s="35"/>
      <c r="P381" s="35"/>
      <c r="Q381" s="35"/>
      <c r="R381" s="35"/>
      <c r="S381" s="127"/>
      <c r="T381" s="35"/>
      <c r="U381" s="35"/>
      <c r="V381" s="35"/>
      <c r="W381" s="35"/>
      <c r="X381" s="128"/>
      <c r="Y381" s="32"/>
      <c r="Z381" s="32"/>
      <c r="AA381" s="32"/>
      <c r="AB381" s="39">
        <f t="shared" si="14"/>
        <v>6</v>
      </c>
      <c r="AC381" s="40">
        <f t="shared" si="15"/>
        <v>21.666666666666668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  <c r="AF381" s="13"/>
    </row>
    <row r="382" spans="1:32" s="1" customFormat="1" ht="15" customHeight="1">
      <c r="A382" s="30" t="s">
        <v>186</v>
      </c>
      <c r="B382" s="31" t="s">
        <v>6</v>
      </c>
      <c r="C382" s="31" t="s">
        <v>45</v>
      </c>
      <c r="D382" s="32"/>
      <c r="E382" s="32"/>
      <c r="F382" s="128"/>
      <c r="G382" s="31"/>
      <c r="H382" s="42">
        <v>42</v>
      </c>
      <c r="I382" s="32">
        <v>41</v>
      </c>
      <c r="J382" s="31">
        <v>40</v>
      </c>
      <c r="K382" s="128"/>
      <c r="L382" s="32"/>
      <c r="M382" s="31"/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>
        <v>41</v>
      </c>
      <c r="Y382" s="32">
        <v>28</v>
      </c>
      <c r="Z382" s="32">
        <v>33</v>
      </c>
      <c r="AA382" s="32"/>
      <c r="AB382" s="39">
        <f t="shared" si="14"/>
        <v>6</v>
      </c>
      <c r="AC382" s="40">
        <f t="shared" si="15"/>
        <v>37.5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</row>
    <row r="383" spans="1:32" s="1" customFormat="1" ht="15" customHeight="1">
      <c r="A383" s="30" t="s">
        <v>186</v>
      </c>
      <c r="B383" s="31" t="s">
        <v>6</v>
      </c>
      <c r="C383" s="31" t="s">
        <v>47</v>
      </c>
      <c r="D383" s="32"/>
      <c r="E383" s="32"/>
      <c r="F383" s="128"/>
      <c r="G383" s="31"/>
      <c r="H383" s="42"/>
      <c r="I383" s="32"/>
      <c r="J383" s="31"/>
      <c r="K383" s="128"/>
      <c r="L383" s="32"/>
      <c r="M383" s="31"/>
      <c r="N383" s="37"/>
      <c r="O383" s="32"/>
      <c r="P383" s="32"/>
      <c r="Q383" s="32"/>
      <c r="R383" s="32"/>
      <c r="S383" s="32"/>
      <c r="T383" s="32"/>
      <c r="U383" s="32"/>
      <c r="V383" s="32"/>
      <c r="W383" s="32"/>
      <c r="X383" s="128"/>
      <c r="Y383" s="32"/>
      <c r="Z383" s="32"/>
      <c r="AA383" s="32"/>
      <c r="AB383" s="39">
        <f t="shared" si="14"/>
        <v>0</v>
      </c>
      <c r="AC383" s="40">
        <f t="shared" si="15"/>
        <v>0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  <c r="AF383" s="13"/>
    </row>
    <row r="384" spans="1:32" s="1" customFormat="1" ht="15" customHeight="1">
      <c r="A384" s="30" t="s">
        <v>447</v>
      </c>
      <c r="B384" s="31" t="s">
        <v>4</v>
      </c>
      <c r="C384" s="31" t="s">
        <v>45</v>
      </c>
      <c r="D384" s="32"/>
      <c r="E384" s="32"/>
      <c r="F384" s="128"/>
      <c r="G384" s="31"/>
      <c r="H384" s="42"/>
      <c r="I384" s="32"/>
      <c r="J384" s="31">
        <v>36</v>
      </c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 t="shared" si="14"/>
        <v>1</v>
      </c>
      <c r="AC384" s="40">
        <f t="shared" si="15"/>
        <v>36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</row>
    <row r="385" spans="1:32" s="1" customFormat="1" ht="15" customHeight="1">
      <c r="A385" s="30" t="s">
        <v>187</v>
      </c>
      <c r="B385" s="31" t="s">
        <v>4</v>
      </c>
      <c r="C385" s="31" t="s">
        <v>45</v>
      </c>
      <c r="D385" s="32"/>
      <c r="E385" s="32"/>
      <c r="F385" s="128"/>
      <c r="G385" s="31"/>
      <c r="H385" s="42"/>
      <c r="I385" s="32"/>
      <c r="J385" s="31">
        <v>23</v>
      </c>
      <c r="K385" s="128">
        <v>42</v>
      </c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>
        <v>44</v>
      </c>
      <c r="Y385" s="32"/>
      <c r="Z385" s="32"/>
      <c r="AA385" s="32"/>
      <c r="AB385" s="39">
        <f t="shared" si="14"/>
        <v>3</v>
      </c>
      <c r="AC385" s="40">
        <f t="shared" si="15"/>
        <v>36.333333333333336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  <c r="AF385" s="13"/>
    </row>
    <row r="386" spans="1:32" s="1" customFormat="1" ht="15" customHeight="1">
      <c r="A386" s="30" t="s">
        <v>188</v>
      </c>
      <c r="B386" s="31" t="s">
        <v>6</v>
      </c>
      <c r="C386" s="31" t="s">
        <v>45</v>
      </c>
      <c r="D386" s="32">
        <v>36</v>
      </c>
      <c r="E386" s="32">
        <v>36</v>
      </c>
      <c r="F386" s="128"/>
      <c r="G386" s="31">
        <v>25</v>
      </c>
      <c r="H386" s="42"/>
      <c r="I386" s="32">
        <v>32</v>
      </c>
      <c r="J386" s="31">
        <v>41</v>
      </c>
      <c r="K386" s="128"/>
      <c r="L386" s="32"/>
      <c r="M386" s="31">
        <v>34</v>
      </c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1"/>
      <c r="AB386" s="39">
        <f t="shared" si="14"/>
        <v>6</v>
      </c>
      <c r="AC386" s="40">
        <f t="shared" si="15"/>
        <v>34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  <c r="AF386" s="13"/>
    </row>
    <row r="387" spans="1:32" s="1" customFormat="1" ht="15" customHeight="1">
      <c r="A387" s="303" t="s">
        <v>351</v>
      </c>
      <c r="B387" s="31" t="s">
        <v>6</v>
      </c>
      <c r="C387" s="31" t="s">
        <v>55</v>
      </c>
      <c r="D387" s="32">
        <v>26</v>
      </c>
      <c r="E387" s="32">
        <v>20</v>
      </c>
      <c r="F387" s="128"/>
      <c r="G387" s="31"/>
      <c r="H387" s="42"/>
      <c r="I387" s="32">
        <v>25</v>
      </c>
      <c r="J387" s="31">
        <v>17</v>
      </c>
      <c r="K387" s="128"/>
      <c r="L387" s="32"/>
      <c r="M387" s="31">
        <v>11</v>
      </c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2"/>
      <c r="AB387" s="39">
        <f t="shared" si="14"/>
        <v>5</v>
      </c>
      <c r="AC387" s="40">
        <f t="shared" si="15"/>
        <v>19.8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  <c r="AF387" s="13"/>
    </row>
    <row r="388" spans="1:32" s="1" customFormat="1" ht="15" customHeight="1">
      <c r="A388" s="44" t="s">
        <v>189</v>
      </c>
      <c r="B388" s="32" t="s">
        <v>5</v>
      </c>
      <c r="C388" s="31" t="s">
        <v>45</v>
      </c>
      <c r="D388" s="32"/>
      <c r="E388" s="32"/>
      <c r="F388" s="128"/>
      <c r="G388" s="31"/>
      <c r="H388" s="42"/>
      <c r="I388" s="32">
        <v>32</v>
      </c>
      <c r="J388" s="31">
        <v>36</v>
      </c>
      <c r="K388" s="128">
        <v>37</v>
      </c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 t="shared" si="14"/>
        <v>3</v>
      </c>
      <c r="AC388" s="40">
        <f t="shared" si="15"/>
        <v>35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  <c r="AF388" s="13"/>
    </row>
    <row r="389" spans="1:32" s="1" customFormat="1" ht="15" customHeight="1">
      <c r="A389" s="30" t="s">
        <v>190</v>
      </c>
      <c r="B389" s="31" t="s">
        <v>5</v>
      </c>
      <c r="C389" s="31" t="s">
        <v>45</v>
      </c>
      <c r="D389" s="32"/>
      <c r="E389" s="32">
        <v>28</v>
      </c>
      <c r="F389" s="128"/>
      <c r="G389" s="31">
        <v>31</v>
      </c>
      <c r="H389" s="42"/>
      <c r="I389" s="32">
        <v>32</v>
      </c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 t="shared" si="14"/>
        <v>3</v>
      </c>
      <c r="AC389" s="40">
        <f t="shared" si="15"/>
        <v>30.333333333333332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  <c r="AF389" s="13"/>
    </row>
    <row r="390" spans="1:32" ht="15" customHeight="1">
      <c r="A390" s="30" t="s">
        <v>191</v>
      </c>
      <c r="B390" s="31" t="s">
        <v>5</v>
      </c>
      <c r="C390" s="31" t="s">
        <v>58</v>
      </c>
      <c r="D390" s="32"/>
      <c r="E390" s="32"/>
      <c r="F390" s="128"/>
      <c r="G390" s="31"/>
      <c r="H390" s="42"/>
      <c r="I390" s="32">
        <v>36</v>
      </c>
      <c r="J390" s="31">
        <v>41</v>
      </c>
      <c r="K390" s="128">
        <v>39</v>
      </c>
      <c r="L390" s="32"/>
      <c r="M390" s="31"/>
      <c r="N390" s="37"/>
      <c r="O390" s="32"/>
      <c r="P390" s="32"/>
      <c r="Q390" s="32"/>
      <c r="R390" s="32"/>
      <c r="S390" s="32"/>
      <c r="T390" s="32"/>
      <c r="U390" s="32"/>
      <c r="V390" s="32"/>
      <c r="W390" s="32"/>
      <c r="X390" s="128"/>
      <c r="Y390" s="32"/>
      <c r="Z390" s="32"/>
      <c r="AA390" s="32"/>
      <c r="AB390" s="39">
        <f t="shared" si="14"/>
        <v>3</v>
      </c>
      <c r="AC390" s="40">
        <f t="shared" si="15"/>
        <v>38.666666666666664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</row>
    <row r="391" spans="1:32" ht="15" customHeight="1">
      <c r="A391" s="30" t="s">
        <v>192</v>
      </c>
      <c r="B391" s="31" t="s">
        <v>5</v>
      </c>
      <c r="C391" s="31" t="s">
        <v>45</v>
      </c>
      <c r="D391" s="32">
        <v>37</v>
      </c>
      <c r="E391" s="32">
        <v>33</v>
      </c>
      <c r="F391" s="128"/>
      <c r="G391" s="31">
        <v>22</v>
      </c>
      <c r="H391" s="42"/>
      <c r="I391" s="32">
        <v>25</v>
      </c>
      <c r="J391" s="31"/>
      <c r="K391" s="128"/>
      <c r="L391" s="32"/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/>
      <c r="Y391" s="32"/>
      <c r="Z391" s="32"/>
      <c r="AA391" s="32"/>
      <c r="AB391" s="39">
        <f t="shared" si="14"/>
        <v>4</v>
      </c>
      <c r="AC391" s="40">
        <f t="shared" si="15"/>
        <v>29.25</v>
      </c>
      <c r="AD391" s="40">
        <f t="array" ref="AD391">IF(AB391=0,0,IF(AB391&gt;9,AVERAGE(LARGE(D391:Z391,{1,2,3,4,5,6,7,8,9,10})),0))</f>
        <v>0</v>
      </c>
      <c r="AE391" s="40">
        <f t="array" ref="AE391">IF(AB391=0,0,IF(AB391&gt;9,SUM(LARGE(D391:Z391,{1,2,3,4,5,6,7,8,9,10})),0))</f>
        <v>0</v>
      </c>
    </row>
    <row r="392" spans="1:32" ht="15" customHeight="1">
      <c r="A392" s="30" t="s">
        <v>352</v>
      </c>
      <c r="B392" s="31" t="s">
        <v>5</v>
      </c>
      <c r="C392" s="31" t="s">
        <v>58</v>
      </c>
      <c r="D392" s="32"/>
      <c r="E392" s="32"/>
      <c r="F392" s="128"/>
      <c r="G392" s="31"/>
      <c r="H392" s="42"/>
      <c r="I392" s="32"/>
      <c r="J392" s="31"/>
      <c r="K392" s="128"/>
      <c r="L392" s="32"/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/>
      <c r="Y392" s="32"/>
      <c r="Z392" s="32"/>
      <c r="AA392" s="32"/>
      <c r="AB392" s="39">
        <f t="shared" si="14"/>
        <v>0</v>
      </c>
      <c r="AC392" s="40">
        <f t="shared" si="15"/>
        <v>0</v>
      </c>
      <c r="AD392" s="40">
        <f t="array" ref="AD392">IF(AB392=0,0,IF(AB392&gt;9,AVERAGE(LARGE(D392:Z392,{1,2,3,4,5,6,7,8,9,10})),0))</f>
        <v>0</v>
      </c>
      <c r="AE392" s="40">
        <f t="array" ref="AE392">IF(AB392=0,0,IF(AB392&gt;9,SUM(LARGE(D392:Z392,{1,2,3,4,5,6,7,8,9,10})),0))</f>
        <v>0</v>
      </c>
    </row>
    <row r="393" spans="1:32" ht="15" customHeight="1">
      <c r="A393" s="30" t="s">
        <v>193</v>
      </c>
      <c r="B393" s="31" t="s">
        <v>3</v>
      </c>
      <c r="C393" s="31" t="s">
        <v>45</v>
      </c>
      <c r="D393" s="37"/>
      <c r="E393" s="37"/>
      <c r="F393" s="129"/>
      <c r="G393" s="37"/>
      <c r="H393" s="37"/>
      <c r="I393" s="37"/>
      <c r="J393" s="37">
        <v>39</v>
      </c>
      <c r="K393" s="129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129"/>
      <c r="Y393" s="37"/>
      <c r="Z393" s="37"/>
      <c r="AA393" s="37"/>
      <c r="AB393" s="39">
        <f t="shared" si="14"/>
        <v>1</v>
      </c>
      <c r="AC393" s="40">
        <f t="shared" si="15"/>
        <v>39</v>
      </c>
      <c r="AD393" s="40">
        <f t="array" ref="AD393">IF(AB393=0,0,IF(AB393&gt;9,AVERAGE(LARGE(D393:Z393,{1,2,3,4,5,6,7,8,9,10})),0))</f>
        <v>0</v>
      </c>
      <c r="AE393" s="40">
        <f t="array" ref="AE393">IF(AB393=0,0,IF(AB393&gt;9,SUM(LARGE(D393:Z393,{1,2,3,4,5,6,7,8,9,10})),0))</f>
        <v>0</v>
      </c>
      <c r="AF393" s="13"/>
    </row>
    <row r="394" spans="1:32" ht="15" customHeight="1">
      <c r="A394" s="44" t="s">
        <v>194</v>
      </c>
      <c r="B394" s="32" t="s">
        <v>7</v>
      </c>
      <c r="C394" s="32" t="s">
        <v>45</v>
      </c>
      <c r="D394" s="32"/>
      <c r="E394" s="32"/>
      <c r="F394" s="128"/>
      <c r="G394" s="31"/>
      <c r="H394" s="42"/>
      <c r="I394" s="32"/>
      <c r="J394" s="31"/>
      <c r="K394" s="128">
        <v>39</v>
      </c>
      <c r="L394" s="32"/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/>
      <c r="Y394" s="32"/>
      <c r="Z394" s="32"/>
      <c r="AA394" s="32"/>
      <c r="AB394" s="39">
        <f t="shared" si="14"/>
        <v>1</v>
      </c>
      <c r="AC394" s="40">
        <f t="shared" si="15"/>
        <v>39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  <c r="AF394" s="13"/>
    </row>
    <row r="395" spans="1:32" ht="15" customHeight="1">
      <c r="A395" s="30" t="s">
        <v>353</v>
      </c>
      <c r="B395" s="31" t="s">
        <v>3</v>
      </c>
      <c r="C395" s="31" t="s">
        <v>45</v>
      </c>
      <c r="D395" s="32">
        <v>37</v>
      </c>
      <c r="E395" s="32"/>
      <c r="F395" s="128"/>
      <c r="G395" s="31"/>
      <c r="H395" s="42"/>
      <c r="I395" s="32"/>
      <c r="J395" s="31"/>
      <c r="K395" s="128"/>
      <c r="L395" s="32"/>
      <c r="M395" s="31">
        <v>31</v>
      </c>
      <c r="N395" s="37"/>
      <c r="O395" s="32"/>
      <c r="P395" s="32"/>
      <c r="Q395" s="32"/>
      <c r="R395" s="32"/>
      <c r="S395" s="32"/>
      <c r="T395" s="32"/>
      <c r="U395" s="32"/>
      <c r="V395" s="32"/>
      <c r="W395" s="32"/>
      <c r="X395" s="128">
        <v>29</v>
      </c>
      <c r="Y395" s="32">
        <v>39</v>
      </c>
      <c r="Z395" s="32"/>
      <c r="AA395" s="32"/>
      <c r="AB395" s="39">
        <f t="shared" si="14"/>
        <v>4</v>
      </c>
      <c r="AC395" s="40">
        <f t="shared" si="15"/>
        <v>34</v>
      </c>
      <c r="AD395" s="40">
        <f t="array" ref="AD395">IF(AB395=0,0,IF(AB395&gt;9,AVERAGE(LARGE(D395:Z395,{1,2,3,4,5,6,7,8,9,10})),0))</f>
        <v>0</v>
      </c>
      <c r="AE395" s="40">
        <f t="array" ref="AE395">IF(AB395=0,0,IF(AB395&gt;9,SUM(LARGE(D395:Z395,{1,2,3,4,5,6,7,8,9,10})),0))</f>
        <v>0</v>
      </c>
      <c r="AF395" s="13"/>
    </row>
    <row r="396" spans="1:32" ht="15" customHeight="1">
      <c r="A396" s="30" t="s">
        <v>354</v>
      </c>
      <c r="B396" s="31" t="s">
        <v>3</v>
      </c>
      <c r="C396" s="31" t="s">
        <v>45</v>
      </c>
      <c r="D396" s="32"/>
      <c r="E396" s="32"/>
      <c r="F396" s="128"/>
      <c r="G396" s="31"/>
      <c r="H396" s="42"/>
      <c r="I396" s="32"/>
      <c r="J396" s="31"/>
      <c r="K396" s="128"/>
      <c r="L396" s="32"/>
      <c r="M396" s="31"/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/>
      <c r="Y396" s="32"/>
      <c r="Z396" s="32"/>
      <c r="AA396" s="32"/>
      <c r="AB396" s="39">
        <f t="shared" si="14"/>
        <v>0</v>
      </c>
      <c r="AC396" s="40">
        <f t="shared" si="15"/>
        <v>0</v>
      </c>
      <c r="AD396" s="40">
        <f t="array" ref="AD396">IF(AB396=0,0,IF(AB396&gt;9,AVERAGE(LARGE(D396:Z396,{1,2,3,4,5,6,7,8,9,10})),0))</f>
        <v>0</v>
      </c>
      <c r="AE396" s="40">
        <f t="array" ref="AE396">IF(AB396=0,0,IF(AB396&gt;9,SUM(LARGE(D396:Z396,{1,2,3,4,5,6,7,8,9,10})),0))</f>
        <v>0</v>
      </c>
      <c r="AF396" s="13"/>
    </row>
    <row r="397" spans="1:32" s="1" customFormat="1" ht="15" customHeight="1">
      <c r="A397" s="82" t="s">
        <v>354</v>
      </c>
      <c r="B397" s="31" t="s">
        <v>3</v>
      </c>
      <c r="C397" s="41" t="s">
        <v>50</v>
      </c>
      <c r="D397" s="32"/>
      <c r="E397" s="32"/>
      <c r="F397" s="128"/>
      <c r="G397" s="33"/>
      <c r="H397" s="34"/>
      <c r="I397" s="35"/>
      <c r="J397" s="33"/>
      <c r="K397" s="144"/>
      <c r="L397" s="35"/>
      <c r="M397" s="33"/>
      <c r="N397" s="36"/>
      <c r="O397" s="35"/>
      <c r="P397" s="35"/>
      <c r="Q397" s="35"/>
      <c r="R397" s="35"/>
      <c r="S397" s="35"/>
      <c r="T397" s="35"/>
      <c r="U397" s="35"/>
      <c r="V397" s="35"/>
      <c r="W397" s="35"/>
      <c r="X397" s="128"/>
      <c r="Y397" s="32"/>
      <c r="Z397" s="32"/>
      <c r="AA397" s="32"/>
      <c r="AB397" s="39">
        <f t="shared" si="14"/>
        <v>0</v>
      </c>
      <c r="AC397" s="40">
        <f t="shared" si="15"/>
        <v>0</v>
      </c>
      <c r="AD397" s="40">
        <f t="array" ref="AD397">IF(AB397=0,0,IF(AB397&gt;9,AVERAGE(LARGE(D397:Z397,{1,2,3,4,5,6,7,8,9,10})),0))</f>
        <v>0</v>
      </c>
      <c r="AE397" s="40">
        <f t="array" ref="AE397">IF(AB397=0,0,IF(AB397&gt;9,SUM(LARGE(D397:Z397,{1,2,3,4,5,6,7,8,9,10})),0))</f>
        <v>0</v>
      </c>
      <c r="AF397" s="13"/>
    </row>
    <row r="398" spans="1:32" s="1" customFormat="1" ht="15" customHeight="1">
      <c r="A398" s="30" t="s">
        <v>195</v>
      </c>
      <c r="B398" s="31" t="s">
        <v>7</v>
      </c>
      <c r="C398" s="31" t="s">
        <v>45</v>
      </c>
      <c r="D398" s="32"/>
      <c r="E398" s="32">
        <v>27</v>
      </c>
      <c r="F398" s="128"/>
      <c r="G398" s="31">
        <v>33</v>
      </c>
      <c r="H398" s="42"/>
      <c r="I398" s="32">
        <v>19</v>
      </c>
      <c r="J398" s="31"/>
      <c r="K398" s="128"/>
      <c r="L398" s="32"/>
      <c r="M398" s="31"/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28"/>
      <c r="Y398" s="32"/>
      <c r="Z398" s="32"/>
      <c r="AA398" s="32"/>
      <c r="AB398" s="39">
        <f t="shared" si="14"/>
        <v>3</v>
      </c>
      <c r="AC398" s="40">
        <f t="shared" si="15"/>
        <v>26.333333333333332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2" s="1" customFormat="1" ht="15" customHeight="1">
      <c r="A399" s="30" t="s">
        <v>195</v>
      </c>
      <c r="B399" s="31" t="s">
        <v>7</v>
      </c>
      <c r="C399" s="31" t="s">
        <v>57</v>
      </c>
      <c r="D399" s="32"/>
      <c r="E399" s="32">
        <v>34</v>
      </c>
      <c r="F399" s="128"/>
      <c r="G399" s="31">
        <v>26</v>
      </c>
      <c r="H399" s="42"/>
      <c r="I399" s="32"/>
      <c r="J399" s="31"/>
      <c r="K399" s="128"/>
      <c r="L399" s="32"/>
      <c r="M399" s="31"/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/>
      <c r="Y399" s="32"/>
      <c r="Z399" s="32"/>
      <c r="AA399" s="32"/>
      <c r="AB399" s="39">
        <f t="shared" si="14"/>
        <v>2</v>
      </c>
      <c r="AC399" s="40">
        <f t="shared" si="15"/>
        <v>30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  <c r="AF399" s="13"/>
    </row>
    <row r="400" spans="1:32" s="1" customFormat="1" ht="15" customHeight="1">
      <c r="A400" s="30" t="s">
        <v>355</v>
      </c>
      <c r="B400" s="31" t="s">
        <v>11</v>
      </c>
      <c r="C400" s="31" t="s">
        <v>45</v>
      </c>
      <c r="D400" s="117"/>
      <c r="E400" s="32"/>
      <c r="F400" s="128"/>
      <c r="G400" s="31"/>
      <c r="H400" s="42"/>
      <c r="I400" s="32"/>
      <c r="J400" s="31"/>
      <c r="K400" s="128"/>
      <c r="L400" s="32"/>
      <c r="M400" s="31"/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/>
      <c r="Y400" s="32"/>
      <c r="Z400" s="32"/>
      <c r="AA400" s="32"/>
      <c r="AB400" s="39">
        <f t="shared" si="14"/>
        <v>0</v>
      </c>
      <c r="AC400" s="40">
        <f t="shared" si="15"/>
        <v>0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</row>
    <row r="401" spans="1:32" s="1" customFormat="1" ht="15" customHeight="1">
      <c r="A401" s="30" t="s">
        <v>196</v>
      </c>
      <c r="B401" s="31" t="s">
        <v>8</v>
      </c>
      <c r="C401" s="31" t="s">
        <v>45</v>
      </c>
      <c r="D401" s="32">
        <v>33</v>
      </c>
      <c r="E401" s="32"/>
      <c r="F401" s="128">
        <v>32</v>
      </c>
      <c r="G401" s="31">
        <v>32</v>
      </c>
      <c r="H401" s="42">
        <v>35</v>
      </c>
      <c r="I401" s="32">
        <v>33</v>
      </c>
      <c r="J401" s="31">
        <v>30</v>
      </c>
      <c r="K401" s="128">
        <v>28</v>
      </c>
      <c r="L401" s="32"/>
      <c r="M401" s="31"/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59">
        <v>39</v>
      </c>
      <c r="Y401" s="32">
        <v>36</v>
      </c>
      <c r="Z401" s="32"/>
      <c r="AA401" s="32"/>
      <c r="AB401" s="39">
        <f t="shared" si="14"/>
        <v>9</v>
      </c>
      <c r="AC401" s="40">
        <f t="shared" si="15"/>
        <v>33.111111111111114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  <c r="AF401" s="13"/>
    </row>
    <row r="402" spans="1:32" s="1" customFormat="1" ht="15" customHeight="1">
      <c r="A402" s="30" t="s">
        <v>196</v>
      </c>
      <c r="B402" s="31" t="s">
        <v>8</v>
      </c>
      <c r="C402" s="31" t="s">
        <v>50</v>
      </c>
      <c r="D402" s="32">
        <v>33</v>
      </c>
      <c r="E402" s="32"/>
      <c r="F402" s="128">
        <v>38</v>
      </c>
      <c r="G402" s="31">
        <v>27</v>
      </c>
      <c r="H402" s="42">
        <v>34</v>
      </c>
      <c r="I402" s="32">
        <v>32</v>
      </c>
      <c r="J402" s="31">
        <v>29</v>
      </c>
      <c r="K402" s="128">
        <v>39</v>
      </c>
      <c r="L402" s="32"/>
      <c r="M402" s="31"/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/>
      <c r="Y402" s="32"/>
      <c r="Z402" s="32"/>
      <c r="AA402" s="32"/>
      <c r="AB402" s="39">
        <f t="shared" si="14"/>
        <v>7</v>
      </c>
      <c r="AC402" s="40">
        <f t="shared" si="15"/>
        <v>33.142857142857146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  <c r="AF402" s="13"/>
    </row>
    <row r="403" spans="1:32" s="1" customFormat="1" ht="15" customHeight="1">
      <c r="A403" s="46" t="s">
        <v>196</v>
      </c>
      <c r="B403" s="37" t="s">
        <v>8</v>
      </c>
      <c r="C403" s="37" t="s">
        <v>47</v>
      </c>
      <c r="D403" s="32"/>
      <c r="E403" s="32"/>
      <c r="F403" s="128"/>
      <c r="G403" s="31"/>
      <c r="H403" s="42"/>
      <c r="I403" s="32"/>
      <c r="J403" s="31"/>
      <c r="K403" s="128"/>
      <c r="L403" s="32"/>
      <c r="M403" s="31"/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/>
      <c r="Y403" s="32"/>
      <c r="Z403" s="32"/>
      <c r="AA403" s="32"/>
      <c r="AB403" s="39">
        <f t="shared" si="14"/>
        <v>0</v>
      </c>
      <c r="AC403" s="40">
        <f t="shared" si="15"/>
        <v>0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  <c r="AF403" s="13"/>
    </row>
    <row r="404" spans="1:32" s="1" customFormat="1" ht="15" customHeight="1">
      <c r="A404" s="30" t="s">
        <v>197</v>
      </c>
      <c r="B404" s="31" t="s">
        <v>8</v>
      </c>
      <c r="C404" s="31" t="s">
        <v>45</v>
      </c>
      <c r="D404" s="32"/>
      <c r="E404" s="32"/>
      <c r="F404" s="128"/>
      <c r="G404" s="31">
        <v>31</v>
      </c>
      <c r="H404" s="42"/>
      <c r="I404" s="32">
        <v>38</v>
      </c>
      <c r="J404" s="31">
        <v>38</v>
      </c>
      <c r="K404" s="128">
        <v>46</v>
      </c>
      <c r="L404" s="32">
        <v>38</v>
      </c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/>
      <c r="Y404" s="32"/>
      <c r="Z404" s="32"/>
      <c r="AA404" s="32"/>
      <c r="AB404" s="39">
        <f t="shared" si="14"/>
        <v>5</v>
      </c>
      <c r="AC404" s="40">
        <f t="shared" si="15"/>
        <v>38.200000000000003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  <c r="AF404" s="13"/>
    </row>
    <row r="405" spans="1:32" s="1" customFormat="1" ht="15" customHeight="1">
      <c r="A405" s="30" t="s">
        <v>197</v>
      </c>
      <c r="B405" s="31" t="s">
        <v>8</v>
      </c>
      <c r="C405" s="31" t="s">
        <v>96</v>
      </c>
      <c r="D405" s="32"/>
      <c r="E405" s="32"/>
      <c r="F405" s="128"/>
      <c r="G405" s="31">
        <v>42</v>
      </c>
      <c r="H405" s="42"/>
      <c r="I405" s="32"/>
      <c r="J405" s="31">
        <v>34</v>
      </c>
      <c r="K405" s="128">
        <v>36</v>
      </c>
      <c r="L405" s="32">
        <v>29</v>
      </c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 t="shared" si="14"/>
        <v>4</v>
      </c>
      <c r="AC405" s="40">
        <f t="shared" si="15"/>
        <v>35.25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  <c r="AF405" s="13"/>
    </row>
    <row r="406" spans="1:32" ht="15" customHeight="1">
      <c r="A406" s="30" t="s">
        <v>198</v>
      </c>
      <c r="B406" s="31" t="s">
        <v>8</v>
      </c>
      <c r="C406" s="31" t="s">
        <v>45</v>
      </c>
      <c r="D406" s="32"/>
      <c r="E406" s="32">
        <v>39</v>
      </c>
      <c r="F406" s="128">
        <v>44</v>
      </c>
      <c r="G406" s="31">
        <v>35</v>
      </c>
      <c r="H406" s="42">
        <v>38</v>
      </c>
      <c r="I406" s="32">
        <v>38</v>
      </c>
      <c r="J406" s="31"/>
      <c r="K406" s="128">
        <v>37</v>
      </c>
      <c r="L406" s="32"/>
      <c r="M406" s="31">
        <v>38</v>
      </c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/>
      <c r="Y406" s="32"/>
      <c r="Z406" s="32"/>
      <c r="AA406" s="32"/>
      <c r="AB406" s="39">
        <f t="shared" si="14"/>
        <v>7</v>
      </c>
      <c r="AC406" s="40">
        <f t="shared" si="15"/>
        <v>38.428571428571431</v>
      </c>
      <c r="AD406" s="40">
        <f t="array" ref="AD406">IF(AB406=0,0,IF(AB406&gt;9,AVERAGE(LARGE(D406:Z406,{1,2,3,4,5,6,7,8,9,10})),0))</f>
        <v>0</v>
      </c>
      <c r="AE406" s="40">
        <f t="array" ref="AE406">IF(AB406=0,0,IF(AB406&gt;9,SUM(LARGE(D406:Z406,{1,2,3,4,5,6,7,8,9,10})),0))</f>
        <v>0</v>
      </c>
    </row>
    <row r="407" spans="1:32" ht="15" customHeight="1">
      <c r="A407" s="30" t="s">
        <v>198</v>
      </c>
      <c r="B407" s="31" t="s">
        <v>8</v>
      </c>
      <c r="C407" s="31" t="s">
        <v>50</v>
      </c>
      <c r="D407" s="32"/>
      <c r="E407" s="32">
        <v>37</v>
      </c>
      <c r="F407" s="128"/>
      <c r="G407" s="31">
        <v>36</v>
      </c>
      <c r="H407" s="42">
        <v>33</v>
      </c>
      <c r="I407" s="32"/>
      <c r="J407" s="31">
        <v>31</v>
      </c>
      <c r="K407" s="128"/>
      <c r="L407" s="32"/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/>
      <c r="Y407" s="32"/>
      <c r="Z407" s="32"/>
      <c r="AA407" s="32"/>
      <c r="AB407" s="39">
        <f t="shared" si="14"/>
        <v>4</v>
      </c>
      <c r="AC407" s="40">
        <f t="shared" si="15"/>
        <v>34.25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</row>
    <row r="408" spans="1:32" ht="15" customHeight="1">
      <c r="A408" s="30" t="s">
        <v>198</v>
      </c>
      <c r="B408" s="31" t="s">
        <v>8</v>
      </c>
      <c r="C408" s="31" t="s">
        <v>57</v>
      </c>
      <c r="D408" s="32"/>
      <c r="E408" s="32">
        <v>32</v>
      </c>
      <c r="F408" s="128"/>
      <c r="G408" s="31">
        <v>30</v>
      </c>
      <c r="H408" s="42">
        <v>36</v>
      </c>
      <c r="I408" s="32"/>
      <c r="J408" s="31">
        <v>20</v>
      </c>
      <c r="K408" s="128"/>
      <c r="L408" s="32"/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/>
      <c r="Y408" s="32"/>
      <c r="Z408" s="32"/>
      <c r="AA408" s="32"/>
      <c r="AB408" s="39">
        <f t="shared" si="14"/>
        <v>4</v>
      </c>
      <c r="AC408" s="40">
        <f t="shared" si="15"/>
        <v>29.5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2" ht="15" customHeight="1">
      <c r="A409" s="30" t="s">
        <v>198</v>
      </c>
      <c r="B409" s="31" t="s">
        <v>8</v>
      </c>
      <c r="C409" s="31" t="s">
        <v>47</v>
      </c>
      <c r="D409" s="32"/>
      <c r="E409" s="32">
        <v>38</v>
      </c>
      <c r="F409" s="128">
        <v>39</v>
      </c>
      <c r="G409" s="31">
        <v>35</v>
      </c>
      <c r="H409" s="42">
        <v>36</v>
      </c>
      <c r="I409" s="32">
        <v>32</v>
      </c>
      <c r="J409" s="31"/>
      <c r="K409" s="128">
        <v>41</v>
      </c>
      <c r="L409" s="32"/>
      <c r="M409" s="31">
        <v>38</v>
      </c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/>
      <c r="Y409" s="32"/>
      <c r="Z409" s="32"/>
      <c r="AA409" s="32"/>
      <c r="AB409" s="39">
        <f t="shared" si="14"/>
        <v>7</v>
      </c>
      <c r="AC409" s="40">
        <f t="shared" si="15"/>
        <v>37</v>
      </c>
      <c r="AD409" s="40">
        <f t="array" ref="AD409">IF(AB409=0,0,IF(AB409&gt;9,AVERAGE(LARGE(D409:Z409,{1,2,3,4,5,6,7,8,9,10})),0))</f>
        <v>0</v>
      </c>
      <c r="AE409" s="40">
        <f t="array" ref="AE409">IF(AB409=0,0,IF(AB409&gt;9,SUM(LARGE(D409:Z409,{1,2,3,4,5,6,7,8,9,10})),0))</f>
        <v>0</v>
      </c>
      <c r="AF409" s="13"/>
    </row>
    <row r="410" spans="1:32" ht="15" customHeight="1">
      <c r="A410" s="44" t="s">
        <v>356</v>
      </c>
      <c r="B410" s="32" t="s">
        <v>8</v>
      </c>
      <c r="C410" s="31" t="s">
        <v>55</v>
      </c>
      <c r="D410" s="32"/>
      <c r="E410" s="32"/>
      <c r="F410" s="128"/>
      <c r="G410" s="31"/>
      <c r="H410" s="42"/>
      <c r="I410" s="32"/>
      <c r="J410" s="31"/>
      <c r="K410" s="128"/>
      <c r="L410" s="32"/>
      <c r="M410" s="31"/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/>
      <c r="Y410" s="32"/>
      <c r="Z410" s="32"/>
      <c r="AA410" s="32"/>
      <c r="AB410" s="39">
        <f t="shared" si="14"/>
        <v>0</v>
      </c>
      <c r="AC410" s="40">
        <f t="shared" si="15"/>
        <v>0</v>
      </c>
      <c r="AD410" s="40">
        <f t="array" ref="AD410">IF(AB410=0,0,IF(AB410&gt;9,AVERAGE(LARGE(D410:Z410,{1,2,3,4,5,6,7,8,9,10})),0))</f>
        <v>0</v>
      </c>
      <c r="AE410" s="40">
        <f t="array" ref="AE410">IF(AB410=0,0,IF(AB410&gt;9,SUM(LARGE(D410:Z410,{1,2,3,4,5,6,7,8,9,10})),0))</f>
        <v>0</v>
      </c>
      <c r="AF410" s="13"/>
    </row>
    <row r="411" spans="1:32" ht="15" customHeight="1">
      <c r="A411" s="30" t="s">
        <v>199</v>
      </c>
      <c r="B411" s="31" t="s">
        <v>12</v>
      </c>
      <c r="C411" s="31" t="s">
        <v>45</v>
      </c>
      <c r="D411" s="32">
        <v>36</v>
      </c>
      <c r="E411" s="32"/>
      <c r="F411" s="128"/>
      <c r="G411" s="31"/>
      <c r="H411" s="42"/>
      <c r="I411" s="32"/>
      <c r="J411" s="31"/>
      <c r="K411" s="128"/>
      <c r="L411" s="32"/>
      <c r="M411" s="31">
        <v>42</v>
      </c>
      <c r="N411" s="37"/>
      <c r="O411" s="32"/>
      <c r="P411" s="32"/>
      <c r="Q411" s="32"/>
      <c r="R411" s="32"/>
      <c r="S411" s="32"/>
      <c r="T411" s="32"/>
      <c r="U411" s="32"/>
      <c r="V411" s="32"/>
      <c r="W411" s="32"/>
      <c r="X411" s="128"/>
      <c r="Y411" s="32"/>
      <c r="Z411" s="32"/>
      <c r="AA411" s="32"/>
      <c r="AB411" s="39">
        <f t="shared" si="14"/>
        <v>2</v>
      </c>
      <c r="AC411" s="40">
        <f t="shared" si="15"/>
        <v>39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  <c r="AF411" s="13"/>
    </row>
    <row r="412" spans="1:32" ht="15" customHeight="1">
      <c r="A412" s="44" t="s">
        <v>199</v>
      </c>
      <c r="B412" s="38" t="s">
        <v>12</v>
      </c>
      <c r="C412" s="38" t="s">
        <v>96</v>
      </c>
      <c r="D412" s="32">
        <v>35</v>
      </c>
      <c r="E412" s="32"/>
      <c r="F412" s="128"/>
      <c r="G412" s="31"/>
      <c r="H412" s="42"/>
      <c r="I412" s="32"/>
      <c r="J412" s="31"/>
      <c r="K412" s="128"/>
      <c r="L412" s="32"/>
      <c r="M412" s="31">
        <v>45</v>
      </c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/>
      <c r="Y412" s="32"/>
      <c r="Z412" s="32"/>
      <c r="AA412" s="32"/>
      <c r="AB412" s="39">
        <f t="shared" si="14"/>
        <v>2</v>
      </c>
      <c r="AC412" s="40">
        <f t="shared" si="15"/>
        <v>40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  <c r="AF412" s="13"/>
    </row>
    <row r="413" spans="1:32" s="1" customFormat="1" ht="15" customHeight="1">
      <c r="A413" s="82" t="s">
        <v>444</v>
      </c>
      <c r="B413" s="31" t="s">
        <v>5</v>
      </c>
      <c r="C413" s="31" t="s">
        <v>58</v>
      </c>
      <c r="D413" s="32"/>
      <c r="E413" s="32"/>
      <c r="F413" s="128"/>
      <c r="G413" s="33"/>
      <c r="H413" s="34"/>
      <c r="I413" s="35"/>
      <c r="J413" s="33">
        <v>18</v>
      </c>
      <c r="K413" s="144"/>
      <c r="L413" s="35"/>
      <c r="M413" s="33"/>
      <c r="N413" s="36"/>
      <c r="O413" s="35"/>
      <c r="P413" s="35"/>
      <c r="Q413" s="35"/>
      <c r="R413" s="35"/>
      <c r="S413" s="35"/>
      <c r="T413" s="35"/>
      <c r="U413" s="35"/>
      <c r="V413" s="35"/>
      <c r="W413" s="35"/>
      <c r="X413" s="128"/>
      <c r="Y413" s="32"/>
      <c r="Z413" s="32"/>
      <c r="AA413" s="32"/>
      <c r="AB413" s="39">
        <f t="shared" si="14"/>
        <v>1</v>
      </c>
      <c r="AC413" s="40">
        <f t="shared" si="15"/>
        <v>18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  <c r="AF413" s="13"/>
    </row>
    <row r="414" spans="1:32" s="1" customFormat="1" ht="15" customHeight="1">
      <c r="A414" s="30" t="s">
        <v>357</v>
      </c>
      <c r="B414" s="31" t="s">
        <v>6</v>
      </c>
      <c r="C414" s="31" t="s">
        <v>45</v>
      </c>
      <c r="D414" s="32"/>
      <c r="E414" s="32">
        <v>31</v>
      </c>
      <c r="F414" s="128">
        <v>25</v>
      </c>
      <c r="G414" s="31"/>
      <c r="H414" s="42"/>
      <c r="I414" s="32"/>
      <c r="J414" s="31"/>
      <c r="K414" s="128"/>
      <c r="L414" s="32">
        <v>35</v>
      </c>
      <c r="M414" s="31">
        <v>41</v>
      </c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>
        <v>36</v>
      </c>
      <c r="Y414" s="32"/>
      <c r="Z414" s="32"/>
      <c r="AA414" s="32"/>
      <c r="AB414" s="39">
        <f t="shared" si="14"/>
        <v>5</v>
      </c>
      <c r="AC414" s="40">
        <f t="shared" si="15"/>
        <v>33.6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</row>
    <row r="415" spans="1:32" s="1" customFormat="1" ht="15" customHeight="1">
      <c r="A415" s="30" t="s">
        <v>357</v>
      </c>
      <c r="B415" s="31" t="s">
        <v>6</v>
      </c>
      <c r="C415" s="31" t="s">
        <v>50</v>
      </c>
      <c r="D415" s="32"/>
      <c r="E415" s="32"/>
      <c r="F415" s="128">
        <v>27</v>
      </c>
      <c r="G415" s="31"/>
      <c r="H415" s="42"/>
      <c r="I415" s="32"/>
      <c r="J415" s="31"/>
      <c r="K415" s="128"/>
      <c r="L415" s="32"/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 t="shared" si="14"/>
        <v>1</v>
      </c>
      <c r="AC415" s="40">
        <f t="shared" si="15"/>
        <v>27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  <c r="AF415" s="13"/>
    </row>
    <row r="416" spans="1:32" s="1" customFormat="1" ht="15" customHeight="1">
      <c r="A416" s="126" t="s">
        <v>357</v>
      </c>
      <c r="B416" s="120" t="s">
        <v>12</v>
      </c>
      <c r="C416" s="123" t="s">
        <v>47</v>
      </c>
      <c r="D416" s="121"/>
      <c r="E416" s="121">
        <v>32</v>
      </c>
      <c r="F416" s="128"/>
      <c r="G416" s="31"/>
      <c r="H416" s="42"/>
      <c r="I416" s="32"/>
      <c r="J416" s="31"/>
      <c r="K416" s="128"/>
      <c r="L416" s="32"/>
      <c r="M416" s="31"/>
      <c r="N416" s="37"/>
      <c r="O416" s="32"/>
      <c r="P416" s="32"/>
      <c r="Q416" s="32"/>
      <c r="R416" s="32"/>
      <c r="S416" s="55"/>
      <c r="T416" s="32"/>
      <c r="U416" s="32"/>
      <c r="V416" s="32"/>
      <c r="W416" s="32"/>
      <c r="X416" s="128"/>
      <c r="Y416" s="31"/>
      <c r="Z416" s="31"/>
      <c r="AA416" s="32"/>
      <c r="AB416" s="39">
        <f t="shared" si="14"/>
        <v>1</v>
      </c>
      <c r="AC416" s="40">
        <f t="shared" si="15"/>
        <v>32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</row>
    <row r="417" spans="1:32" s="1" customFormat="1" ht="15" customHeight="1">
      <c r="A417" s="30" t="s">
        <v>358</v>
      </c>
      <c r="B417" s="31" t="s">
        <v>12</v>
      </c>
      <c r="C417" s="31" t="s">
        <v>45</v>
      </c>
      <c r="D417" s="32"/>
      <c r="E417" s="32">
        <v>37</v>
      </c>
      <c r="F417" s="128">
        <v>42</v>
      </c>
      <c r="G417" s="31"/>
      <c r="H417" s="42"/>
      <c r="I417" s="32"/>
      <c r="J417" s="31"/>
      <c r="K417" s="128"/>
      <c r="L417" s="32">
        <v>37</v>
      </c>
      <c r="M417" s="31">
        <v>33</v>
      </c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>
        <v>33</v>
      </c>
      <c r="Y417" s="32"/>
      <c r="Z417" s="32"/>
      <c r="AA417" s="32"/>
      <c r="AB417" s="39">
        <f t="shared" si="14"/>
        <v>5</v>
      </c>
      <c r="AC417" s="40">
        <f t="shared" si="15"/>
        <v>36.4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  <c r="AF417" s="13"/>
    </row>
    <row r="418" spans="1:32" s="1" customFormat="1" ht="15" customHeight="1">
      <c r="A418" s="124" t="s">
        <v>358</v>
      </c>
      <c r="B418" s="123" t="s">
        <v>12</v>
      </c>
      <c r="C418" s="123" t="s">
        <v>47</v>
      </c>
      <c r="D418" s="121"/>
      <c r="E418" s="121">
        <v>43</v>
      </c>
      <c r="F418" s="128">
        <v>39</v>
      </c>
      <c r="G418" s="31"/>
      <c r="H418" s="42"/>
      <c r="I418" s="32"/>
      <c r="J418" s="31"/>
      <c r="K418" s="128"/>
      <c r="L418" s="32"/>
      <c r="M418" s="31"/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28"/>
      <c r="Y418" s="32"/>
      <c r="Z418" s="32"/>
      <c r="AA418" s="32"/>
      <c r="AB418" s="39">
        <f t="shared" si="14"/>
        <v>2</v>
      </c>
      <c r="AC418" s="40">
        <f t="shared" si="15"/>
        <v>41</v>
      </c>
      <c r="AD418" s="40">
        <f t="array" ref="AD418">IF(AB418=0,0,IF(AB418&gt;9,AVERAGE(LARGE(D418:Z418,{1,2,3,4,5,6,7,8,9,10})),0))</f>
        <v>0</v>
      </c>
      <c r="AE418" s="40">
        <f t="array" ref="AE418">IF(AB418=0,0,IF(AB418&gt;9,SUM(LARGE(D418:Z418,{1,2,3,4,5,6,7,8,9,10})),0))</f>
        <v>0</v>
      </c>
      <c r="AF418" s="13"/>
    </row>
    <row r="419" spans="1:32" s="1" customFormat="1" ht="15" customHeight="1">
      <c r="A419" s="30" t="s">
        <v>200</v>
      </c>
      <c r="B419" s="31" t="s">
        <v>3</v>
      </c>
      <c r="C419" s="31" t="s">
        <v>45</v>
      </c>
      <c r="D419" s="32">
        <v>41</v>
      </c>
      <c r="E419" s="32"/>
      <c r="F419" s="128">
        <v>41</v>
      </c>
      <c r="G419" s="31"/>
      <c r="H419" s="42"/>
      <c r="I419" s="32">
        <v>36</v>
      </c>
      <c r="J419" s="31">
        <v>40</v>
      </c>
      <c r="K419" s="128"/>
      <c r="L419" s="32"/>
      <c r="M419" s="31"/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>
        <v>31</v>
      </c>
      <c r="Y419" s="32"/>
      <c r="Z419" s="32"/>
      <c r="AA419" s="32"/>
      <c r="AB419" s="39">
        <f t="shared" si="14"/>
        <v>5</v>
      </c>
      <c r="AC419" s="40">
        <f t="shared" si="15"/>
        <v>37.799999999999997</v>
      </c>
      <c r="AD419" s="40">
        <f t="array" ref="AD419">IF(AB419=0,0,IF(AB419&gt;9,AVERAGE(LARGE(D419:Z419,{1,2,3,4,5,6,7,8,9,10})),0))</f>
        <v>0</v>
      </c>
      <c r="AE419" s="40">
        <f t="array" ref="AE419">IF(AB419=0,0,IF(AB419&gt;9,SUM(LARGE(D419:Z419,{1,2,3,4,5,6,7,8,9,10})),0))</f>
        <v>0</v>
      </c>
      <c r="AF419" s="13"/>
    </row>
    <row r="420" spans="1:32" s="1" customFormat="1" ht="15" customHeight="1">
      <c r="A420" s="30" t="s">
        <v>201</v>
      </c>
      <c r="B420" s="31" t="s">
        <v>7</v>
      </c>
      <c r="C420" s="31" t="s">
        <v>45</v>
      </c>
      <c r="D420" s="32"/>
      <c r="E420" s="32">
        <v>40</v>
      </c>
      <c r="F420" s="128">
        <v>41</v>
      </c>
      <c r="G420" s="31">
        <v>34</v>
      </c>
      <c r="H420" s="42">
        <v>35</v>
      </c>
      <c r="I420" s="32">
        <v>36</v>
      </c>
      <c r="J420" s="31">
        <v>34</v>
      </c>
      <c r="K420" s="128">
        <v>32</v>
      </c>
      <c r="L420" s="32"/>
      <c r="M420" s="31"/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/>
      <c r="Y420" s="32"/>
      <c r="Z420" s="32"/>
      <c r="AA420" s="32"/>
      <c r="AB420" s="39">
        <f t="shared" ref="AB420:AB483" si="16">COUNT(D420:AA420)</f>
        <v>7</v>
      </c>
      <c r="AC420" s="40">
        <f t="shared" ref="AC420:AC483" si="17">IF(AB420=0,0,AVERAGE(D420:Z420))</f>
        <v>36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  <c r="AF420" s="13"/>
    </row>
    <row r="421" spans="1:32" s="1" customFormat="1" ht="15" customHeight="1">
      <c r="A421" s="30" t="s">
        <v>201</v>
      </c>
      <c r="B421" s="31" t="s">
        <v>7</v>
      </c>
      <c r="C421" s="31" t="s">
        <v>50</v>
      </c>
      <c r="D421" s="32"/>
      <c r="E421" s="32"/>
      <c r="F421" s="128">
        <v>42</v>
      </c>
      <c r="G421" s="31">
        <v>37</v>
      </c>
      <c r="H421" s="42">
        <v>34</v>
      </c>
      <c r="I421" s="32">
        <v>35</v>
      </c>
      <c r="J421" s="31">
        <v>33</v>
      </c>
      <c r="K421" s="128">
        <v>34</v>
      </c>
      <c r="L421" s="32"/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59">
        <v>30</v>
      </c>
      <c r="Y421" s="32"/>
      <c r="Z421" s="32"/>
      <c r="AA421" s="32"/>
      <c r="AB421" s="39">
        <f t="shared" si="16"/>
        <v>7</v>
      </c>
      <c r="AC421" s="40">
        <f t="shared" si="17"/>
        <v>35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  <c r="AF421" s="13"/>
    </row>
    <row r="422" spans="1:32" ht="15" customHeight="1">
      <c r="A422" s="30" t="s">
        <v>201</v>
      </c>
      <c r="B422" s="31" t="s">
        <v>7</v>
      </c>
      <c r="C422" s="31" t="s">
        <v>57</v>
      </c>
      <c r="D422" s="32"/>
      <c r="E422" s="32">
        <v>39</v>
      </c>
      <c r="F422" s="128"/>
      <c r="G422" s="31"/>
      <c r="H422" s="42"/>
      <c r="I422" s="32"/>
      <c r="J422" s="31"/>
      <c r="K422" s="128"/>
      <c r="L422" s="32"/>
      <c r="M422" s="31"/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/>
      <c r="Y422" s="32"/>
      <c r="Z422" s="32"/>
      <c r="AA422" s="32"/>
      <c r="AB422" s="39">
        <f t="shared" si="16"/>
        <v>1</v>
      </c>
      <c r="AC422" s="40">
        <f t="shared" si="17"/>
        <v>39</v>
      </c>
      <c r="AD422" s="40">
        <f t="array" ref="AD422">IF(AB422=0,0,IF(AB422&gt;9,AVERAGE(LARGE(D422:Z422,{1,2,3,4,5,6,7,8,9,10})),0))</f>
        <v>0</v>
      </c>
      <c r="AE422" s="40">
        <f t="array" ref="AE422">IF(AB422=0,0,IF(AB422&gt;9,SUM(LARGE(D422:Z422,{1,2,3,4,5,6,7,8,9,10})),0))</f>
        <v>0</v>
      </c>
    </row>
    <row r="423" spans="1:32" ht="15" customHeight="1">
      <c r="A423" s="30" t="s">
        <v>202</v>
      </c>
      <c r="B423" s="31" t="s">
        <v>5</v>
      </c>
      <c r="C423" s="31" t="s">
        <v>55</v>
      </c>
      <c r="D423" s="32"/>
      <c r="E423" s="32"/>
      <c r="F423" s="128"/>
      <c r="G423" s="31">
        <v>27</v>
      </c>
      <c r="H423" s="42">
        <v>29</v>
      </c>
      <c r="I423" s="32">
        <v>35</v>
      </c>
      <c r="J423" s="31"/>
      <c r="K423" s="128">
        <v>41</v>
      </c>
      <c r="L423" s="32">
        <v>26</v>
      </c>
      <c r="M423" s="31"/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28"/>
      <c r="Y423" s="32"/>
      <c r="Z423" s="32"/>
      <c r="AA423" s="32"/>
      <c r="AB423" s="39">
        <f t="shared" si="16"/>
        <v>5</v>
      </c>
      <c r="AC423" s="40">
        <f t="shared" si="17"/>
        <v>31.6</v>
      </c>
      <c r="AD423" s="40">
        <f t="array" ref="AD423">IF(AB423=0,0,IF(AB423&gt;9,AVERAGE(LARGE(D423:Z423,{1,2,3,4,5,6,7,8,9,10})),0))</f>
        <v>0</v>
      </c>
      <c r="AE423" s="40">
        <f t="array" ref="AE423">IF(AB423=0,0,IF(AB423&gt;9,SUM(LARGE(D423:Z423,{1,2,3,4,5,6,7,8,9,10})),0))</f>
        <v>0</v>
      </c>
    </row>
    <row r="424" spans="1:32" ht="15" customHeight="1">
      <c r="A424" s="30" t="s">
        <v>203</v>
      </c>
      <c r="B424" s="31" t="s">
        <v>5</v>
      </c>
      <c r="C424" s="31" t="s">
        <v>45</v>
      </c>
      <c r="D424" s="32"/>
      <c r="E424" s="32"/>
      <c r="F424" s="128"/>
      <c r="G424" s="31">
        <v>36</v>
      </c>
      <c r="H424" s="42">
        <v>31</v>
      </c>
      <c r="I424" s="32">
        <v>32</v>
      </c>
      <c r="J424" s="31"/>
      <c r="K424" s="128">
        <v>36</v>
      </c>
      <c r="L424" s="32">
        <v>32</v>
      </c>
      <c r="M424" s="31"/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/>
      <c r="Y424" s="32"/>
      <c r="Z424" s="32"/>
      <c r="AA424" s="32"/>
      <c r="AB424" s="39">
        <f t="shared" si="16"/>
        <v>5</v>
      </c>
      <c r="AC424" s="40">
        <f t="shared" si="17"/>
        <v>33.4</v>
      </c>
      <c r="AD424" s="40">
        <f t="array" ref="AD424">IF(AB424=0,0,IF(AB424&gt;9,AVERAGE(LARGE(D424:Z424,{1,2,3,4,5,6,7,8,9,10})),0))</f>
        <v>0</v>
      </c>
      <c r="AE424" s="40">
        <f t="array" ref="AE424">IF(AB424=0,0,IF(AB424&gt;9,SUM(LARGE(D424:Z424,{1,2,3,4,5,6,7,8,9,10})),0))</f>
        <v>0</v>
      </c>
    </row>
    <row r="425" spans="1:32" ht="15" customHeight="1">
      <c r="A425" s="30" t="s">
        <v>204</v>
      </c>
      <c r="B425" s="31" t="s">
        <v>11</v>
      </c>
      <c r="C425" s="31" t="s">
        <v>45</v>
      </c>
      <c r="D425" s="32"/>
      <c r="E425" s="32"/>
      <c r="F425" s="128"/>
      <c r="G425" s="31">
        <v>35</v>
      </c>
      <c r="H425" s="42"/>
      <c r="I425" s="32">
        <v>35</v>
      </c>
      <c r="J425" s="31">
        <v>34</v>
      </c>
      <c r="K425" s="128">
        <v>37</v>
      </c>
      <c r="L425" s="32"/>
      <c r="M425" s="31"/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28">
        <v>42</v>
      </c>
      <c r="Y425" s="32">
        <v>45</v>
      </c>
      <c r="Z425" s="32"/>
      <c r="AA425" s="32"/>
      <c r="AB425" s="39">
        <f t="shared" si="16"/>
        <v>6</v>
      </c>
      <c r="AC425" s="40">
        <f t="shared" si="17"/>
        <v>38</v>
      </c>
      <c r="AD425" s="40">
        <f t="array" ref="AD425">IF(AB425=0,0,IF(AB425&gt;9,AVERAGE(LARGE(D425:Z425,{1,2,3,4,5,6,7,8,9,10})),0))</f>
        <v>0</v>
      </c>
      <c r="AE425" s="40">
        <f t="array" ref="AE425">IF(AB425=0,0,IF(AB425&gt;9,SUM(LARGE(D425:Z425,{1,2,3,4,5,6,7,8,9,10})),0))</f>
        <v>0</v>
      </c>
      <c r="AF425" s="13"/>
    </row>
    <row r="426" spans="1:32" ht="15" customHeight="1">
      <c r="A426" s="30" t="s">
        <v>205</v>
      </c>
      <c r="B426" s="31" t="s">
        <v>9</v>
      </c>
      <c r="C426" s="31" t="s">
        <v>45</v>
      </c>
      <c r="D426" s="32">
        <v>41</v>
      </c>
      <c r="E426" s="32">
        <v>44</v>
      </c>
      <c r="F426" s="128">
        <v>41</v>
      </c>
      <c r="G426" s="31">
        <v>43</v>
      </c>
      <c r="H426" s="42">
        <v>41</v>
      </c>
      <c r="I426" s="32"/>
      <c r="J426" s="31"/>
      <c r="K426" s="128"/>
      <c r="L426" s="32">
        <v>33</v>
      </c>
      <c r="M426" s="31"/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28">
        <v>35</v>
      </c>
      <c r="Y426" s="31">
        <v>43</v>
      </c>
      <c r="Z426" s="31">
        <v>43</v>
      </c>
      <c r="AA426" s="32"/>
      <c r="AB426" s="39">
        <f t="shared" si="16"/>
        <v>9</v>
      </c>
      <c r="AC426" s="40">
        <f t="shared" si="17"/>
        <v>40.444444444444443</v>
      </c>
      <c r="AD426" s="40">
        <f t="array" ref="AD426">IF(AB426=0,0,IF(AB426&gt;9,AVERAGE(LARGE(D426:Z426,{1,2,3,4,5,6,7,8,9,10})),0))</f>
        <v>0</v>
      </c>
      <c r="AE426" s="40">
        <f t="array" ref="AE426">IF(AB426=0,0,IF(AB426&gt;9,SUM(LARGE(D426:Z426,{1,2,3,4,5,6,7,8,9,10})),0))</f>
        <v>0</v>
      </c>
      <c r="AF426" s="13"/>
    </row>
    <row r="427" spans="1:32" ht="15" customHeight="1">
      <c r="A427" s="30" t="s">
        <v>205</v>
      </c>
      <c r="B427" s="31" t="s">
        <v>9</v>
      </c>
      <c r="C427" s="31" t="s">
        <v>47</v>
      </c>
      <c r="D427" s="32"/>
      <c r="E427" s="32"/>
      <c r="F427" s="128"/>
      <c r="G427" s="31">
        <v>39</v>
      </c>
      <c r="H427" s="42">
        <v>33</v>
      </c>
      <c r="I427" s="32"/>
      <c r="J427" s="31"/>
      <c r="K427" s="128"/>
      <c r="L427" s="32">
        <v>28</v>
      </c>
      <c r="M427" s="31"/>
      <c r="N427" s="37"/>
      <c r="O427" s="32"/>
      <c r="P427" s="32"/>
      <c r="Q427" s="32"/>
      <c r="R427" s="32"/>
      <c r="S427" s="32"/>
      <c r="T427" s="32"/>
      <c r="U427" s="32"/>
      <c r="V427" s="32"/>
      <c r="W427" s="32"/>
      <c r="X427" s="128"/>
      <c r="Y427" s="32"/>
      <c r="Z427" s="32"/>
      <c r="AA427" s="32"/>
      <c r="AB427" s="39">
        <f t="shared" si="16"/>
        <v>3</v>
      </c>
      <c r="AC427" s="40">
        <f t="shared" si="17"/>
        <v>33.333333333333336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  <c r="AF427" s="13"/>
    </row>
    <row r="428" spans="1:32" ht="15" customHeight="1">
      <c r="A428" s="30" t="s">
        <v>359</v>
      </c>
      <c r="B428" s="31" t="s">
        <v>7</v>
      </c>
      <c r="C428" s="31" t="s">
        <v>45</v>
      </c>
      <c r="D428" s="32"/>
      <c r="E428" s="32"/>
      <c r="F428" s="128"/>
      <c r="G428" s="31"/>
      <c r="H428" s="42">
        <v>29</v>
      </c>
      <c r="I428" s="32">
        <v>21</v>
      </c>
      <c r="J428" s="31"/>
      <c r="K428" s="128"/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28"/>
      <c r="Y428" s="32"/>
      <c r="Z428" s="32"/>
      <c r="AA428" s="32"/>
      <c r="AB428" s="39">
        <f t="shared" si="16"/>
        <v>2</v>
      </c>
      <c r="AC428" s="40">
        <f t="shared" si="17"/>
        <v>25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  <c r="AF428" s="13"/>
    </row>
    <row r="429" spans="1:32" ht="15" customHeight="1">
      <c r="A429" s="30" t="s">
        <v>206</v>
      </c>
      <c r="B429" s="31" t="s">
        <v>7</v>
      </c>
      <c r="C429" s="31" t="s">
        <v>45</v>
      </c>
      <c r="D429" s="32">
        <v>36</v>
      </c>
      <c r="E429" s="32">
        <v>43</v>
      </c>
      <c r="F429" s="128">
        <v>38</v>
      </c>
      <c r="G429" s="31">
        <v>39</v>
      </c>
      <c r="H429" s="42">
        <v>42</v>
      </c>
      <c r="I429" s="32">
        <v>40</v>
      </c>
      <c r="J429" s="31">
        <v>37</v>
      </c>
      <c r="K429" s="128">
        <v>40</v>
      </c>
      <c r="L429" s="32"/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59">
        <v>39</v>
      </c>
      <c r="Y429" s="32"/>
      <c r="Z429" s="32"/>
      <c r="AA429" s="32"/>
      <c r="AB429" s="39">
        <f t="shared" si="16"/>
        <v>9</v>
      </c>
      <c r="AC429" s="40">
        <f t="shared" si="17"/>
        <v>39.333333333333336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  <c r="AF429" s="13"/>
    </row>
    <row r="430" spans="1:32" s="1" customFormat="1" ht="15" customHeight="1">
      <c r="A430" s="30" t="s">
        <v>206</v>
      </c>
      <c r="B430" s="31" t="s">
        <v>7</v>
      </c>
      <c r="C430" s="31" t="s">
        <v>50</v>
      </c>
      <c r="D430" s="32"/>
      <c r="E430" s="32"/>
      <c r="F430" s="128"/>
      <c r="G430" s="31"/>
      <c r="H430" s="42"/>
      <c r="I430" s="32"/>
      <c r="J430" s="31"/>
      <c r="K430" s="128"/>
      <c r="L430" s="32"/>
      <c r="M430" s="31"/>
      <c r="N430" s="37"/>
      <c r="O430" s="32"/>
      <c r="P430" s="32"/>
      <c r="Q430" s="32"/>
      <c r="R430" s="32"/>
      <c r="S430" s="32"/>
      <c r="T430" s="32"/>
      <c r="U430" s="32"/>
      <c r="V430" s="32"/>
      <c r="W430" s="32"/>
      <c r="X430" s="128"/>
      <c r="Y430" s="32"/>
      <c r="Z430" s="32"/>
      <c r="AA430" s="32"/>
      <c r="AB430" s="39">
        <f t="shared" si="16"/>
        <v>0</v>
      </c>
      <c r="AC430" s="40">
        <f t="shared" si="17"/>
        <v>0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</row>
    <row r="431" spans="1:32" s="1" customFormat="1" ht="15" customHeight="1">
      <c r="A431" s="30" t="s">
        <v>206</v>
      </c>
      <c r="B431" s="31" t="s">
        <v>7</v>
      </c>
      <c r="C431" s="41" t="s">
        <v>57</v>
      </c>
      <c r="D431" s="32"/>
      <c r="E431" s="32"/>
      <c r="F431" s="128"/>
      <c r="G431" s="31"/>
      <c r="H431" s="42"/>
      <c r="I431" s="32"/>
      <c r="J431" s="31"/>
      <c r="K431" s="128"/>
      <c r="L431" s="32"/>
      <c r="M431" s="31"/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/>
      <c r="Y431" s="32"/>
      <c r="Z431" s="32"/>
      <c r="AA431" s="32"/>
      <c r="AB431" s="39">
        <f t="shared" si="16"/>
        <v>0</v>
      </c>
      <c r="AC431" s="40">
        <f t="shared" si="17"/>
        <v>0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2" s="1" customFormat="1" ht="15" customHeight="1">
      <c r="A432" s="30" t="s">
        <v>207</v>
      </c>
      <c r="B432" s="31" t="s">
        <v>7</v>
      </c>
      <c r="C432" s="31" t="s">
        <v>55</v>
      </c>
      <c r="D432" s="32">
        <v>26</v>
      </c>
      <c r="E432" s="32">
        <v>36</v>
      </c>
      <c r="F432" s="128">
        <v>30</v>
      </c>
      <c r="G432" s="31">
        <v>28</v>
      </c>
      <c r="H432" s="42">
        <v>28</v>
      </c>
      <c r="I432" s="32">
        <v>23</v>
      </c>
      <c r="J432" s="31">
        <v>29</v>
      </c>
      <c r="K432" s="128">
        <v>31</v>
      </c>
      <c r="L432" s="32"/>
      <c r="M432" s="31"/>
      <c r="N432" s="37"/>
      <c r="O432" s="32"/>
      <c r="P432" s="32"/>
      <c r="Q432" s="32"/>
      <c r="R432" s="32"/>
      <c r="S432" s="32"/>
      <c r="T432" s="32"/>
      <c r="U432" s="32"/>
      <c r="V432" s="32"/>
      <c r="W432" s="32"/>
      <c r="X432" s="128"/>
      <c r="Y432" s="32"/>
      <c r="Z432" s="32"/>
      <c r="AA432" s="32"/>
      <c r="AB432" s="39">
        <f t="shared" si="16"/>
        <v>8</v>
      </c>
      <c r="AC432" s="40">
        <f t="shared" si="17"/>
        <v>28.875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</row>
    <row r="433" spans="1:31" s="1" customFormat="1" ht="15" customHeight="1">
      <c r="A433" s="44" t="s">
        <v>388</v>
      </c>
      <c r="B433" s="38" t="s">
        <v>12</v>
      </c>
      <c r="C433" s="31" t="s">
        <v>45</v>
      </c>
      <c r="D433" s="32">
        <v>37</v>
      </c>
      <c r="E433" s="32"/>
      <c r="F433" s="128"/>
      <c r="G433" s="31"/>
      <c r="H433" s="42"/>
      <c r="I433" s="32"/>
      <c r="J433" s="31"/>
      <c r="K433" s="128"/>
      <c r="L433" s="32"/>
      <c r="M433" s="31"/>
      <c r="N433" s="37"/>
      <c r="O433" s="32"/>
      <c r="P433" s="32"/>
      <c r="Q433" s="32"/>
      <c r="R433" s="32"/>
      <c r="S433" s="32"/>
      <c r="T433" s="32"/>
      <c r="U433" s="32"/>
      <c r="V433" s="32"/>
      <c r="W433" s="32"/>
      <c r="X433" s="128">
        <v>33</v>
      </c>
      <c r="Y433" s="31"/>
      <c r="Z433" s="31"/>
      <c r="AA433" s="32"/>
      <c r="AB433" s="39">
        <f t="shared" si="16"/>
        <v>2</v>
      </c>
      <c r="AC433" s="40">
        <f t="shared" si="17"/>
        <v>35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</row>
    <row r="434" spans="1:31" s="1" customFormat="1" ht="15" customHeight="1">
      <c r="A434" s="30" t="s">
        <v>425</v>
      </c>
      <c r="B434" s="31" t="s">
        <v>7</v>
      </c>
      <c r="C434" s="31" t="s">
        <v>45</v>
      </c>
      <c r="D434" s="32"/>
      <c r="E434" s="32"/>
      <c r="F434" s="128"/>
      <c r="G434" s="31">
        <v>32</v>
      </c>
      <c r="H434" s="42">
        <v>31</v>
      </c>
      <c r="I434" s="32"/>
      <c r="J434" s="31"/>
      <c r="K434" s="128"/>
      <c r="L434" s="32"/>
      <c r="M434" s="31"/>
      <c r="N434" s="37"/>
      <c r="O434" s="32"/>
      <c r="P434" s="32"/>
      <c r="Q434" s="32"/>
      <c r="R434" s="32"/>
      <c r="S434" s="32"/>
      <c r="T434" s="32"/>
      <c r="U434" s="32"/>
      <c r="V434" s="32"/>
      <c r="W434" s="32"/>
      <c r="X434" s="128"/>
      <c r="Y434" s="32"/>
      <c r="Z434" s="32"/>
      <c r="AA434" s="32"/>
      <c r="AB434" s="39">
        <f t="shared" si="16"/>
        <v>2</v>
      </c>
      <c r="AC434" s="40">
        <f t="shared" si="17"/>
        <v>31.5</v>
      </c>
      <c r="AD434" s="40">
        <f t="array" ref="AD434">IF(AB434=0,0,IF(AB434&gt;9,AVERAGE(LARGE(D434:Z434,{1,2,3,4,5,6,7,8,9,10})),0))</f>
        <v>0</v>
      </c>
      <c r="AE434" s="40">
        <f t="array" ref="AE434">IF(AB434=0,0,IF(AB434&gt;9,SUM(LARGE(D434:Z434,{1,2,3,4,5,6,7,8,9,10})),0))</f>
        <v>0</v>
      </c>
    </row>
    <row r="435" spans="1:31" s="1" customFormat="1" ht="15" customHeight="1">
      <c r="A435" s="30" t="s">
        <v>208</v>
      </c>
      <c r="B435" s="31" t="s">
        <v>11</v>
      </c>
      <c r="C435" s="31" t="s">
        <v>45</v>
      </c>
      <c r="D435" s="32"/>
      <c r="E435" s="32"/>
      <c r="F435" s="128"/>
      <c r="G435" s="31">
        <v>33</v>
      </c>
      <c r="H435" s="42">
        <v>38</v>
      </c>
      <c r="I435" s="32"/>
      <c r="J435" s="31">
        <v>38</v>
      </c>
      <c r="K435" s="128"/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28"/>
      <c r="Y435" s="32"/>
      <c r="Z435" s="32"/>
      <c r="AA435" s="32"/>
      <c r="AB435" s="39">
        <f t="shared" si="16"/>
        <v>3</v>
      </c>
      <c r="AC435" s="40">
        <f t="shared" si="17"/>
        <v>36.333333333333336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</row>
    <row r="436" spans="1:31" s="1" customFormat="1" ht="15" customHeight="1">
      <c r="A436" s="126" t="s">
        <v>401</v>
      </c>
      <c r="B436" s="120" t="s">
        <v>7</v>
      </c>
      <c r="C436" s="120" t="s">
        <v>57</v>
      </c>
      <c r="D436" s="121"/>
      <c r="E436" s="121">
        <v>38</v>
      </c>
      <c r="F436" s="128">
        <v>27</v>
      </c>
      <c r="G436" s="31">
        <v>28</v>
      </c>
      <c r="H436" s="42">
        <v>37</v>
      </c>
      <c r="I436" s="32"/>
      <c r="J436" s="31"/>
      <c r="K436" s="128">
        <v>33</v>
      </c>
      <c r="L436" s="32"/>
      <c r="M436" s="31"/>
      <c r="N436" s="37"/>
      <c r="O436" s="32"/>
      <c r="P436" s="32"/>
      <c r="Q436" s="32"/>
      <c r="R436" s="32"/>
      <c r="S436" s="55"/>
      <c r="T436" s="32"/>
      <c r="U436" s="32"/>
      <c r="V436" s="32"/>
      <c r="W436" s="32"/>
      <c r="X436" s="159">
        <v>29</v>
      </c>
      <c r="Y436" s="32">
        <v>34</v>
      </c>
      <c r="Z436" s="32">
        <v>30</v>
      </c>
      <c r="AA436" s="31"/>
      <c r="AB436" s="39">
        <f t="shared" si="16"/>
        <v>8</v>
      </c>
      <c r="AC436" s="40">
        <f t="shared" si="17"/>
        <v>32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</row>
    <row r="437" spans="1:31" s="1" customFormat="1" ht="15" customHeight="1">
      <c r="A437" s="124" t="s">
        <v>456</v>
      </c>
      <c r="B437" s="123" t="s">
        <v>5</v>
      </c>
      <c r="C437" s="123" t="s">
        <v>45</v>
      </c>
      <c r="D437" s="32"/>
      <c r="E437" s="32"/>
      <c r="F437" s="128"/>
      <c r="G437" s="31"/>
      <c r="H437" s="42"/>
      <c r="I437" s="32"/>
      <c r="J437" s="31"/>
      <c r="K437" s="128"/>
      <c r="L437" s="32"/>
      <c r="M437" s="31">
        <v>37</v>
      </c>
      <c r="N437" s="37"/>
      <c r="O437" s="32"/>
      <c r="P437" s="32"/>
      <c r="Q437" s="32"/>
      <c r="R437" s="32"/>
      <c r="S437" s="32"/>
      <c r="T437" s="32"/>
      <c r="U437" s="32"/>
      <c r="V437" s="32"/>
      <c r="W437" s="32"/>
      <c r="X437" s="128"/>
      <c r="Y437" s="32"/>
      <c r="Z437" s="32"/>
      <c r="AA437" s="32"/>
      <c r="AB437" s="39">
        <f t="shared" si="16"/>
        <v>1</v>
      </c>
      <c r="AC437" s="40">
        <f t="shared" si="17"/>
        <v>37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</row>
    <row r="438" spans="1:31" s="1" customFormat="1" ht="15" customHeight="1">
      <c r="A438" s="30" t="s">
        <v>209</v>
      </c>
      <c r="B438" s="31" t="s">
        <v>7</v>
      </c>
      <c r="C438" s="31" t="s">
        <v>45</v>
      </c>
      <c r="D438" s="32">
        <v>39</v>
      </c>
      <c r="E438" s="32">
        <v>41</v>
      </c>
      <c r="F438" s="128">
        <v>38</v>
      </c>
      <c r="G438" s="31">
        <v>38</v>
      </c>
      <c r="H438" s="42">
        <v>39</v>
      </c>
      <c r="I438" s="32">
        <v>36</v>
      </c>
      <c r="J438" s="31">
        <v>30</v>
      </c>
      <c r="K438" s="128">
        <v>38</v>
      </c>
      <c r="L438" s="32">
        <v>28</v>
      </c>
      <c r="M438" s="31">
        <v>36</v>
      </c>
      <c r="N438" s="37"/>
      <c r="O438" s="32"/>
      <c r="P438" s="32"/>
      <c r="Q438" s="32"/>
      <c r="R438" s="32"/>
      <c r="S438" s="32"/>
      <c r="T438" s="32"/>
      <c r="U438" s="32"/>
      <c r="V438" s="32"/>
      <c r="W438" s="32"/>
      <c r="X438" s="128">
        <v>43</v>
      </c>
      <c r="Y438" s="32">
        <v>42</v>
      </c>
      <c r="Z438" s="32">
        <v>45</v>
      </c>
      <c r="AA438" s="32"/>
      <c r="AB438" s="39">
        <f t="shared" si="16"/>
        <v>13</v>
      </c>
      <c r="AC438" s="40">
        <f t="shared" si="17"/>
        <v>37.92307692307692</v>
      </c>
      <c r="AD438" s="40">
        <f t="array" ref="AD438">IF(AB438=0,0,IF(AB438&gt;9,AVERAGE(LARGE(D438:Z438,{1,2,3,4,5,6,7,8,9,10})),0))</f>
        <v>39.9</v>
      </c>
      <c r="AE438" s="40">
        <f t="array" ref="AE438">IF(AB438=0,0,IF(AB438&gt;9,SUM(LARGE(D438:Z438,{1,2,3,4,5,6,7,8,9,10})),0))</f>
        <v>399</v>
      </c>
    </row>
    <row r="439" spans="1:31" s="1" customFormat="1" ht="15" customHeight="1">
      <c r="A439" s="30" t="s">
        <v>360</v>
      </c>
      <c r="B439" s="31" t="s">
        <v>11</v>
      </c>
      <c r="C439" s="31" t="s">
        <v>45</v>
      </c>
      <c r="D439" s="32"/>
      <c r="E439" s="32"/>
      <c r="F439" s="128"/>
      <c r="G439" s="31"/>
      <c r="H439" s="42"/>
      <c r="I439" s="32"/>
      <c r="J439" s="31"/>
      <c r="K439" s="128"/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28"/>
      <c r="Y439" s="32"/>
      <c r="Z439" s="32"/>
      <c r="AA439" s="32"/>
      <c r="AB439" s="39">
        <f t="shared" si="16"/>
        <v>0</v>
      </c>
      <c r="AC439" s="40">
        <f t="shared" si="17"/>
        <v>0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</row>
    <row r="440" spans="1:31" s="1" customFormat="1" ht="15" customHeight="1">
      <c r="A440" s="30" t="s">
        <v>210</v>
      </c>
      <c r="B440" s="31" t="s">
        <v>7</v>
      </c>
      <c r="C440" s="31" t="s">
        <v>45</v>
      </c>
      <c r="D440" s="32">
        <v>48</v>
      </c>
      <c r="E440" s="32">
        <v>44</v>
      </c>
      <c r="F440" s="128">
        <v>46</v>
      </c>
      <c r="G440" s="31">
        <v>42</v>
      </c>
      <c r="H440" s="42">
        <v>42</v>
      </c>
      <c r="I440" s="32">
        <v>41</v>
      </c>
      <c r="J440" s="31">
        <v>44</v>
      </c>
      <c r="K440" s="128">
        <v>43</v>
      </c>
      <c r="L440" s="32">
        <v>42</v>
      </c>
      <c r="M440" s="31">
        <v>43</v>
      </c>
      <c r="N440" s="37"/>
      <c r="O440" s="32"/>
      <c r="P440" s="32"/>
      <c r="Q440" s="32"/>
      <c r="R440" s="32"/>
      <c r="S440" s="32"/>
      <c r="T440" s="32"/>
      <c r="U440" s="32"/>
      <c r="V440" s="32"/>
      <c r="W440" s="32"/>
      <c r="X440" s="128"/>
      <c r="Y440" s="32"/>
      <c r="Z440" s="32"/>
      <c r="AA440" s="32"/>
      <c r="AB440" s="39">
        <f t="shared" si="16"/>
        <v>10</v>
      </c>
      <c r="AC440" s="40">
        <f t="shared" si="17"/>
        <v>43.5</v>
      </c>
      <c r="AD440" s="40">
        <f t="array" ref="AD440">IF(AB440=0,0,IF(AB440&gt;9,AVERAGE(LARGE(D440:Z440,{1,2,3,4,5,6,7,8,9,10})),0))</f>
        <v>43.5</v>
      </c>
      <c r="AE440" s="40">
        <f t="array" ref="AE440">IF(AB440=0,0,IF(AB440&gt;9,SUM(LARGE(D440:Z440,{1,2,3,4,5,6,7,8,9,10})),0))</f>
        <v>435</v>
      </c>
    </row>
    <row r="441" spans="1:31" s="1" customFormat="1" ht="15" customHeight="1">
      <c r="A441" s="44" t="s">
        <v>210</v>
      </c>
      <c r="B441" s="32" t="s">
        <v>7</v>
      </c>
      <c r="C441" s="31" t="s">
        <v>57</v>
      </c>
      <c r="D441" s="32"/>
      <c r="E441" s="32">
        <v>42</v>
      </c>
      <c r="F441" s="128"/>
      <c r="G441" s="31">
        <v>37</v>
      </c>
      <c r="H441" s="42"/>
      <c r="I441" s="32"/>
      <c r="J441" s="31"/>
      <c r="K441" s="128">
        <v>42</v>
      </c>
      <c r="L441" s="32">
        <v>36</v>
      </c>
      <c r="M441" s="31">
        <v>41</v>
      </c>
      <c r="N441" s="37"/>
      <c r="O441" s="32"/>
      <c r="P441" s="32"/>
      <c r="Q441" s="32"/>
      <c r="R441" s="32"/>
      <c r="S441" s="32"/>
      <c r="T441" s="32"/>
      <c r="U441" s="32"/>
      <c r="V441" s="32"/>
      <c r="W441" s="32"/>
      <c r="X441" s="128"/>
      <c r="Y441" s="32"/>
      <c r="Z441" s="32"/>
      <c r="AA441" s="32"/>
      <c r="AB441" s="39">
        <f t="shared" si="16"/>
        <v>5</v>
      </c>
      <c r="AC441" s="40">
        <f t="shared" si="17"/>
        <v>39.6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</row>
    <row r="442" spans="1:31" s="1" customFormat="1" ht="15" customHeight="1">
      <c r="A442" s="30" t="s">
        <v>430</v>
      </c>
      <c r="B442" s="31" t="s">
        <v>7</v>
      </c>
      <c r="C442" s="31" t="s">
        <v>57</v>
      </c>
      <c r="D442" s="32"/>
      <c r="E442" s="32"/>
      <c r="F442" s="128"/>
      <c r="G442" s="31">
        <v>40</v>
      </c>
      <c r="H442" s="42"/>
      <c r="I442" s="32"/>
      <c r="J442" s="31"/>
      <c r="K442" s="128"/>
      <c r="L442" s="32"/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/>
      <c r="Y442" s="32"/>
      <c r="Z442" s="32"/>
      <c r="AA442" s="32"/>
      <c r="AB442" s="39">
        <f t="shared" si="16"/>
        <v>1</v>
      </c>
      <c r="AC442" s="40">
        <f t="shared" si="17"/>
        <v>40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</row>
    <row r="443" spans="1:31" s="1" customFormat="1" ht="15" customHeight="1">
      <c r="A443" s="44" t="s">
        <v>211</v>
      </c>
      <c r="B443" s="32" t="s">
        <v>7</v>
      </c>
      <c r="C443" s="31" t="s">
        <v>58</v>
      </c>
      <c r="D443" s="32"/>
      <c r="E443" s="32"/>
      <c r="F443" s="128">
        <v>44</v>
      </c>
      <c r="G443" s="31">
        <v>38</v>
      </c>
      <c r="H443" s="42"/>
      <c r="I443" s="32"/>
      <c r="J443" s="31"/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/>
      <c r="Y443" s="32"/>
      <c r="Z443" s="32"/>
      <c r="AA443" s="32"/>
      <c r="AB443" s="39">
        <f t="shared" si="16"/>
        <v>2</v>
      </c>
      <c r="AC443" s="40">
        <f t="shared" si="17"/>
        <v>41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</row>
    <row r="444" spans="1:31" s="1" customFormat="1" ht="15" customHeight="1">
      <c r="A444" s="44" t="s">
        <v>382</v>
      </c>
      <c r="B444" s="38" t="s">
        <v>7</v>
      </c>
      <c r="C444" s="31" t="s">
        <v>57</v>
      </c>
      <c r="D444" s="32">
        <v>36</v>
      </c>
      <c r="E444" s="32">
        <v>33</v>
      </c>
      <c r="F444" s="128">
        <v>41</v>
      </c>
      <c r="G444" s="31"/>
      <c r="H444" s="42">
        <v>37</v>
      </c>
      <c r="I444" s="32">
        <v>35</v>
      </c>
      <c r="J444" s="31"/>
      <c r="K444" s="128"/>
      <c r="L444" s="32">
        <v>28</v>
      </c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28">
        <v>36</v>
      </c>
      <c r="Y444" s="31">
        <v>32</v>
      </c>
      <c r="Z444" s="31">
        <v>29</v>
      </c>
      <c r="AA444" s="32"/>
      <c r="AB444" s="39">
        <f t="shared" si="16"/>
        <v>9</v>
      </c>
      <c r="AC444" s="40">
        <f t="shared" si="17"/>
        <v>34.111111111111114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1" s="1" customFormat="1" ht="15" customHeight="1">
      <c r="A445" s="124" t="s">
        <v>413</v>
      </c>
      <c r="B445" s="123" t="s">
        <v>5</v>
      </c>
      <c r="C445" s="123" t="s">
        <v>45</v>
      </c>
      <c r="D445" s="121"/>
      <c r="E445" s="121">
        <v>44</v>
      </c>
      <c r="F445" s="128"/>
      <c r="G445" s="31"/>
      <c r="H445" s="42"/>
      <c r="I445" s="32"/>
      <c r="J445" s="31"/>
      <c r="K445" s="128"/>
      <c r="L445" s="32"/>
      <c r="M445" s="31"/>
      <c r="N445" s="37"/>
      <c r="O445" s="32"/>
      <c r="P445" s="32"/>
      <c r="Q445" s="32"/>
      <c r="R445" s="32"/>
      <c r="S445" s="55"/>
      <c r="T445" s="32"/>
      <c r="U445" s="32"/>
      <c r="V445" s="32"/>
      <c r="W445" s="32"/>
      <c r="X445" s="128"/>
      <c r="Y445" s="32"/>
      <c r="Z445" s="32"/>
      <c r="AA445" s="32"/>
      <c r="AB445" s="39">
        <f t="shared" si="16"/>
        <v>1</v>
      </c>
      <c r="AC445" s="40">
        <f t="shared" si="17"/>
        <v>44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1" s="1" customFormat="1" ht="15" customHeight="1">
      <c r="A446" s="30" t="s">
        <v>212</v>
      </c>
      <c r="B446" s="31" t="s">
        <v>5</v>
      </c>
      <c r="C446" s="31" t="s">
        <v>45</v>
      </c>
      <c r="D446" s="32"/>
      <c r="E446" s="32"/>
      <c r="F446" s="128"/>
      <c r="G446" s="31"/>
      <c r="H446" s="42"/>
      <c r="I446" s="32"/>
      <c r="J446" s="31"/>
      <c r="K446" s="128"/>
      <c r="L446" s="32"/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/>
      <c r="Y446" s="32"/>
      <c r="Z446" s="32"/>
      <c r="AA446" s="32"/>
      <c r="AB446" s="39">
        <f t="shared" si="16"/>
        <v>0</v>
      </c>
      <c r="AC446" s="40">
        <f t="shared" si="17"/>
        <v>0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1" s="1" customFormat="1" ht="15" customHeight="1">
      <c r="A447" s="30" t="s">
        <v>428</v>
      </c>
      <c r="B447" s="31" t="s">
        <v>5</v>
      </c>
      <c r="C447" s="31" t="s">
        <v>45</v>
      </c>
      <c r="D447" s="32"/>
      <c r="E447" s="32"/>
      <c r="F447" s="128"/>
      <c r="G447" s="31">
        <v>41</v>
      </c>
      <c r="H447" s="42">
        <v>42</v>
      </c>
      <c r="I447" s="32">
        <v>40</v>
      </c>
      <c r="J447" s="31">
        <v>44</v>
      </c>
      <c r="K447" s="128"/>
      <c r="L447" s="32"/>
      <c r="M447" s="31">
        <v>46</v>
      </c>
      <c r="N447" s="37"/>
      <c r="O447" s="32"/>
      <c r="P447" s="32"/>
      <c r="Q447" s="32"/>
      <c r="R447" s="32"/>
      <c r="S447" s="32"/>
      <c r="T447" s="32"/>
      <c r="U447" s="32"/>
      <c r="V447" s="32"/>
      <c r="W447" s="32"/>
      <c r="X447" s="128"/>
      <c r="Y447" s="32"/>
      <c r="Z447" s="32"/>
      <c r="AA447" s="32"/>
      <c r="AB447" s="39">
        <f t="shared" si="16"/>
        <v>5</v>
      </c>
      <c r="AC447" s="40">
        <f t="shared" si="17"/>
        <v>42.6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1" s="1" customFormat="1" ht="15" customHeight="1">
      <c r="A448" s="30" t="s">
        <v>427</v>
      </c>
      <c r="B448" s="31" t="s">
        <v>5</v>
      </c>
      <c r="C448" s="31" t="s">
        <v>58</v>
      </c>
      <c r="D448" s="32"/>
      <c r="E448" s="32"/>
      <c r="F448" s="128"/>
      <c r="G448" s="31">
        <v>30</v>
      </c>
      <c r="H448" s="42">
        <v>45</v>
      </c>
      <c r="I448" s="32">
        <v>39</v>
      </c>
      <c r="J448" s="31">
        <v>39</v>
      </c>
      <c r="K448" s="128"/>
      <c r="L448" s="32"/>
      <c r="M448" s="31">
        <v>44</v>
      </c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/>
      <c r="Y448" s="32"/>
      <c r="Z448" s="32"/>
      <c r="AA448" s="32"/>
      <c r="AB448" s="39">
        <f t="shared" si="16"/>
        <v>5</v>
      </c>
      <c r="AC448" s="40">
        <f t="shared" si="17"/>
        <v>39.4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 s="1" customFormat="1" ht="15" customHeight="1">
      <c r="A449" s="30" t="s">
        <v>421</v>
      </c>
      <c r="B449" s="31" t="s">
        <v>7</v>
      </c>
      <c r="C449" s="31" t="s">
        <v>55</v>
      </c>
      <c r="D449" s="32"/>
      <c r="E449" s="32"/>
      <c r="F449" s="128">
        <v>29</v>
      </c>
      <c r="G449" s="31">
        <v>32</v>
      </c>
      <c r="H449" s="42"/>
      <c r="I449" s="32"/>
      <c r="J449" s="31"/>
      <c r="K449" s="128"/>
      <c r="L449" s="32"/>
      <c r="M449" s="31"/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>
        <v>29</v>
      </c>
      <c r="Y449" s="32"/>
      <c r="Z449" s="32"/>
      <c r="AA449" s="32"/>
      <c r="AB449" s="39">
        <f t="shared" si="16"/>
        <v>3</v>
      </c>
      <c r="AC449" s="40">
        <f t="shared" si="17"/>
        <v>30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 s="1" customFormat="1" ht="15" customHeight="1">
      <c r="A450" s="30" t="s">
        <v>420</v>
      </c>
      <c r="B450" s="31" t="s">
        <v>7</v>
      </c>
      <c r="C450" s="31" t="s">
        <v>47</v>
      </c>
      <c r="D450" s="32"/>
      <c r="E450" s="32"/>
      <c r="F450" s="128">
        <v>35</v>
      </c>
      <c r="G450" s="31">
        <v>38</v>
      </c>
      <c r="H450" s="42"/>
      <c r="I450" s="32"/>
      <c r="J450" s="31"/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>
        <v>32</v>
      </c>
      <c r="Y450" s="32"/>
      <c r="Z450" s="32"/>
      <c r="AA450" s="32"/>
      <c r="AB450" s="39">
        <f t="shared" si="16"/>
        <v>3</v>
      </c>
      <c r="AC450" s="40">
        <f t="shared" si="17"/>
        <v>35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 s="1" customFormat="1" ht="15" customHeight="1">
      <c r="A451" s="44" t="s">
        <v>213</v>
      </c>
      <c r="B451" s="32" t="s">
        <v>5</v>
      </c>
      <c r="C451" s="31" t="s">
        <v>45</v>
      </c>
      <c r="D451" s="32"/>
      <c r="E451" s="32"/>
      <c r="F451" s="128"/>
      <c r="G451" s="31"/>
      <c r="H451" s="42"/>
      <c r="I451" s="32"/>
      <c r="J451" s="31"/>
      <c r="K451" s="128"/>
      <c r="L451" s="32"/>
      <c r="M451" s="31"/>
      <c r="N451" s="37"/>
      <c r="O451" s="32"/>
      <c r="P451" s="32"/>
      <c r="Q451" s="32"/>
      <c r="R451" s="32"/>
      <c r="S451" s="32"/>
      <c r="T451" s="32"/>
      <c r="U451" s="32"/>
      <c r="V451" s="32"/>
      <c r="W451" s="32"/>
      <c r="X451" s="128"/>
      <c r="Y451" s="32"/>
      <c r="Z451" s="32"/>
      <c r="AA451" s="32"/>
      <c r="AB451" s="39">
        <f t="shared" si="16"/>
        <v>0</v>
      </c>
      <c r="AC451" s="40">
        <f t="shared" si="17"/>
        <v>0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 s="1" customFormat="1" ht="15" customHeight="1">
      <c r="A452" s="30" t="s">
        <v>214</v>
      </c>
      <c r="B452" s="31" t="s">
        <v>5</v>
      </c>
      <c r="C452" s="31" t="s">
        <v>45</v>
      </c>
      <c r="D452" s="32"/>
      <c r="E452" s="32"/>
      <c r="F452" s="128"/>
      <c r="G452" s="31"/>
      <c r="H452" s="42"/>
      <c r="I452" s="32"/>
      <c r="J452" s="31"/>
      <c r="K452" s="128"/>
      <c r="L452" s="32"/>
      <c r="M452" s="31"/>
      <c r="N452" s="37"/>
      <c r="O452" s="32"/>
      <c r="P452" s="32"/>
      <c r="Q452" s="32"/>
      <c r="R452" s="32"/>
      <c r="S452" s="32"/>
      <c r="T452" s="32"/>
      <c r="U452" s="32"/>
      <c r="V452" s="32"/>
      <c r="W452" s="32"/>
      <c r="X452" s="128"/>
      <c r="Y452" s="32"/>
      <c r="Z452" s="32"/>
      <c r="AA452" s="32"/>
      <c r="AB452" s="39">
        <f t="shared" si="16"/>
        <v>0</v>
      </c>
      <c r="AC452" s="40">
        <f t="shared" si="17"/>
        <v>0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 s="1" customFormat="1" ht="15" customHeight="1">
      <c r="A453" s="30" t="s">
        <v>431</v>
      </c>
      <c r="B453" s="31" t="s">
        <v>11</v>
      </c>
      <c r="C453" s="31" t="s">
        <v>45</v>
      </c>
      <c r="D453" s="32"/>
      <c r="E453" s="32"/>
      <c r="F453" s="128"/>
      <c r="G453" s="31">
        <v>27</v>
      </c>
      <c r="H453" s="42">
        <v>32</v>
      </c>
      <c r="I453" s="32"/>
      <c r="J453" s="31">
        <v>31</v>
      </c>
      <c r="K453" s="128"/>
      <c r="L453" s="32"/>
      <c r="M453" s="31"/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/>
      <c r="Y453" s="32"/>
      <c r="Z453" s="32"/>
      <c r="AA453" s="32"/>
      <c r="AB453" s="39">
        <f t="shared" si="16"/>
        <v>3</v>
      </c>
      <c r="AC453" s="40">
        <f t="shared" si="17"/>
        <v>30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 s="1" customFormat="1" ht="15" customHeight="1">
      <c r="A454" s="30" t="s">
        <v>215</v>
      </c>
      <c r="B454" s="31" t="s">
        <v>6</v>
      </c>
      <c r="C454" s="31" t="s">
        <v>45</v>
      </c>
      <c r="D454" s="32"/>
      <c r="E454" s="32">
        <v>39</v>
      </c>
      <c r="F454" s="128">
        <v>39</v>
      </c>
      <c r="G454" s="31">
        <v>31</v>
      </c>
      <c r="H454" s="42">
        <v>35</v>
      </c>
      <c r="I454" s="141"/>
      <c r="J454" s="31">
        <v>36</v>
      </c>
      <c r="K454" s="128"/>
      <c r="L454" s="32"/>
      <c r="M454" s="31">
        <v>36</v>
      </c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/>
      <c r="Y454" s="32"/>
      <c r="Z454" s="32"/>
      <c r="AA454" s="32"/>
      <c r="AB454" s="39">
        <f t="shared" si="16"/>
        <v>6</v>
      </c>
      <c r="AC454" s="40">
        <f t="shared" si="17"/>
        <v>36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 s="1" customFormat="1" ht="15" customHeight="1">
      <c r="A455" s="30" t="s">
        <v>216</v>
      </c>
      <c r="B455" s="31" t="s">
        <v>12</v>
      </c>
      <c r="C455" s="31" t="s">
        <v>45</v>
      </c>
      <c r="D455" s="32">
        <v>45</v>
      </c>
      <c r="E455" s="32">
        <v>49</v>
      </c>
      <c r="F455" s="128"/>
      <c r="G455" s="31">
        <v>48</v>
      </c>
      <c r="H455" s="42">
        <v>47</v>
      </c>
      <c r="I455" s="141"/>
      <c r="J455" s="31"/>
      <c r="K455" s="128"/>
      <c r="L455" s="32"/>
      <c r="M455" s="31">
        <v>49</v>
      </c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/>
      <c r="Y455" s="32"/>
      <c r="Z455" s="32"/>
      <c r="AA455" s="31"/>
      <c r="AB455" s="39">
        <f t="shared" si="16"/>
        <v>5</v>
      </c>
      <c r="AC455" s="40">
        <f t="shared" si="17"/>
        <v>47.6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 s="1" customFormat="1" ht="15" customHeight="1">
      <c r="A456" s="30" t="s">
        <v>216</v>
      </c>
      <c r="B456" s="31" t="s">
        <v>12</v>
      </c>
      <c r="C456" s="31" t="s">
        <v>47</v>
      </c>
      <c r="D456" s="32">
        <v>43</v>
      </c>
      <c r="E456" s="32">
        <v>46</v>
      </c>
      <c r="F456" s="128"/>
      <c r="G456" s="31">
        <v>45</v>
      </c>
      <c r="H456" s="42">
        <v>48</v>
      </c>
      <c r="I456" s="141"/>
      <c r="J456" s="31"/>
      <c r="K456" s="128"/>
      <c r="L456" s="32"/>
      <c r="M456" s="31">
        <v>46</v>
      </c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>
        <v>46</v>
      </c>
      <c r="Y456" s="32"/>
      <c r="Z456" s="32"/>
      <c r="AA456" s="32"/>
      <c r="AB456" s="39">
        <f t="shared" si="16"/>
        <v>6</v>
      </c>
      <c r="AC456" s="40">
        <f t="shared" si="17"/>
        <v>45.666666666666664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 s="1" customFormat="1" ht="15" customHeight="1">
      <c r="A457" s="30" t="s">
        <v>361</v>
      </c>
      <c r="B457" s="31" t="s">
        <v>5</v>
      </c>
      <c r="C457" s="31" t="s">
        <v>45</v>
      </c>
      <c r="D457" s="32">
        <v>37</v>
      </c>
      <c r="E457" s="32">
        <v>42</v>
      </c>
      <c r="F457" s="128">
        <v>39</v>
      </c>
      <c r="G457" s="31">
        <v>34</v>
      </c>
      <c r="H457" s="42">
        <v>39</v>
      </c>
      <c r="I457" s="141">
        <v>41</v>
      </c>
      <c r="J457" s="31">
        <v>30</v>
      </c>
      <c r="K457" s="128">
        <v>43</v>
      </c>
      <c r="L457" s="32"/>
      <c r="M457" s="31">
        <v>43</v>
      </c>
      <c r="N457" s="37"/>
      <c r="O457" s="32"/>
      <c r="P457" s="32"/>
      <c r="Q457" s="32"/>
      <c r="R457" s="32"/>
      <c r="S457" s="32"/>
      <c r="T457" s="32"/>
      <c r="U457" s="32"/>
      <c r="V457" s="32"/>
      <c r="W457" s="32"/>
      <c r="X457" s="128">
        <v>46</v>
      </c>
      <c r="Y457" s="32"/>
      <c r="Z457" s="32"/>
      <c r="AA457" s="32"/>
      <c r="AB457" s="39">
        <f t="shared" si="16"/>
        <v>10</v>
      </c>
      <c r="AC457" s="40">
        <f t="shared" si="17"/>
        <v>39.4</v>
      </c>
      <c r="AD457" s="40">
        <f t="array" ref="AD457">IF(AB457=0,0,IF(AB457&gt;9,AVERAGE(LARGE(D457:Z457,{1,2,3,4,5,6,7,8,9,10})),0))</f>
        <v>39.4</v>
      </c>
      <c r="AE457" s="40">
        <f t="array" ref="AE457">IF(AB457=0,0,IF(AB457&gt;9,SUM(LARGE(D457:Z457,{1,2,3,4,5,6,7,8,9,10})),0))</f>
        <v>394</v>
      </c>
    </row>
    <row r="458" spans="1:31" s="1" customFormat="1" ht="15" customHeight="1">
      <c r="A458" s="44" t="s">
        <v>369</v>
      </c>
      <c r="B458" s="38" t="s">
        <v>5</v>
      </c>
      <c r="C458" s="38" t="s">
        <v>45</v>
      </c>
      <c r="D458" s="32">
        <v>23</v>
      </c>
      <c r="E458" s="32">
        <v>34</v>
      </c>
      <c r="F458" s="128">
        <v>37</v>
      </c>
      <c r="G458" s="31">
        <v>29</v>
      </c>
      <c r="H458" s="42">
        <v>29</v>
      </c>
      <c r="I458" s="141">
        <v>31</v>
      </c>
      <c r="J458" s="31">
        <v>29</v>
      </c>
      <c r="K458" s="128">
        <v>26</v>
      </c>
      <c r="L458" s="32"/>
      <c r="M458" s="31">
        <v>33</v>
      </c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28">
        <v>31</v>
      </c>
      <c r="Y458" s="32"/>
      <c r="Z458" s="32"/>
      <c r="AA458" s="31"/>
      <c r="AB458" s="39">
        <f t="shared" si="16"/>
        <v>10</v>
      </c>
      <c r="AC458" s="40">
        <f t="shared" si="17"/>
        <v>30.2</v>
      </c>
      <c r="AD458" s="40">
        <f t="array" ref="AD458">IF(AB458=0,0,IF(AB458&gt;9,AVERAGE(LARGE(D458:Z458,{1,2,3,4,5,6,7,8,9,10})),0))</f>
        <v>30.2</v>
      </c>
      <c r="AE458" s="40">
        <f t="array" ref="AE458">IF(AB458=0,0,IF(AB458&gt;9,SUM(LARGE(D458:Z458,{1,2,3,4,5,6,7,8,9,10})),0))</f>
        <v>302</v>
      </c>
    </row>
    <row r="459" spans="1:31" s="1" customFormat="1" ht="15" customHeight="1">
      <c r="A459" s="30" t="s">
        <v>217</v>
      </c>
      <c r="B459" s="31" t="s">
        <v>12</v>
      </c>
      <c r="C459" s="31" t="s">
        <v>45</v>
      </c>
      <c r="D459" s="117"/>
      <c r="E459" s="32"/>
      <c r="F459" s="128"/>
      <c r="G459" s="31"/>
      <c r="H459" s="42">
        <v>40</v>
      </c>
      <c r="I459" s="141"/>
      <c r="J459" s="31"/>
      <c r="K459" s="128">
        <v>41</v>
      </c>
      <c r="L459" s="32"/>
      <c r="M459" s="31">
        <v>38</v>
      </c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>
        <v>41</v>
      </c>
      <c r="Y459" s="32">
        <v>45</v>
      </c>
      <c r="Z459" s="32">
        <v>42</v>
      </c>
      <c r="AA459" s="32"/>
      <c r="AB459" s="39">
        <f t="shared" si="16"/>
        <v>6</v>
      </c>
      <c r="AC459" s="40">
        <f t="shared" si="17"/>
        <v>41.166666666666664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 s="1" customFormat="1" ht="15" customHeight="1">
      <c r="A460" s="30" t="s">
        <v>217</v>
      </c>
      <c r="B460" s="31" t="s">
        <v>12</v>
      </c>
      <c r="C460" s="31" t="s">
        <v>50</v>
      </c>
      <c r="D460" s="32"/>
      <c r="E460" s="32"/>
      <c r="F460" s="128"/>
      <c r="G460" s="31"/>
      <c r="H460" s="42"/>
      <c r="I460" s="32"/>
      <c r="J460" s="31"/>
      <c r="K460" s="128"/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28"/>
      <c r="Y460" s="32"/>
      <c r="Z460" s="32"/>
      <c r="AA460" s="32"/>
      <c r="AB460" s="39">
        <f t="shared" si="16"/>
        <v>0</v>
      </c>
      <c r="AC460" s="40">
        <f t="shared" si="17"/>
        <v>0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 s="1" customFormat="1" ht="15" customHeight="1">
      <c r="A461" s="30" t="s">
        <v>217</v>
      </c>
      <c r="B461" s="31" t="s">
        <v>12</v>
      </c>
      <c r="C461" s="31" t="s">
        <v>47</v>
      </c>
      <c r="D461" s="32"/>
      <c r="E461" s="32"/>
      <c r="F461" s="128"/>
      <c r="G461" s="31"/>
      <c r="H461" s="42"/>
      <c r="I461" s="32"/>
      <c r="J461" s="31"/>
      <c r="K461" s="128"/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/>
      <c r="Y461" s="32"/>
      <c r="Z461" s="32"/>
      <c r="AA461" s="31"/>
      <c r="AB461" s="39">
        <f t="shared" si="16"/>
        <v>0</v>
      </c>
      <c r="AC461" s="40">
        <f t="shared" si="17"/>
        <v>0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 s="1" customFormat="1" ht="15" customHeight="1">
      <c r="A462" s="30" t="s">
        <v>218</v>
      </c>
      <c r="B462" s="31" t="s">
        <v>12</v>
      </c>
      <c r="C462" s="31" t="s">
        <v>45</v>
      </c>
      <c r="D462" s="32"/>
      <c r="E462" s="32"/>
      <c r="F462" s="128"/>
      <c r="G462" s="31"/>
      <c r="H462" s="42"/>
      <c r="I462" s="32"/>
      <c r="J462" s="31"/>
      <c r="K462" s="128"/>
      <c r="L462" s="32"/>
      <c r="M462" s="31"/>
      <c r="N462" s="37"/>
      <c r="O462" s="32"/>
      <c r="P462" s="32"/>
      <c r="Q462" s="32"/>
      <c r="R462" s="32"/>
      <c r="S462" s="32"/>
      <c r="T462" s="32"/>
      <c r="U462" s="32"/>
      <c r="V462" s="32"/>
      <c r="W462" s="32"/>
      <c r="X462" s="128"/>
      <c r="Y462" s="32"/>
      <c r="Z462" s="32"/>
      <c r="AA462" s="32"/>
      <c r="AB462" s="39">
        <f t="shared" si="16"/>
        <v>0</v>
      </c>
      <c r="AC462" s="40">
        <f t="shared" si="17"/>
        <v>0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 s="1" customFormat="1" ht="15" customHeight="1">
      <c r="A463" s="30" t="s">
        <v>429</v>
      </c>
      <c r="B463" s="31" t="s">
        <v>5</v>
      </c>
      <c r="C463" s="31" t="s">
        <v>45</v>
      </c>
      <c r="D463" s="32"/>
      <c r="E463" s="32"/>
      <c r="F463" s="128"/>
      <c r="G463" s="31">
        <v>34</v>
      </c>
      <c r="H463" s="42">
        <v>33</v>
      </c>
      <c r="I463" s="32">
        <v>29</v>
      </c>
      <c r="J463" s="31"/>
      <c r="K463" s="128"/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 t="shared" si="16"/>
        <v>3</v>
      </c>
      <c r="AC463" s="40">
        <f t="shared" si="17"/>
        <v>32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 s="1" customFormat="1" ht="15" customHeight="1">
      <c r="A464" s="30" t="s">
        <v>219</v>
      </c>
      <c r="B464" s="31" t="s">
        <v>5</v>
      </c>
      <c r="C464" s="31" t="s">
        <v>45</v>
      </c>
      <c r="D464" s="32">
        <v>45</v>
      </c>
      <c r="E464" s="32">
        <v>47</v>
      </c>
      <c r="F464" s="128">
        <v>43</v>
      </c>
      <c r="G464" s="31"/>
      <c r="H464" s="42">
        <v>48</v>
      </c>
      <c r="I464" s="32">
        <v>42</v>
      </c>
      <c r="J464" s="31">
        <v>45</v>
      </c>
      <c r="K464" s="128">
        <v>44</v>
      </c>
      <c r="L464" s="32"/>
      <c r="M464" s="31">
        <v>43</v>
      </c>
      <c r="N464" s="37"/>
      <c r="O464" s="32"/>
      <c r="P464" s="32"/>
      <c r="Q464" s="32"/>
      <c r="R464" s="32"/>
      <c r="S464" s="32"/>
      <c r="T464" s="32"/>
      <c r="U464" s="32"/>
      <c r="V464" s="32"/>
      <c r="W464" s="32"/>
      <c r="X464" s="128">
        <v>48</v>
      </c>
      <c r="Y464" s="32"/>
      <c r="Z464" s="32"/>
      <c r="AA464" s="31"/>
      <c r="AB464" s="39">
        <f t="shared" si="16"/>
        <v>9</v>
      </c>
      <c r="AC464" s="40">
        <f t="shared" si="17"/>
        <v>45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 s="1" customFormat="1" ht="15" customHeight="1">
      <c r="A465" s="30" t="s">
        <v>219</v>
      </c>
      <c r="B465" s="31" t="s">
        <v>5</v>
      </c>
      <c r="C465" s="31" t="s">
        <v>50</v>
      </c>
      <c r="D465" s="32">
        <v>39</v>
      </c>
      <c r="E465" s="32">
        <v>44</v>
      </c>
      <c r="F465" s="128">
        <v>42</v>
      </c>
      <c r="G465" s="31"/>
      <c r="H465" s="42">
        <v>43</v>
      </c>
      <c r="I465" s="32">
        <v>42</v>
      </c>
      <c r="J465" s="31">
        <v>44</v>
      </c>
      <c r="K465" s="128">
        <v>35</v>
      </c>
      <c r="L465" s="32"/>
      <c r="M465" s="31">
        <v>43</v>
      </c>
      <c r="N465" s="37"/>
      <c r="O465" s="32"/>
      <c r="P465" s="32"/>
      <c r="Q465" s="32"/>
      <c r="R465" s="32"/>
      <c r="S465" s="32"/>
      <c r="T465" s="32"/>
      <c r="U465" s="32"/>
      <c r="V465" s="32"/>
      <c r="W465" s="32"/>
      <c r="X465" s="128">
        <v>46</v>
      </c>
      <c r="Y465" s="32"/>
      <c r="Z465" s="32"/>
      <c r="AA465" s="32"/>
      <c r="AB465" s="39">
        <f t="shared" si="16"/>
        <v>9</v>
      </c>
      <c r="AC465" s="40">
        <f t="shared" si="17"/>
        <v>42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 s="1" customFormat="1" ht="15" customHeight="1">
      <c r="A466" s="44" t="s">
        <v>220</v>
      </c>
      <c r="B466" s="32" t="s">
        <v>11</v>
      </c>
      <c r="C466" s="32" t="s">
        <v>45</v>
      </c>
      <c r="D466" s="32">
        <v>28</v>
      </c>
      <c r="E466" s="32">
        <v>41</v>
      </c>
      <c r="F466" s="128"/>
      <c r="G466" s="31">
        <v>32</v>
      </c>
      <c r="H466" s="42"/>
      <c r="I466" s="32">
        <v>33</v>
      </c>
      <c r="J466" s="31">
        <v>31</v>
      </c>
      <c r="K466" s="128">
        <v>42</v>
      </c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28">
        <v>44</v>
      </c>
      <c r="Y466" s="32"/>
      <c r="Z466" s="32"/>
      <c r="AA466" s="32"/>
      <c r="AB466" s="39">
        <f t="shared" si="16"/>
        <v>7</v>
      </c>
      <c r="AC466" s="40">
        <f t="shared" si="17"/>
        <v>35.857142857142854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 s="1" customFormat="1" ht="15" customHeight="1">
      <c r="A467" s="30" t="s">
        <v>221</v>
      </c>
      <c r="B467" s="31" t="s">
        <v>7</v>
      </c>
      <c r="C467" s="31" t="s">
        <v>47</v>
      </c>
      <c r="D467" s="32"/>
      <c r="E467" s="32"/>
      <c r="F467" s="128"/>
      <c r="G467" s="31"/>
      <c r="H467" s="42"/>
      <c r="I467" s="32"/>
      <c r="J467" s="31"/>
      <c r="K467" s="128"/>
      <c r="L467" s="32"/>
      <c r="M467" s="31"/>
      <c r="N467" s="37"/>
      <c r="O467" s="32"/>
      <c r="P467" s="32"/>
      <c r="Q467" s="32"/>
      <c r="R467" s="32"/>
      <c r="S467" s="32"/>
      <c r="T467" s="32"/>
      <c r="U467" s="32"/>
      <c r="V467" s="32"/>
      <c r="W467" s="32"/>
      <c r="X467" s="128"/>
      <c r="Y467" s="32"/>
      <c r="Z467" s="32"/>
      <c r="AA467" s="32"/>
      <c r="AB467" s="39">
        <f t="shared" si="16"/>
        <v>0</v>
      </c>
      <c r="AC467" s="40">
        <f t="shared" si="17"/>
        <v>0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 s="1" customFormat="1" ht="15" customHeight="1">
      <c r="A468" s="44" t="s">
        <v>222</v>
      </c>
      <c r="B468" s="32" t="s">
        <v>130</v>
      </c>
      <c r="C468" s="32" t="s">
        <v>55</v>
      </c>
      <c r="D468" s="32"/>
      <c r="E468" s="32"/>
      <c r="F468" s="128"/>
      <c r="G468" s="31"/>
      <c r="H468" s="42"/>
      <c r="I468" s="32"/>
      <c r="J468" s="31"/>
      <c r="K468" s="128"/>
      <c r="L468" s="32"/>
      <c r="M468" s="31"/>
      <c r="N468" s="37"/>
      <c r="O468" s="32"/>
      <c r="P468" s="32"/>
      <c r="Q468" s="32"/>
      <c r="R468" s="32"/>
      <c r="S468" s="32"/>
      <c r="T468" s="32"/>
      <c r="U468" s="32"/>
      <c r="V468" s="32"/>
      <c r="W468" s="32"/>
      <c r="X468" s="128"/>
      <c r="Y468" s="32"/>
      <c r="Z468" s="32"/>
      <c r="AA468" s="32"/>
      <c r="AB468" s="39">
        <f t="shared" si="16"/>
        <v>0</v>
      </c>
      <c r="AC468" s="40">
        <f t="shared" si="17"/>
        <v>0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 s="1" customFormat="1" ht="15" customHeight="1">
      <c r="A469" s="30" t="s">
        <v>362</v>
      </c>
      <c r="B469" s="31" t="s">
        <v>12</v>
      </c>
      <c r="C469" s="31" t="s">
        <v>45</v>
      </c>
      <c r="D469" s="32"/>
      <c r="E469" s="32"/>
      <c r="F469" s="128"/>
      <c r="G469" s="31"/>
      <c r="H469" s="42"/>
      <c r="I469" s="32"/>
      <c r="J469" s="31"/>
      <c r="K469" s="128"/>
      <c r="L469" s="32"/>
      <c r="M469" s="31"/>
      <c r="N469" s="37"/>
      <c r="O469" s="32"/>
      <c r="P469" s="32"/>
      <c r="Q469" s="32"/>
      <c r="R469" s="32"/>
      <c r="S469" s="32"/>
      <c r="T469" s="32"/>
      <c r="U469" s="32"/>
      <c r="V469" s="32"/>
      <c r="W469" s="32"/>
      <c r="X469" s="128"/>
      <c r="Y469" s="32"/>
      <c r="Z469" s="32"/>
      <c r="AA469" s="32"/>
      <c r="AB469" s="39">
        <f t="shared" si="16"/>
        <v>0</v>
      </c>
      <c r="AC469" s="40">
        <f t="shared" si="17"/>
        <v>0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 s="1" customFormat="1" ht="15" customHeight="1">
      <c r="A470" s="30" t="s">
        <v>453</v>
      </c>
      <c r="B470" s="31" t="s">
        <v>11</v>
      </c>
      <c r="C470" s="31" t="s">
        <v>58</v>
      </c>
      <c r="D470" s="32"/>
      <c r="E470" s="32"/>
      <c r="F470" s="128"/>
      <c r="G470" s="31"/>
      <c r="H470" s="42"/>
      <c r="I470" s="32"/>
      <c r="J470" s="31"/>
      <c r="K470" s="128">
        <v>32</v>
      </c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2"/>
      <c r="AA470" s="32"/>
      <c r="AB470" s="39">
        <f t="shared" si="16"/>
        <v>1</v>
      </c>
      <c r="AC470" s="40">
        <f t="shared" si="17"/>
        <v>32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 s="1" customFormat="1" ht="15" customHeight="1">
      <c r="A471" s="30" t="s">
        <v>363</v>
      </c>
      <c r="B471" s="31" t="s">
        <v>11</v>
      </c>
      <c r="C471" s="31" t="s">
        <v>45</v>
      </c>
      <c r="D471" s="32"/>
      <c r="E471" s="32"/>
      <c r="F471" s="128"/>
      <c r="G471" s="31"/>
      <c r="H471" s="42"/>
      <c r="I471" s="32"/>
      <c r="J471" s="31"/>
      <c r="K471" s="128"/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28"/>
      <c r="Y471" s="37"/>
      <c r="Z471" s="32"/>
      <c r="AA471" s="32"/>
      <c r="AB471" s="39">
        <f t="shared" si="16"/>
        <v>0</v>
      </c>
      <c r="AC471" s="40">
        <f t="shared" si="17"/>
        <v>0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 s="1" customFormat="1" ht="15" customHeight="1">
      <c r="A472" s="30" t="s">
        <v>364</v>
      </c>
      <c r="B472" s="31" t="s">
        <v>5</v>
      </c>
      <c r="C472" s="31" t="s">
        <v>45</v>
      </c>
      <c r="D472" s="32"/>
      <c r="E472" s="32">
        <v>38</v>
      </c>
      <c r="F472" s="128"/>
      <c r="G472" s="31">
        <v>40</v>
      </c>
      <c r="H472" s="42">
        <v>27</v>
      </c>
      <c r="I472" s="32">
        <v>35</v>
      </c>
      <c r="J472" s="31">
        <v>35</v>
      </c>
      <c r="K472" s="128"/>
      <c r="L472" s="32"/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>
        <v>39</v>
      </c>
      <c r="Y472" s="32"/>
      <c r="Z472" s="32"/>
      <c r="AA472" s="32"/>
      <c r="AB472" s="39">
        <f t="shared" si="16"/>
        <v>6</v>
      </c>
      <c r="AC472" s="40">
        <f t="shared" si="17"/>
        <v>35.666666666666664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 s="1" customFormat="1" ht="15" customHeight="1">
      <c r="A473" s="30" t="s">
        <v>365</v>
      </c>
      <c r="B473" s="31" t="s">
        <v>5</v>
      </c>
      <c r="C473" s="31" t="s">
        <v>55</v>
      </c>
      <c r="D473" s="32"/>
      <c r="E473" s="32">
        <v>35</v>
      </c>
      <c r="F473" s="128"/>
      <c r="G473" s="31">
        <v>28</v>
      </c>
      <c r="H473" s="42">
        <v>35</v>
      </c>
      <c r="I473" s="32">
        <v>27</v>
      </c>
      <c r="J473" s="31">
        <v>25</v>
      </c>
      <c r="K473" s="128"/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>
        <v>39</v>
      </c>
      <c r="Y473" s="160">
        <v>31</v>
      </c>
      <c r="Z473" s="31">
        <v>41</v>
      </c>
      <c r="AA473" s="32"/>
      <c r="AB473" s="39">
        <f t="shared" si="16"/>
        <v>8</v>
      </c>
      <c r="AC473" s="40">
        <f t="shared" si="17"/>
        <v>32.625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  <row r="474" spans="1:31" s="1" customFormat="1" ht="15" customHeight="1">
      <c r="A474" s="30" t="s">
        <v>223</v>
      </c>
      <c r="B474" s="31" t="s">
        <v>7</v>
      </c>
      <c r="C474" s="31" t="s">
        <v>45</v>
      </c>
      <c r="D474" s="32"/>
      <c r="E474" s="32">
        <v>32</v>
      </c>
      <c r="F474" s="128"/>
      <c r="G474" s="31"/>
      <c r="H474" s="42"/>
      <c r="I474" s="32">
        <v>29</v>
      </c>
      <c r="J474" s="31"/>
      <c r="K474" s="128"/>
      <c r="L474" s="32"/>
      <c r="M474" s="31"/>
      <c r="N474" s="37"/>
      <c r="O474" s="32"/>
      <c r="P474" s="32"/>
      <c r="Q474" s="32"/>
      <c r="R474" s="32"/>
      <c r="S474" s="32"/>
      <c r="T474" s="32"/>
      <c r="U474" s="32"/>
      <c r="V474" s="32"/>
      <c r="W474" s="32"/>
      <c r="X474" s="128"/>
      <c r="Y474" s="32"/>
      <c r="Z474" s="32"/>
      <c r="AA474" s="32"/>
      <c r="AB474" s="39">
        <f t="shared" si="16"/>
        <v>2</v>
      </c>
      <c r="AC474" s="40">
        <f t="shared" si="17"/>
        <v>30.5</v>
      </c>
      <c r="AD474" s="40">
        <f t="array" ref="AD474">IF(AB474=0,0,IF(AB474&gt;9,AVERAGE(LARGE(D474:Z474,{1,2,3,4,5,6,7,8,9,10})),0))</f>
        <v>0</v>
      </c>
      <c r="AE474" s="40">
        <f t="array" ref="AE474">IF(AB474=0,0,IF(AB474&gt;9,SUM(LARGE(D474:Z474,{1,2,3,4,5,6,7,8,9,10})),0))</f>
        <v>0</v>
      </c>
    </row>
    <row r="475" spans="1:31" s="1" customFormat="1" ht="15" customHeight="1">
      <c r="A475" s="30" t="s">
        <v>223</v>
      </c>
      <c r="B475" s="31" t="s">
        <v>7</v>
      </c>
      <c r="C475" s="31" t="s">
        <v>47</v>
      </c>
      <c r="D475" s="32"/>
      <c r="E475" s="32"/>
      <c r="F475" s="128"/>
      <c r="G475" s="31">
        <v>28</v>
      </c>
      <c r="H475" s="42">
        <v>30</v>
      </c>
      <c r="I475" s="32"/>
      <c r="J475" s="31"/>
      <c r="K475" s="128"/>
      <c r="L475" s="32"/>
      <c r="M475" s="31"/>
      <c r="N475" s="37"/>
      <c r="O475" s="32"/>
      <c r="P475" s="32"/>
      <c r="Q475" s="32"/>
      <c r="R475" s="32"/>
      <c r="S475" s="32"/>
      <c r="T475" s="32"/>
      <c r="U475" s="32"/>
      <c r="V475" s="32"/>
      <c r="W475" s="32"/>
      <c r="X475" s="128"/>
      <c r="Y475" s="32"/>
      <c r="Z475" s="32"/>
      <c r="AA475" s="32"/>
      <c r="AB475" s="39">
        <f t="shared" si="16"/>
        <v>2</v>
      </c>
      <c r="AC475" s="40">
        <f t="shared" si="17"/>
        <v>29</v>
      </c>
      <c r="AD475" s="40">
        <f t="array" ref="AD475">IF(AB475=0,0,IF(AB475&gt;9,AVERAGE(LARGE(D475:Z475,{1,2,3,4,5,6,7,8,9,10})),0))</f>
        <v>0</v>
      </c>
      <c r="AE475" s="40">
        <f t="array" ref="AE475">IF(AB475=0,0,IF(AB475&gt;9,SUM(LARGE(D475:Z475,{1,2,3,4,5,6,7,8,9,10})),0))</f>
        <v>0</v>
      </c>
    </row>
    <row r="476" spans="1:31" s="1" customFormat="1" ht="15" customHeight="1">
      <c r="A476" s="30" t="s">
        <v>390</v>
      </c>
      <c r="B476" s="31" t="s">
        <v>3</v>
      </c>
      <c r="C476" s="31" t="s">
        <v>45</v>
      </c>
      <c r="D476" s="32">
        <v>34</v>
      </c>
      <c r="E476" s="32">
        <v>36</v>
      </c>
      <c r="F476" s="128"/>
      <c r="G476" s="31"/>
      <c r="H476" s="42">
        <v>35</v>
      </c>
      <c r="I476" s="32">
        <v>23</v>
      </c>
      <c r="J476" s="31"/>
      <c r="K476" s="128"/>
      <c r="L476" s="32">
        <v>31</v>
      </c>
      <c r="M476" s="31">
        <v>37</v>
      </c>
      <c r="N476" s="37"/>
      <c r="O476" s="32"/>
      <c r="P476" s="32"/>
      <c r="Q476" s="32"/>
      <c r="R476" s="32"/>
      <c r="S476" s="32"/>
      <c r="T476" s="32"/>
      <c r="U476" s="32"/>
      <c r="V476" s="32"/>
      <c r="W476" s="32"/>
      <c r="X476" s="128"/>
      <c r="Y476" s="32"/>
      <c r="Z476" s="32"/>
      <c r="AA476" s="32"/>
      <c r="AB476" s="39">
        <f t="shared" si="16"/>
        <v>6</v>
      </c>
      <c r="AC476" s="40">
        <f t="shared" si="17"/>
        <v>32.666666666666664</v>
      </c>
      <c r="AD476" s="40">
        <f t="array" ref="AD476">IF(AB476=0,0,IF(AB476&gt;9,AVERAGE(LARGE(D476:Z476,{1,2,3,4,5,6,7,8,9,10})),0))</f>
        <v>0</v>
      </c>
      <c r="AE476" s="40">
        <f t="array" ref="AE476">IF(AB476=0,0,IF(AB476&gt;9,SUM(LARGE(D476:Z476,{1,2,3,4,5,6,7,8,9,10})),0))</f>
        <v>0</v>
      </c>
    </row>
    <row r="477" spans="1:31" s="1" customFormat="1" ht="15" customHeight="1">
      <c r="A477" s="30" t="s">
        <v>224</v>
      </c>
      <c r="B477" s="31" t="s">
        <v>5</v>
      </c>
      <c r="C477" s="31" t="s">
        <v>45</v>
      </c>
      <c r="D477" s="32"/>
      <c r="E477" s="32"/>
      <c r="F477" s="128"/>
      <c r="G477" s="31"/>
      <c r="H477" s="42"/>
      <c r="I477" s="32"/>
      <c r="J477" s="31"/>
      <c r="K477" s="128"/>
      <c r="L477" s="32"/>
      <c r="M477" s="31"/>
      <c r="N477" s="37"/>
      <c r="O477" s="32"/>
      <c r="P477" s="32"/>
      <c r="Q477" s="32"/>
      <c r="R477" s="32"/>
      <c r="S477" s="32"/>
      <c r="T477" s="32"/>
      <c r="U477" s="32"/>
      <c r="V477" s="32"/>
      <c r="W477" s="32"/>
      <c r="X477" s="128"/>
      <c r="Y477" s="32"/>
      <c r="Z477" s="32"/>
      <c r="AA477" s="32"/>
      <c r="AB477" s="39">
        <f t="shared" si="16"/>
        <v>0</v>
      </c>
      <c r="AC477" s="40">
        <f t="shared" si="17"/>
        <v>0</v>
      </c>
      <c r="AD477" s="40">
        <f t="array" ref="AD477">IF(AB477=0,0,IF(AB477&gt;9,AVERAGE(LARGE(D477:Z477,{1,2,3,4,5,6,7,8,9,10})),0))</f>
        <v>0</v>
      </c>
      <c r="AE477" s="40">
        <f t="array" ref="AE477">IF(AB477=0,0,IF(AB477&gt;9,SUM(LARGE(D477:Z477,{1,2,3,4,5,6,7,8,9,10})),0))</f>
        <v>0</v>
      </c>
    </row>
    <row r="478" spans="1:31" s="1" customFormat="1" ht="15" customHeight="1">
      <c r="A478" s="126"/>
      <c r="B478" s="120"/>
      <c r="C478" s="120"/>
      <c r="D478" s="32"/>
      <c r="E478" s="32"/>
      <c r="F478" s="128"/>
      <c r="G478" s="31"/>
      <c r="H478" s="42"/>
      <c r="I478" s="32"/>
      <c r="J478" s="31"/>
      <c r="K478" s="128"/>
      <c r="L478" s="32"/>
      <c r="M478" s="31"/>
      <c r="N478" s="37"/>
      <c r="O478" s="32"/>
      <c r="P478" s="32"/>
      <c r="Q478" s="32"/>
      <c r="R478" s="32"/>
      <c r="S478" s="55"/>
      <c r="T478" s="32"/>
      <c r="U478" s="32"/>
      <c r="V478" s="32"/>
      <c r="W478" s="32"/>
      <c r="X478" s="128"/>
      <c r="Y478" s="32"/>
      <c r="Z478" s="32"/>
      <c r="AA478" s="31"/>
      <c r="AB478" s="39">
        <f t="shared" si="16"/>
        <v>0</v>
      </c>
      <c r="AC478" s="40">
        <f t="shared" si="17"/>
        <v>0</v>
      </c>
      <c r="AD478" s="40">
        <f t="array" ref="AD478">IF(AB478=0,0,IF(AB478&gt;9,AVERAGE(LARGE(D478:Z478,{1,2,3,4,5,6,7,8,9,10})),0))</f>
        <v>0</v>
      </c>
      <c r="AE478" s="40">
        <f t="array" ref="AE478">IF(AB478=0,0,IF(AB478&gt;9,SUM(LARGE(D478:Z478,{1,2,3,4,5,6,7,8,9,10})),0))</f>
        <v>0</v>
      </c>
    </row>
    <row r="479" spans="1:31" s="1" customFormat="1" ht="15" customHeight="1">
      <c r="A479" s="126"/>
      <c r="B479" s="120"/>
      <c r="C479" s="120"/>
      <c r="D479" s="32"/>
      <c r="E479" s="32"/>
      <c r="F479" s="128"/>
      <c r="G479" s="31"/>
      <c r="H479" s="42"/>
      <c r="I479" s="32"/>
      <c r="J479" s="31"/>
      <c r="K479" s="128"/>
      <c r="L479" s="32"/>
      <c r="M479" s="31"/>
      <c r="N479" s="37"/>
      <c r="O479" s="32"/>
      <c r="P479" s="32"/>
      <c r="Q479" s="32"/>
      <c r="R479" s="32"/>
      <c r="S479" s="55"/>
      <c r="T479" s="32"/>
      <c r="U479" s="32"/>
      <c r="V479" s="32"/>
      <c r="W479" s="32"/>
      <c r="X479" s="128"/>
      <c r="Y479" s="32"/>
      <c r="Z479" s="32"/>
      <c r="AA479" s="31"/>
      <c r="AB479" s="39">
        <f t="shared" si="16"/>
        <v>0</v>
      </c>
      <c r="AC479" s="40">
        <f t="shared" si="17"/>
        <v>0</v>
      </c>
      <c r="AD479" s="40">
        <f t="array" ref="AD479">IF(AB479=0,0,IF(AB479&gt;9,AVERAGE(LARGE(D479:Z479,{1,2,3,4,5,6,7,8,9,10})),0))</f>
        <v>0</v>
      </c>
      <c r="AE479" s="40">
        <f t="array" ref="AE479">IF(AB479=0,0,IF(AB479&gt;9,SUM(LARGE(D479:Z479,{1,2,3,4,5,6,7,8,9,10})),0))</f>
        <v>0</v>
      </c>
    </row>
    <row r="480" spans="1:31" s="1" customFormat="1" ht="15" customHeight="1">
      <c r="A480" s="124"/>
      <c r="B480" s="123"/>
      <c r="C480" s="123"/>
      <c r="D480" s="32"/>
      <c r="E480" s="32"/>
      <c r="F480" s="128"/>
      <c r="G480" s="31"/>
      <c r="H480" s="42"/>
      <c r="I480" s="32"/>
      <c r="J480" s="31"/>
      <c r="K480" s="128"/>
      <c r="L480" s="32"/>
      <c r="M480" s="31"/>
      <c r="N480" s="37"/>
      <c r="O480" s="32"/>
      <c r="P480" s="32"/>
      <c r="Q480" s="32"/>
      <c r="R480" s="32"/>
      <c r="S480" s="32"/>
      <c r="T480" s="32"/>
      <c r="U480" s="32"/>
      <c r="V480" s="32"/>
      <c r="W480" s="32"/>
      <c r="X480" s="128"/>
      <c r="Y480" s="32"/>
      <c r="Z480" s="32"/>
      <c r="AA480" s="32"/>
      <c r="AB480" s="39">
        <f t="shared" si="16"/>
        <v>0</v>
      </c>
      <c r="AC480" s="40">
        <f t="shared" si="17"/>
        <v>0</v>
      </c>
      <c r="AD480" s="40">
        <f t="array" ref="AD480">IF(AB480=0,0,IF(AB480&gt;9,AVERAGE(LARGE(D480:Z480,{1,2,3,4,5,6,7,8,9,10})),0))</f>
        <v>0</v>
      </c>
      <c r="AE480" s="40">
        <f t="array" ref="AE480">IF(AB480=0,0,IF(AB480&gt;9,SUM(LARGE(D480:Z480,{1,2,3,4,5,6,7,8,9,10})),0))</f>
        <v>0</v>
      </c>
    </row>
    <row r="481" spans="1:31" s="1" customFormat="1" ht="15" customHeight="1">
      <c r="A481" s="124"/>
      <c r="B481" s="123"/>
      <c r="C481" s="123"/>
      <c r="D481" s="32"/>
      <c r="E481" s="32"/>
      <c r="F481" s="128"/>
      <c r="G481" s="31"/>
      <c r="H481" s="42"/>
      <c r="I481" s="32"/>
      <c r="J481" s="31"/>
      <c r="K481" s="128"/>
      <c r="L481" s="32"/>
      <c r="M481" s="31"/>
      <c r="N481" s="37"/>
      <c r="O481" s="32"/>
      <c r="P481" s="32"/>
      <c r="Q481" s="32"/>
      <c r="R481" s="32"/>
      <c r="S481" s="32"/>
      <c r="T481" s="32"/>
      <c r="U481" s="32"/>
      <c r="V481" s="32"/>
      <c r="W481" s="32"/>
      <c r="X481" s="128"/>
      <c r="Y481" s="32"/>
      <c r="Z481" s="32"/>
      <c r="AA481" s="32"/>
      <c r="AB481" s="39">
        <f t="shared" si="16"/>
        <v>0</v>
      </c>
      <c r="AC481" s="40">
        <f t="shared" si="17"/>
        <v>0</v>
      </c>
      <c r="AD481" s="40">
        <f t="array" ref="AD481">IF(AB481=0,0,IF(AB481&gt;9,AVERAGE(LARGE(D481:Z481,{1,2,3,4,5,6,7,8,9,10})),0))</f>
        <v>0</v>
      </c>
      <c r="AE481" s="40">
        <f t="array" ref="AE481">IF(AB481=0,0,IF(AB481&gt;9,SUM(LARGE(D481:Z481,{1,2,3,4,5,6,7,8,9,10})),0))</f>
        <v>0</v>
      </c>
    </row>
    <row r="482" spans="1:31" s="1" customFormat="1" ht="15" customHeight="1">
      <c r="A482" s="124"/>
      <c r="B482" s="123"/>
      <c r="C482" s="123"/>
      <c r="D482" s="32"/>
      <c r="E482" s="32"/>
      <c r="F482" s="128"/>
      <c r="G482" s="31"/>
      <c r="H482" s="42"/>
      <c r="I482" s="32"/>
      <c r="J482" s="31"/>
      <c r="K482" s="128"/>
      <c r="L482" s="32"/>
      <c r="M482" s="31"/>
      <c r="N482" s="37"/>
      <c r="O482" s="32"/>
      <c r="P482" s="32"/>
      <c r="Q482" s="32"/>
      <c r="R482" s="32"/>
      <c r="S482" s="32"/>
      <c r="T482" s="32"/>
      <c r="U482" s="32"/>
      <c r="V482" s="32"/>
      <c r="W482" s="32"/>
      <c r="X482" s="128"/>
      <c r="Y482" s="32"/>
      <c r="Z482" s="32"/>
      <c r="AA482" s="32"/>
      <c r="AB482" s="39">
        <f t="shared" si="16"/>
        <v>0</v>
      </c>
      <c r="AC482" s="40">
        <f t="shared" si="17"/>
        <v>0</v>
      </c>
      <c r="AD482" s="40">
        <f t="array" ref="AD482">IF(AB482=0,0,IF(AB482&gt;9,AVERAGE(LARGE(D482:Z482,{1,2,3,4,5,6,7,8,9,10})),0))</f>
        <v>0</v>
      </c>
      <c r="AE482" s="40">
        <f t="array" ref="AE482">IF(AB482=0,0,IF(AB482&gt;9,SUM(LARGE(D482:Z482,{1,2,3,4,5,6,7,8,9,10})),0))</f>
        <v>0</v>
      </c>
    </row>
    <row r="483" spans="1:31" s="1" customFormat="1" ht="15" customHeight="1">
      <c r="A483" s="124"/>
      <c r="B483" s="123"/>
      <c r="C483" s="123"/>
      <c r="D483" s="32"/>
      <c r="E483" s="32"/>
      <c r="F483" s="128"/>
      <c r="G483" s="31"/>
      <c r="H483" s="42"/>
      <c r="I483" s="32"/>
      <c r="J483" s="31"/>
      <c r="K483" s="128"/>
      <c r="L483" s="32"/>
      <c r="M483" s="31"/>
      <c r="N483" s="37"/>
      <c r="O483" s="32"/>
      <c r="P483" s="32"/>
      <c r="Q483" s="32"/>
      <c r="R483" s="32"/>
      <c r="S483" s="32"/>
      <c r="T483" s="32"/>
      <c r="U483" s="32"/>
      <c r="V483" s="32"/>
      <c r="W483" s="32"/>
      <c r="X483" s="128"/>
      <c r="Y483" s="32"/>
      <c r="Z483" s="32"/>
      <c r="AA483" s="32"/>
      <c r="AB483" s="39">
        <f t="shared" si="16"/>
        <v>0</v>
      </c>
      <c r="AC483" s="40">
        <f t="shared" si="17"/>
        <v>0</v>
      </c>
      <c r="AD483" s="40">
        <f t="array" ref="AD483">IF(AB483=0,0,IF(AB483&gt;9,AVERAGE(LARGE(D483:Z483,{1,2,3,4,5,6,7,8,9,10})),0))</f>
        <v>0</v>
      </c>
      <c r="AE483" s="40">
        <f t="array" ref="AE483">IF(AB483=0,0,IF(AB483&gt;9,SUM(LARGE(D483:Z483,{1,2,3,4,5,6,7,8,9,10})),0))</f>
        <v>0</v>
      </c>
    </row>
    <row r="484" spans="1:31" s="1" customFormat="1" ht="15" customHeight="1">
      <c r="A484" s="126"/>
      <c r="B484" s="120"/>
      <c r="C484" s="120"/>
      <c r="D484" s="32"/>
      <c r="E484" s="32"/>
      <c r="F484" s="128"/>
      <c r="G484" s="31"/>
      <c r="H484" s="42"/>
      <c r="I484" s="32"/>
      <c r="J484" s="31"/>
      <c r="K484" s="128"/>
      <c r="L484" s="32"/>
      <c r="M484" s="31"/>
      <c r="N484" s="37"/>
      <c r="O484" s="32"/>
      <c r="P484" s="32"/>
      <c r="Q484" s="32"/>
      <c r="R484" s="32"/>
      <c r="S484" s="55"/>
      <c r="T484" s="32"/>
      <c r="U484" s="32"/>
      <c r="V484" s="32"/>
      <c r="W484" s="32"/>
      <c r="X484" s="128"/>
      <c r="Y484" s="32"/>
      <c r="Z484" s="32"/>
      <c r="AA484" s="31"/>
      <c r="AB484" s="39">
        <f t="shared" ref="AB484:AB498" si="18">COUNT(D484:AA484)</f>
        <v>0</v>
      </c>
      <c r="AC484" s="40">
        <f t="shared" ref="AC484:AC498" si="19">IF(AB484=0,0,AVERAGE(D484:Z484))</f>
        <v>0</v>
      </c>
      <c r="AD484" s="40">
        <f t="array" ref="AD484">IF(AB484=0,0,IF(AB484&gt;9,AVERAGE(LARGE(D484:Z484,{1,2,3,4,5,6,7,8,9,10})),0))</f>
        <v>0</v>
      </c>
      <c r="AE484" s="40">
        <f t="array" ref="AE484">IF(AB484=0,0,IF(AB484&gt;9,SUM(LARGE(D484:Z484,{1,2,3,4,5,6,7,8,9,10})),0))</f>
        <v>0</v>
      </c>
    </row>
    <row r="485" spans="1:31" s="1" customFormat="1" ht="15" customHeight="1">
      <c r="A485" s="126"/>
      <c r="B485" s="120"/>
      <c r="C485" s="120"/>
      <c r="D485" s="32"/>
      <c r="E485" s="32"/>
      <c r="F485" s="128"/>
      <c r="G485" s="31"/>
      <c r="H485" s="42"/>
      <c r="I485" s="32"/>
      <c r="J485" s="31"/>
      <c r="K485" s="128"/>
      <c r="L485" s="32"/>
      <c r="M485" s="31"/>
      <c r="N485" s="37"/>
      <c r="O485" s="32"/>
      <c r="P485" s="32"/>
      <c r="Q485" s="32"/>
      <c r="R485" s="32"/>
      <c r="S485" s="55"/>
      <c r="T485" s="32"/>
      <c r="U485" s="32"/>
      <c r="V485" s="32"/>
      <c r="W485" s="32"/>
      <c r="X485" s="128"/>
      <c r="Y485" s="32"/>
      <c r="Z485" s="32"/>
      <c r="AA485" s="31"/>
      <c r="AB485" s="39">
        <f t="shared" si="18"/>
        <v>0</v>
      </c>
      <c r="AC485" s="40">
        <f t="shared" si="19"/>
        <v>0</v>
      </c>
      <c r="AD485" s="40">
        <f t="array" ref="AD485">IF(AB485=0,0,IF(AB485&gt;9,AVERAGE(LARGE(D485:Z485,{1,2,3,4,5,6,7,8,9,10})),0))</f>
        <v>0</v>
      </c>
      <c r="AE485" s="40">
        <f t="array" ref="AE485">IF(AB485=0,0,IF(AB485&gt;9,SUM(LARGE(D485:Z485,{1,2,3,4,5,6,7,8,9,10})),0))</f>
        <v>0</v>
      </c>
    </row>
    <row r="486" spans="1:31" s="1" customFormat="1" ht="15" customHeight="1">
      <c r="A486" s="124"/>
      <c r="B486" s="123"/>
      <c r="C486" s="123"/>
      <c r="D486" s="32"/>
      <c r="E486" s="32"/>
      <c r="F486" s="128"/>
      <c r="G486" s="31"/>
      <c r="H486" s="42"/>
      <c r="I486" s="32"/>
      <c r="J486" s="31"/>
      <c r="K486" s="128"/>
      <c r="L486" s="32"/>
      <c r="M486" s="31"/>
      <c r="N486" s="37"/>
      <c r="O486" s="32"/>
      <c r="P486" s="32"/>
      <c r="Q486" s="32"/>
      <c r="R486" s="32"/>
      <c r="S486" s="32"/>
      <c r="T486" s="32"/>
      <c r="U486" s="32"/>
      <c r="V486" s="32"/>
      <c r="W486" s="32"/>
      <c r="X486" s="128"/>
      <c r="Y486" s="32"/>
      <c r="Z486" s="32"/>
      <c r="AA486" s="32"/>
      <c r="AB486" s="39">
        <f t="shared" si="18"/>
        <v>0</v>
      </c>
      <c r="AC486" s="40">
        <f t="shared" si="19"/>
        <v>0</v>
      </c>
      <c r="AD486" s="40">
        <f t="array" ref="AD486">IF(AB486=0,0,IF(AB486&gt;9,AVERAGE(LARGE(D486:Z486,{1,2,3,4,5,6,7,8,9,10})),0))</f>
        <v>0</v>
      </c>
      <c r="AE486" s="40">
        <f t="array" ref="AE486">IF(AB486=0,0,IF(AB486&gt;9,SUM(LARGE(D486:Z486,{1,2,3,4,5,6,7,8,9,10})),0))</f>
        <v>0</v>
      </c>
    </row>
    <row r="487" spans="1:31" s="1" customFormat="1" ht="15" customHeight="1">
      <c r="A487" s="124"/>
      <c r="B487" s="123"/>
      <c r="C487" s="123"/>
      <c r="D487" s="32"/>
      <c r="E487" s="32"/>
      <c r="F487" s="128"/>
      <c r="G487" s="31"/>
      <c r="H487" s="42"/>
      <c r="I487" s="32"/>
      <c r="J487" s="31"/>
      <c r="K487" s="128"/>
      <c r="L487" s="32"/>
      <c r="M487" s="31"/>
      <c r="N487" s="37"/>
      <c r="O487" s="32"/>
      <c r="P487" s="32"/>
      <c r="Q487" s="32"/>
      <c r="R487" s="32"/>
      <c r="S487" s="32"/>
      <c r="T487" s="32"/>
      <c r="U487" s="32"/>
      <c r="V487" s="32"/>
      <c r="W487" s="32"/>
      <c r="X487" s="128"/>
      <c r="Y487" s="32"/>
      <c r="Z487" s="32"/>
      <c r="AA487" s="32"/>
      <c r="AB487" s="39">
        <f t="shared" si="18"/>
        <v>0</v>
      </c>
      <c r="AC487" s="40">
        <f t="shared" si="19"/>
        <v>0</v>
      </c>
      <c r="AD487" s="40">
        <f t="array" ref="AD487">IF(AB487=0,0,IF(AB487&gt;9,AVERAGE(LARGE(D487:Z487,{1,2,3,4,5,6,7,8,9,10})),0))</f>
        <v>0</v>
      </c>
      <c r="AE487" s="40">
        <f t="array" ref="AE487">IF(AB487=0,0,IF(AB487&gt;9,SUM(LARGE(D487:Z487,{1,2,3,4,5,6,7,8,9,10})),0))</f>
        <v>0</v>
      </c>
    </row>
    <row r="488" spans="1:31" s="1" customFormat="1" ht="15" customHeight="1">
      <c r="A488" s="126"/>
      <c r="B488" s="120"/>
      <c r="C488" s="120"/>
      <c r="D488" s="32"/>
      <c r="E488" s="32"/>
      <c r="F488" s="128"/>
      <c r="G488" s="31"/>
      <c r="H488" s="42"/>
      <c r="I488" s="32"/>
      <c r="J488" s="31"/>
      <c r="K488" s="128"/>
      <c r="L488" s="32"/>
      <c r="M488" s="31"/>
      <c r="N488" s="37"/>
      <c r="O488" s="32"/>
      <c r="P488" s="32"/>
      <c r="Q488" s="32"/>
      <c r="R488" s="32"/>
      <c r="S488" s="55"/>
      <c r="T488" s="32"/>
      <c r="U488" s="32"/>
      <c r="V488" s="32"/>
      <c r="W488" s="32"/>
      <c r="X488" s="128"/>
      <c r="Y488" s="32"/>
      <c r="Z488" s="32"/>
      <c r="AA488" s="31"/>
      <c r="AB488" s="39">
        <f t="shared" si="18"/>
        <v>0</v>
      </c>
      <c r="AC488" s="40">
        <f t="shared" si="19"/>
        <v>0</v>
      </c>
      <c r="AD488" s="40">
        <f t="array" ref="AD488">IF(AB488=0,0,IF(AB488&gt;9,AVERAGE(LARGE(D488:Z488,{1,2,3,4,5,6,7,8,9,10})),0))</f>
        <v>0</v>
      </c>
      <c r="AE488" s="40">
        <f t="array" ref="AE488">IF(AB488=0,0,IF(AB488&gt;9,SUM(LARGE(D488:Z488,{1,2,3,4,5,6,7,8,9,10})),0))</f>
        <v>0</v>
      </c>
    </row>
    <row r="489" spans="1:31" s="1" customFormat="1" ht="15" customHeight="1">
      <c r="A489" s="126"/>
      <c r="B489" s="120"/>
      <c r="C489" s="120"/>
      <c r="D489" s="32"/>
      <c r="E489" s="32"/>
      <c r="F489" s="128"/>
      <c r="G489" s="31"/>
      <c r="H489" s="42"/>
      <c r="I489" s="32"/>
      <c r="J489" s="31"/>
      <c r="K489" s="128"/>
      <c r="L489" s="32"/>
      <c r="M489" s="31"/>
      <c r="N489" s="37"/>
      <c r="O489" s="32"/>
      <c r="P489" s="32"/>
      <c r="Q489" s="32"/>
      <c r="R489" s="32"/>
      <c r="S489" s="55"/>
      <c r="T489" s="32"/>
      <c r="U489" s="32"/>
      <c r="V489" s="32"/>
      <c r="W489" s="32"/>
      <c r="X489" s="128"/>
      <c r="Y489" s="32"/>
      <c r="Z489" s="32"/>
      <c r="AA489" s="31"/>
      <c r="AB489" s="39">
        <f t="shared" si="18"/>
        <v>0</v>
      </c>
      <c r="AC489" s="40">
        <f t="shared" si="19"/>
        <v>0</v>
      </c>
      <c r="AD489" s="40">
        <f t="array" ref="AD489">IF(AB489=0,0,IF(AB489&gt;9,AVERAGE(LARGE(D489:Z489,{1,2,3,4,5,6,7,8,9,10})),0))</f>
        <v>0</v>
      </c>
      <c r="AE489" s="40">
        <f t="array" ref="AE489">IF(AB489=0,0,IF(AB489&gt;9,SUM(LARGE(D489:Z489,{1,2,3,4,5,6,7,8,9,10})),0))</f>
        <v>0</v>
      </c>
    </row>
    <row r="490" spans="1:31" s="1" customFormat="1" ht="15" customHeight="1">
      <c r="A490" s="124"/>
      <c r="B490" s="123"/>
      <c r="C490" s="123"/>
      <c r="D490" s="32"/>
      <c r="E490" s="32"/>
      <c r="F490" s="128"/>
      <c r="G490" s="31"/>
      <c r="H490" s="42"/>
      <c r="I490" s="32"/>
      <c r="J490" s="31"/>
      <c r="K490" s="128"/>
      <c r="L490" s="32"/>
      <c r="M490" s="31"/>
      <c r="N490" s="37"/>
      <c r="O490" s="32"/>
      <c r="P490" s="32"/>
      <c r="Q490" s="32"/>
      <c r="R490" s="32"/>
      <c r="S490" s="32"/>
      <c r="T490" s="32"/>
      <c r="U490" s="32"/>
      <c r="V490" s="32"/>
      <c r="W490" s="32"/>
      <c r="X490" s="128"/>
      <c r="Y490" s="32"/>
      <c r="Z490" s="32"/>
      <c r="AA490" s="32"/>
      <c r="AB490" s="39">
        <f t="shared" si="18"/>
        <v>0</v>
      </c>
      <c r="AC490" s="40">
        <f t="shared" si="19"/>
        <v>0</v>
      </c>
      <c r="AD490" s="40">
        <f t="array" ref="AD490">IF(AB490=0,0,IF(AB490&gt;9,AVERAGE(LARGE(D490:Z490,{1,2,3,4,5,6,7,8,9,10})),0))</f>
        <v>0</v>
      </c>
      <c r="AE490" s="40">
        <f t="array" ref="AE490">IF(AB490=0,0,IF(AB490&gt;9,SUM(LARGE(D490:Z490,{1,2,3,4,5,6,7,8,9,10})),0))</f>
        <v>0</v>
      </c>
    </row>
    <row r="491" spans="1:31" s="1" customFormat="1" ht="15" customHeight="1">
      <c r="A491" s="124"/>
      <c r="B491" s="123"/>
      <c r="C491" s="123"/>
      <c r="D491" s="32"/>
      <c r="E491" s="32"/>
      <c r="F491" s="128"/>
      <c r="G491" s="31"/>
      <c r="H491" s="42"/>
      <c r="I491" s="32"/>
      <c r="J491" s="31"/>
      <c r="K491" s="128"/>
      <c r="L491" s="32"/>
      <c r="M491" s="31"/>
      <c r="N491" s="37"/>
      <c r="O491" s="32"/>
      <c r="P491" s="32"/>
      <c r="Q491" s="32"/>
      <c r="R491" s="32"/>
      <c r="S491" s="32"/>
      <c r="T491" s="32"/>
      <c r="U491" s="32"/>
      <c r="V491" s="32"/>
      <c r="W491" s="32"/>
      <c r="X491" s="128"/>
      <c r="Y491" s="32"/>
      <c r="Z491" s="32"/>
      <c r="AA491" s="32"/>
      <c r="AB491" s="39">
        <f t="shared" si="18"/>
        <v>0</v>
      </c>
      <c r="AC491" s="40">
        <f t="shared" si="19"/>
        <v>0</v>
      </c>
      <c r="AD491" s="40">
        <f t="array" ref="AD491">IF(AB491=0,0,IF(AB491&gt;9,AVERAGE(LARGE(D491:Z491,{1,2,3,4,5,6,7,8,9,10})),0))</f>
        <v>0</v>
      </c>
      <c r="AE491" s="40">
        <f t="array" ref="AE491">IF(AB491=0,0,IF(AB491&gt;9,SUM(LARGE(D491:Z491,{1,2,3,4,5,6,7,8,9,10})),0))</f>
        <v>0</v>
      </c>
    </row>
    <row r="492" spans="1:31" s="1" customFormat="1" ht="15" customHeight="1">
      <c r="A492" s="126"/>
      <c r="B492" s="120"/>
      <c r="C492" s="120"/>
      <c r="D492" s="32"/>
      <c r="E492" s="32"/>
      <c r="F492" s="128"/>
      <c r="G492" s="31"/>
      <c r="H492" s="42"/>
      <c r="I492" s="32"/>
      <c r="J492" s="31"/>
      <c r="K492" s="128"/>
      <c r="L492" s="32"/>
      <c r="M492" s="31"/>
      <c r="N492" s="37"/>
      <c r="O492" s="32"/>
      <c r="P492" s="32"/>
      <c r="Q492" s="32"/>
      <c r="R492" s="32"/>
      <c r="S492" s="55"/>
      <c r="T492" s="32"/>
      <c r="U492" s="32"/>
      <c r="V492" s="32"/>
      <c r="W492" s="32"/>
      <c r="X492" s="128"/>
      <c r="Y492" s="32"/>
      <c r="Z492" s="32"/>
      <c r="AA492" s="31"/>
      <c r="AB492" s="39">
        <f t="shared" si="18"/>
        <v>0</v>
      </c>
      <c r="AC492" s="40">
        <f t="shared" si="19"/>
        <v>0</v>
      </c>
      <c r="AD492" s="40">
        <f t="array" ref="AD492">IF(AB492=0,0,IF(AB492&gt;9,AVERAGE(LARGE(D492:Z492,{1,2,3,4,5,6,7,8,9,10})),0))</f>
        <v>0</v>
      </c>
      <c r="AE492" s="40">
        <f t="array" ref="AE492">IF(AB492=0,0,IF(AB492&gt;9,SUM(LARGE(D492:Z492,{1,2,3,4,5,6,7,8,9,10})),0))</f>
        <v>0</v>
      </c>
    </row>
    <row r="493" spans="1:31" s="1" customFormat="1" ht="15" customHeight="1">
      <c r="A493" s="126"/>
      <c r="B493" s="120"/>
      <c r="C493" s="120"/>
      <c r="D493" s="32"/>
      <c r="E493" s="32"/>
      <c r="F493" s="128"/>
      <c r="G493" s="31"/>
      <c r="H493" s="42"/>
      <c r="I493" s="32"/>
      <c r="J493" s="31"/>
      <c r="K493" s="128"/>
      <c r="L493" s="32"/>
      <c r="M493" s="31"/>
      <c r="N493" s="37"/>
      <c r="O493" s="32"/>
      <c r="P493" s="32"/>
      <c r="Q493" s="32"/>
      <c r="R493" s="32"/>
      <c r="S493" s="55"/>
      <c r="T493" s="32"/>
      <c r="U493" s="32"/>
      <c r="V493" s="32"/>
      <c r="W493" s="32"/>
      <c r="X493" s="128"/>
      <c r="Y493" s="32"/>
      <c r="Z493" s="32"/>
      <c r="AA493" s="31"/>
      <c r="AB493" s="39">
        <f t="shared" si="18"/>
        <v>0</v>
      </c>
      <c r="AC493" s="40">
        <f t="shared" si="19"/>
        <v>0</v>
      </c>
      <c r="AD493" s="40">
        <f t="array" ref="AD493">IF(AB493=0,0,IF(AB493&gt;9,AVERAGE(LARGE(D493:Z493,{1,2,3,4,5,6,7,8,9,10})),0))</f>
        <v>0</v>
      </c>
      <c r="AE493" s="40">
        <f t="array" ref="AE493">IF(AB493=0,0,IF(AB493&gt;9,SUM(LARGE(D493:Z493,{1,2,3,4,5,6,7,8,9,10})),0))</f>
        <v>0</v>
      </c>
    </row>
    <row r="494" spans="1:31" s="1" customFormat="1" ht="15" customHeight="1">
      <c r="A494" s="124"/>
      <c r="B494" s="123"/>
      <c r="C494" s="123"/>
      <c r="D494" s="32"/>
      <c r="E494" s="32"/>
      <c r="F494" s="128"/>
      <c r="G494" s="31"/>
      <c r="H494" s="42"/>
      <c r="I494" s="32"/>
      <c r="J494" s="31"/>
      <c r="K494" s="128"/>
      <c r="L494" s="32"/>
      <c r="M494" s="31"/>
      <c r="N494" s="37"/>
      <c r="O494" s="32"/>
      <c r="P494" s="32"/>
      <c r="Q494" s="32"/>
      <c r="R494" s="32"/>
      <c r="S494" s="32"/>
      <c r="T494" s="32"/>
      <c r="U494" s="32"/>
      <c r="V494" s="32"/>
      <c r="W494" s="32"/>
      <c r="X494" s="128"/>
      <c r="Y494" s="32"/>
      <c r="Z494" s="32"/>
      <c r="AA494" s="32"/>
      <c r="AB494" s="39">
        <f t="shared" si="18"/>
        <v>0</v>
      </c>
      <c r="AC494" s="40">
        <f t="shared" si="19"/>
        <v>0</v>
      </c>
      <c r="AD494" s="40">
        <f t="array" ref="AD494">IF(AB494=0,0,IF(AB494&gt;9,AVERAGE(LARGE(D494:Z494,{1,2,3,4,5,6,7,8,9,10})),0))</f>
        <v>0</v>
      </c>
      <c r="AE494" s="40">
        <f t="array" ref="AE494">IF(AB494=0,0,IF(AB494&gt;9,SUM(LARGE(D494:Z494,{1,2,3,4,5,6,7,8,9,10})),0))</f>
        <v>0</v>
      </c>
    </row>
    <row r="495" spans="1:31" s="1" customFormat="1" ht="15" customHeight="1">
      <c r="A495" s="124"/>
      <c r="B495" s="123"/>
      <c r="C495" s="123"/>
      <c r="D495" s="32"/>
      <c r="E495" s="32"/>
      <c r="F495" s="128"/>
      <c r="G495" s="31"/>
      <c r="H495" s="42"/>
      <c r="I495" s="32"/>
      <c r="J495" s="31"/>
      <c r="K495" s="128"/>
      <c r="L495" s="32"/>
      <c r="M495" s="31"/>
      <c r="N495" s="37"/>
      <c r="O495" s="32"/>
      <c r="P495" s="32"/>
      <c r="Q495" s="32"/>
      <c r="R495" s="32"/>
      <c r="S495" s="32"/>
      <c r="T495" s="32"/>
      <c r="U495" s="32"/>
      <c r="V495" s="32"/>
      <c r="W495" s="32"/>
      <c r="X495" s="128"/>
      <c r="Y495" s="32"/>
      <c r="Z495" s="32"/>
      <c r="AA495" s="32"/>
      <c r="AB495" s="39">
        <f t="shared" si="18"/>
        <v>0</v>
      </c>
      <c r="AC495" s="40">
        <f t="shared" si="19"/>
        <v>0</v>
      </c>
      <c r="AD495" s="40">
        <f t="array" ref="AD495">IF(AB495=0,0,IF(AB495&gt;9,AVERAGE(LARGE(D495:Z495,{1,2,3,4,5,6,7,8,9,10})),0))</f>
        <v>0</v>
      </c>
      <c r="AE495" s="40">
        <f t="array" ref="AE495">IF(AB495=0,0,IF(AB495&gt;9,SUM(LARGE(D495:Z495,{1,2,3,4,5,6,7,8,9,10})),0))</f>
        <v>0</v>
      </c>
    </row>
    <row r="496" spans="1:31" s="1" customFormat="1" ht="15" customHeight="1">
      <c r="A496" s="126"/>
      <c r="B496" s="120"/>
      <c r="C496" s="120"/>
      <c r="D496" s="32"/>
      <c r="E496" s="32"/>
      <c r="F496" s="128"/>
      <c r="G496" s="31"/>
      <c r="H496" s="42"/>
      <c r="I496" s="32"/>
      <c r="J496" s="31"/>
      <c r="K496" s="128"/>
      <c r="L496" s="32"/>
      <c r="M496" s="31"/>
      <c r="N496" s="37"/>
      <c r="O496" s="32"/>
      <c r="P496" s="32"/>
      <c r="Q496" s="32"/>
      <c r="R496" s="32"/>
      <c r="S496" s="55"/>
      <c r="T496" s="32"/>
      <c r="U496" s="32"/>
      <c r="V496" s="32"/>
      <c r="W496" s="32"/>
      <c r="X496" s="128"/>
      <c r="Y496" s="32"/>
      <c r="Z496" s="32"/>
      <c r="AA496" s="31"/>
      <c r="AB496" s="39">
        <f t="shared" si="18"/>
        <v>0</v>
      </c>
      <c r="AC496" s="40">
        <f t="shared" si="19"/>
        <v>0</v>
      </c>
      <c r="AD496" s="40">
        <f t="array" ref="AD496">IF(AB496=0,0,IF(AB496&gt;9,AVERAGE(LARGE(D496:Z496,{1,2,3,4,5,6,7,8,9,10})),0))</f>
        <v>0</v>
      </c>
      <c r="AE496" s="40">
        <f t="array" ref="AE496">IF(AB496=0,0,IF(AB496&gt;9,SUM(LARGE(D496:Z496,{1,2,3,4,5,6,7,8,9,10})),0))</f>
        <v>0</v>
      </c>
    </row>
    <row r="497" spans="1:32" s="1" customFormat="1" ht="15" customHeight="1">
      <c r="A497" s="126"/>
      <c r="B497" s="120"/>
      <c r="C497" s="120"/>
      <c r="D497" s="32"/>
      <c r="E497" s="32"/>
      <c r="F497" s="128"/>
      <c r="G497" s="31"/>
      <c r="H497" s="42"/>
      <c r="I497" s="32"/>
      <c r="J497" s="31"/>
      <c r="K497" s="128"/>
      <c r="L497" s="32"/>
      <c r="M497" s="31"/>
      <c r="N497" s="37"/>
      <c r="O497" s="32"/>
      <c r="P497" s="32"/>
      <c r="Q497" s="32"/>
      <c r="R497" s="32"/>
      <c r="S497" s="55"/>
      <c r="T497" s="32"/>
      <c r="U497" s="32"/>
      <c r="V497" s="32"/>
      <c r="W497" s="32"/>
      <c r="X497" s="128"/>
      <c r="Y497" s="32"/>
      <c r="Z497" s="32"/>
      <c r="AA497" s="31"/>
      <c r="AB497" s="39">
        <f t="shared" si="18"/>
        <v>0</v>
      </c>
      <c r="AC497" s="40">
        <f t="shared" si="19"/>
        <v>0</v>
      </c>
      <c r="AD497" s="40">
        <f t="array" ref="AD497">IF(AB497=0,0,IF(AB497&gt;9,AVERAGE(LARGE(D497:Z497,{1,2,3,4,5,6,7,8,9,10})),0))</f>
        <v>0</v>
      </c>
      <c r="AE497" s="40">
        <f t="array" ref="AE497">IF(AB497=0,0,IF(AB497&gt;9,SUM(LARGE(D497:Z497,{1,2,3,4,5,6,7,8,9,10})),0))</f>
        <v>0</v>
      </c>
    </row>
    <row r="498" spans="1:32" s="1" customFormat="1" ht="15" customHeight="1">
      <c r="A498" s="164"/>
      <c r="B498" s="165"/>
      <c r="C498" s="166"/>
      <c r="D498" s="52"/>
      <c r="E498" s="52"/>
      <c r="F498" s="167"/>
      <c r="G498" s="168"/>
      <c r="H498" s="169"/>
      <c r="I498" s="52"/>
      <c r="J498" s="168"/>
      <c r="K498" s="167"/>
      <c r="L498" s="52"/>
      <c r="M498" s="168"/>
      <c r="N498" s="170"/>
      <c r="O498" s="52"/>
      <c r="P498" s="52"/>
      <c r="Q498" s="52"/>
      <c r="R498" s="52"/>
      <c r="S498" s="171"/>
      <c r="T498" s="52"/>
      <c r="U498" s="52"/>
      <c r="V498" s="52"/>
      <c r="W498" s="52"/>
      <c r="X498" s="167"/>
      <c r="Y498" s="52"/>
      <c r="Z498" s="52"/>
      <c r="AA498" s="168"/>
      <c r="AB498" s="39">
        <f t="shared" si="18"/>
        <v>0</v>
      </c>
      <c r="AC498" s="40">
        <f t="shared" si="19"/>
        <v>0</v>
      </c>
      <c r="AD498" s="40">
        <f t="array" ref="AD498">IF(AB498=0,0,IF(AB498&gt;9,AVERAGE(LARGE(D498:Z498,{1,2,3,4,5,6,7,8,9,10})),0))</f>
        <v>0</v>
      </c>
      <c r="AE498" s="40">
        <f t="array" ref="AE498">IF(AB498=0,0,IF(AB498&gt;9,SUM(LARGE(D498:Z498,{1,2,3,4,5,6,7,8,9,10})),0))</f>
        <v>0</v>
      </c>
    </row>
    <row r="499" spans="1:32" s="1" customFormat="1" ht="15" customHeight="1">
      <c r="A499" s="172" t="s">
        <v>225</v>
      </c>
      <c r="B499" s="173"/>
      <c r="C499" s="174"/>
      <c r="D499" s="175">
        <f>IF(COUNT(D6:D498)=0,"",COUNT(D6:D498)+25)</f>
        <v>174</v>
      </c>
      <c r="E499" s="175">
        <f>IF(COUNT(E6:E498)=0,"",COUNT(E6:E498)+50)</f>
        <v>283</v>
      </c>
      <c r="F499" s="176">
        <f>IF(COUNT(F6:F498)=0,"",COUNT(F6:F498)+24)</f>
        <v>161</v>
      </c>
      <c r="G499" s="175">
        <f>IF(COUNT(G6:G498)=0,"",COUNT(G6:G498)+33)</f>
        <v>235</v>
      </c>
      <c r="H499" s="175">
        <f>IF(COUNT(H6:H498)=0,"",COUNT(H6:H498)+20)</f>
        <v>218</v>
      </c>
      <c r="I499" s="175">
        <f>IF(COUNT(I6:I498)=0,"",COUNT(I6:I498)+24)</f>
        <v>192</v>
      </c>
      <c r="J499" s="175">
        <f>IF(COUNT(J6:J498)=0,"",COUNT(J6:J498)+15)</f>
        <v>200</v>
      </c>
      <c r="K499" s="176">
        <f>IF(COUNT(K6:K498)=0,"",COUNT(K6:K498)+27)</f>
        <v>150</v>
      </c>
      <c r="L499" s="175">
        <f>IF(COUNT(L6:L498)=0,"",COUNT(L6:L498)+15)</f>
        <v>116</v>
      </c>
      <c r="M499" s="175">
        <f>IF(COUNT(M6:M498)=0,"",COUNT(M6:M498)+62)</f>
        <v>188</v>
      </c>
      <c r="N499" s="175" t="str">
        <f>IF(COUNT(N6:N498)=0,"",COUNT(N6:N498)+AF499)</f>
        <v/>
      </c>
      <c r="O499" s="175" t="str">
        <f t="shared" ref="O499:W499" si="20">IF(COUNT(O6:O498)=0,"",COUNT(O6:O498)+0)</f>
        <v/>
      </c>
      <c r="P499" s="175" t="str">
        <f t="shared" si="20"/>
        <v/>
      </c>
      <c r="Q499" s="175" t="str">
        <f t="shared" si="20"/>
        <v/>
      </c>
      <c r="R499" s="175" t="str">
        <f t="shared" si="20"/>
        <v/>
      </c>
      <c r="S499" s="175" t="str">
        <f t="shared" si="20"/>
        <v/>
      </c>
      <c r="T499" s="175" t="str">
        <f t="shared" si="20"/>
        <v/>
      </c>
      <c r="U499" s="175" t="str">
        <f t="shared" si="20"/>
        <v/>
      </c>
      <c r="V499" s="175" t="str">
        <f t="shared" si="20"/>
        <v/>
      </c>
      <c r="W499" s="175" t="str">
        <f t="shared" si="20"/>
        <v/>
      </c>
      <c r="X499" s="177">
        <f>IF(COUNT(X6:X498)=0,0,COUNT(X6:X498))</f>
        <v>172</v>
      </c>
      <c r="Y499" s="178">
        <f>IF(COUNT(Y6:Y498)=0,0,COUNT(Y6:Y498))</f>
        <v>82</v>
      </c>
      <c r="Z499" s="178">
        <f>IF(COUNT(Z6:Z498)=0,0,COUNT(Z6:Z498))</f>
        <v>41</v>
      </c>
      <c r="AA499" s="175" t="str">
        <f>IF(COUNT(AA6:AA498)=0,"",COUNT(AA6:AA498)+0)</f>
        <v/>
      </c>
      <c r="AB499" s="179"/>
      <c r="AC499" s="180"/>
      <c r="AD499" s="181"/>
      <c r="AE499" s="182">
        <v>295</v>
      </c>
      <c r="AF499" s="56">
        <f>X499+Y499+Z499-AE499</f>
        <v>0</v>
      </c>
    </row>
    <row r="500" spans="1:32" s="1" customFormat="1" ht="15" customHeight="1">
      <c r="A500" s="183" t="s">
        <v>226</v>
      </c>
      <c r="B500" s="184"/>
      <c r="C500" s="185"/>
      <c r="D500" s="186">
        <f t="shared" ref="D500:W500" si="21">IF(D499="","",AVERAGE(D6:D498))</f>
        <v>35.711409395973156</v>
      </c>
      <c r="E500" s="186">
        <f t="shared" si="21"/>
        <v>38.87982832618026</v>
      </c>
      <c r="F500" s="187">
        <f t="shared" si="21"/>
        <v>38.897810218978101</v>
      </c>
      <c r="G500" s="188">
        <f t="shared" si="21"/>
        <v>35.193069306930695</v>
      </c>
      <c r="H500" s="189">
        <f t="shared" si="21"/>
        <v>36.373737373737377</v>
      </c>
      <c r="I500" s="186">
        <f t="shared" si="21"/>
        <v>33.50595238095238</v>
      </c>
      <c r="J500" s="186">
        <f t="shared" si="21"/>
        <v>34.248648648648647</v>
      </c>
      <c r="K500" s="190">
        <f t="shared" si="21"/>
        <v>38.463414634146339</v>
      </c>
      <c r="L500" s="186">
        <f t="shared" si="21"/>
        <v>35.099009900990097</v>
      </c>
      <c r="M500" s="186">
        <f t="shared" si="21"/>
        <v>39.785714285714285</v>
      </c>
      <c r="N500" s="191" t="str">
        <f t="shared" si="21"/>
        <v/>
      </c>
      <c r="O500" s="186" t="str">
        <f t="shared" si="21"/>
        <v/>
      </c>
      <c r="P500" s="186" t="str">
        <f t="shared" si="21"/>
        <v/>
      </c>
      <c r="Q500" s="186" t="str">
        <f t="shared" si="21"/>
        <v/>
      </c>
      <c r="R500" s="186" t="str">
        <f t="shared" si="21"/>
        <v/>
      </c>
      <c r="S500" s="186" t="str">
        <f t="shared" si="21"/>
        <v/>
      </c>
      <c r="T500" s="186" t="str">
        <f t="shared" si="21"/>
        <v/>
      </c>
      <c r="U500" s="186" t="str">
        <f t="shared" si="21"/>
        <v/>
      </c>
      <c r="V500" s="186" t="str">
        <f t="shared" si="21"/>
        <v/>
      </c>
      <c r="W500" s="186" t="str">
        <f t="shared" si="21"/>
        <v/>
      </c>
      <c r="X500" s="192"/>
      <c r="Y500" s="188"/>
      <c r="Z500" s="188"/>
      <c r="AA500" s="193" t="str">
        <f>IF(AA499="","",AVERAGE(AA7:AA498))</f>
        <v/>
      </c>
      <c r="AB500" s="194"/>
      <c r="AC500" s="194"/>
      <c r="AD500" s="195"/>
      <c r="AE500" s="196">
        <v>9</v>
      </c>
    </row>
    <row r="501" spans="1:32" s="1" customFormat="1" ht="15" customHeight="1">
      <c r="A501" s="183" t="s">
        <v>227</v>
      </c>
      <c r="B501" s="184"/>
      <c r="C501" s="185"/>
      <c r="D501" s="197">
        <v>3</v>
      </c>
      <c r="E501" s="197">
        <v>7</v>
      </c>
      <c r="F501" s="198">
        <v>5</v>
      </c>
      <c r="G501" s="199">
        <v>9</v>
      </c>
      <c r="H501" s="200">
        <v>8</v>
      </c>
      <c r="I501" s="197">
        <v>6</v>
      </c>
      <c r="J501" s="197">
        <v>11</v>
      </c>
      <c r="K501" s="201">
        <v>6</v>
      </c>
      <c r="L501" s="197">
        <v>2</v>
      </c>
      <c r="M501" s="197">
        <v>7</v>
      </c>
      <c r="N501" s="202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199"/>
      <c r="Z501" s="199"/>
      <c r="AA501" s="194"/>
      <c r="AB501" s="194"/>
      <c r="AC501" s="194"/>
      <c r="AD501" s="195"/>
      <c r="AE501" s="196"/>
    </row>
    <row r="502" spans="1:32" s="1" customFormat="1" ht="15" customHeight="1">
      <c r="A502" s="204" t="s">
        <v>228</v>
      </c>
      <c r="B502" s="205"/>
      <c r="C502" s="206"/>
      <c r="D502" s="207">
        <f t="shared" ref="D502:W502" si="22">IF(D499="","",D499-D501)</f>
        <v>171</v>
      </c>
      <c r="E502" s="207">
        <f t="shared" si="22"/>
        <v>276</v>
      </c>
      <c r="F502" s="208">
        <f t="shared" si="22"/>
        <v>156</v>
      </c>
      <c r="G502" s="209">
        <f t="shared" si="22"/>
        <v>226</v>
      </c>
      <c r="H502" s="210">
        <f t="shared" si="22"/>
        <v>210</v>
      </c>
      <c r="I502" s="207">
        <f t="shared" si="22"/>
        <v>186</v>
      </c>
      <c r="J502" s="207">
        <f t="shared" si="22"/>
        <v>189</v>
      </c>
      <c r="K502" s="211">
        <f t="shared" si="22"/>
        <v>144</v>
      </c>
      <c r="L502" s="207">
        <f t="shared" si="22"/>
        <v>114</v>
      </c>
      <c r="M502" s="207">
        <f t="shared" si="22"/>
        <v>181</v>
      </c>
      <c r="N502" s="212" t="str">
        <f t="shared" si="22"/>
        <v/>
      </c>
      <c r="O502" s="207" t="str">
        <f t="shared" si="22"/>
        <v/>
      </c>
      <c r="P502" s="207" t="str">
        <f t="shared" si="22"/>
        <v/>
      </c>
      <c r="Q502" s="207" t="str">
        <f t="shared" si="22"/>
        <v/>
      </c>
      <c r="R502" s="207" t="str">
        <f t="shared" si="22"/>
        <v/>
      </c>
      <c r="S502" s="207" t="str">
        <f t="shared" si="22"/>
        <v/>
      </c>
      <c r="T502" s="207" t="str">
        <f t="shared" si="22"/>
        <v/>
      </c>
      <c r="U502" s="207" t="str">
        <f t="shared" si="22"/>
        <v/>
      </c>
      <c r="V502" s="207" t="str">
        <f t="shared" si="22"/>
        <v/>
      </c>
      <c r="W502" s="207" t="str">
        <f t="shared" si="22"/>
        <v/>
      </c>
      <c r="X502" s="213"/>
      <c r="Y502" s="209"/>
      <c r="Z502" s="209"/>
      <c r="AA502" s="214" t="str">
        <f>IF(AA499="","",AA499-AA501)</f>
        <v/>
      </c>
      <c r="AB502" s="215"/>
      <c r="AC502" s="215"/>
      <c r="AD502" s="216"/>
      <c r="AE502" s="217"/>
    </row>
    <row r="503" spans="1:32" s="1" customFormat="1" ht="15" customHeight="1">
      <c r="C503" s="218"/>
      <c r="F503" s="219"/>
      <c r="G503" s="220"/>
      <c r="H503" s="221"/>
      <c r="K503" s="222"/>
      <c r="N503" s="223"/>
      <c r="X503" s="203"/>
      <c r="Y503" s="43"/>
      <c r="Z503" s="43"/>
      <c r="AB503" s="13"/>
    </row>
    <row r="504" spans="1:32" s="1" customFormat="1" ht="15" customHeight="1">
      <c r="A504" s="224" t="s">
        <v>229</v>
      </c>
      <c r="B504" s="225"/>
      <c r="C504" s="226"/>
      <c r="D504" s="227">
        <f t="shared" ref="D504:X504" si="23">IF(D502="","",D502*3)</f>
        <v>513</v>
      </c>
      <c r="E504" s="227">
        <f t="shared" si="23"/>
        <v>828</v>
      </c>
      <c r="F504" s="228">
        <f t="shared" si="23"/>
        <v>468</v>
      </c>
      <c r="G504" s="227">
        <f t="shared" si="23"/>
        <v>678</v>
      </c>
      <c r="H504" s="229">
        <f t="shared" si="23"/>
        <v>630</v>
      </c>
      <c r="I504" s="227">
        <f t="shared" si="23"/>
        <v>558</v>
      </c>
      <c r="J504" s="227">
        <f t="shared" si="23"/>
        <v>567</v>
      </c>
      <c r="K504" s="230">
        <f t="shared" si="23"/>
        <v>432</v>
      </c>
      <c r="L504" s="227">
        <f t="shared" si="23"/>
        <v>342</v>
      </c>
      <c r="M504" s="227">
        <f t="shared" si="23"/>
        <v>543</v>
      </c>
      <c r="N504" s="231" t="str">
        <f t="shared" si="23"/>
        <v/>
      </c>
      <c r="O504" s="227" t="str">
        <f t="shared" si="23"/>
        <v/>
      </c>
      <c r="P504" s="227" t="str">
        <f t="shared" si="23"/>
        <v/>
      </c>
      <c r="Q504" s="227" t="str">
        <f t="shared" si="23"/>
        <v/>
      </c>
      <c r="R504" s="227" t="str">
        <f t="shared" si="23"/>
        <v/>
      </c>
      <c r="S504" s="227" t="str">
        <f t="shared" si="23"/>
        <v/>
      </c>
      <c r="T504" s="227" t="str">
        <f t="shared" si="23"/>
        <v/>
      </c>
      <c r="U504" s="227" t="str">
        <f t="shared" si="23"/>
        <v/>
      </c>
      <c r="V504" s="227" t="str">
        <f t="shared" si="23"/>
        <v/>
      </c>
      <c r="W504" s="227" t="str">
        <f t="shared" si="23"/>
        <v/>
      </c>
      <c r="X504" s="232" t="str">
        <f t="shared" si="23"/>
        <v/>
      </c>
      <c r="Y504" s="233"/>
      <c r="Z504" s="233"/>
      <c r="AA504" s="227" t="str">
        <f>IF(AA502="","",AA502*3)</f>
        <v/>
      </c>
      <c r="AB504" s="234"/>
      <c r="AC504" s="227">
        <f t="shared" ref="AC504:AC510" si="24">SUM(D504:AA504)</f>
        <v>5559</v>
      </c>
      <c r="AD504" s="235"/>
      <c r="AE504" s="236"/>
    </row>
    <row r="505" spans="1:32" s="1" customFormat="1" ht="15" customHeight="1">
      <c r="A505" s="237" t="s">
        <v>230</v>
      </c>
      <c r="B505" s="238"/>
      <c r="C505" s="239"/>
      <c r="D505" s="240">
        <f t="shared" ref="D505:X505" si="25">IF(D502="","",10)</f>
        <v>10</v>
      </c>
      <c r="E505" s="240">
        <f t="shared" si="25"/>
        <v>10</v>
      </c>
      <c r="F505" s="241">
        <f t="shared" si="25"/>
        <v>10</v>
      </c>
      <c r="G505" s="240">
        <f t="shared" si="25"/>
        <v>10</v>
      </c>
      <c r="H505" s="242">
        <f t="shared" si="25"/>
        <v>10</v>
      </c>
      <c r="I505" s="240">
        <f t="shared" si="25"/>
        <v>10</v>
      </c>
      <c r="J505" s="240">
        <f t="shared" si="25"/>
        <v>10</v>
      </c>
      <c r="K505" s="243">
        <f t="shared" si="25"/>
        <v>10</v>
      </c>
      <c r="L505" s="240">
        <f t="shared" si="25"/>
        <v>10</v>
      </c>
      <c r="M505" s="240">
        <f t="shared" si="25"/>
        <v>10</v>
      </c>
      <c r="N505" s="244" t="str">
        <f t="shared" si="25"/>
        <v/>
      </c>
      <c r="O505" s="240" t="str">
        <f t="shared" si="25"/>
        <v/>
      </c>
      <c r="P505" s="240" t="str">
        <f t="shared" si="25"/>
        <v/>
      </c>
      <c r="Q505" s="240" t="str">
        <f t="shared" si="25"/>
        <v/>
      </c>
      <c r="R505" s="240" t="str">
        <f t="shared" si="25"/>
        <v/>
      </c>
      <c r="S505" s="245" t="str">
        <f t="shared" si="25"/>
        <v/>
      </c>
      <c r="T505" s="240" t="str">
        <f t="shared" si="25"/>
        <v/>
      </c>
      <c r="U505" s="240" t="str">
        <f t="shared" si="25"/>
        <v/>
      </c>
      <c r="V505" s="240" t="str">
        <f t="shared" si="25"/>
        <v/>
      </c>
      <c r="W505" s="241" t="str">
        <f t="shared" si="25"/>
        <v/>
      </c>
      <c r="X505" s="241" t="str">
        <f t="shared" si="25"/>
        <v/>
      </c>
      <c r="Y505" s="246"/>
      <c r="Z505" s="247"/>
      <c r="AA505" s="240" t="str">
        <f>IF(AA502="","",10)</f>
        <v/>
      </c>
      <c r="AB505" s="248"/>
      <c r="AC505" s="240">
        <f t="shared" si="24"/>
        <v>100</v>
      </c>
      <c r="AD505" s="247"/>
      <c r="AE505" s="249"/>
    </row>
    <row r="506" spans="1:32" s="1" customFormat="1" ht="15" customHeight="1">
      <c r="A506" s="237" t="s">
        <v>231</v>
      </c>
      <c r="B506" s="238"/>
      <c r="C506" s="239"/>
      <c r="D506" s="240">
        <f t="shared" ref="D506:M506" si="26">IF(D502="","",100)</f>
        <v>100</v>
      </c>
      <c r="E506" s="240">
        <f t="shared" si="26"/>
        <v>100</v>
      </c>
      <c r="F506" s="241">
        <f t="shared" si="26"/>
        <v>100</v>
      </c>
      <c r="G506" s="240">
        <f t="shared" si="26"/>
        <v>100</v>
      </c>
      <c r="H506" s="242">
        <f t="shared" si="26"/>
        <v>100</v>
      </c>
      <c r="I506" s="240">
        <f t="shared" si="26"/>
        <v>100</v>
      </c>
      <c r="J506" s="240">
        <f t="shared" si="26"/>
        <v>100</v>
      </c>
      <c r="K506" s="243">
        <f t="shared" si="26"/>
        <v>100</v>
      </c>
      <c r="L506" s="240">
        <f t="shared" si="26"/>
        <v>100</v>
      </c>
      <c r="M506" s="240">
        <f t="shared" si="26"/>
        <v>100</v>
      </c>
      <c r="N506" s="244" t="str">
        <f t="shared" ref="N506:X506" si="27">IF(N502="","",0)</f>
        <v/>
      </c>
      <c r="O506" s="240" t="str">
        <f t="shared" si="27"/>
        <v/>
      </c>
      <c r="P506" s="240" t="str">
        <f t="shared" si="27"/>
        <v/>
      </c>
      <c r="Q506" s="240" t="str">
        <f t="shared" si="27"/>
        <v/>
      </c>
      <c r="R506" s="240" t="str">
        <f t="shared" si="27"/>
        <v/>
      </c>
      <c r="S506" s="245" t="str">
        <f t="shared" si="27"/>
        <v/>
      </c>
      <c r="T506" s="240" t="str">
        <f t="shared" si="27"/>
        <v/>
      </c>
      <c r="U506" s="240" t="str">
        <f t="shared" si="27"/>
        <v/>
      </c>
      <c r="V506" s="240" t="str">
        <f t="shared" si="27"/>
        <v/>
      </c>
      <c r="W506" s="241" t="str">
        <f t="shared" si="27"/>
        <v/>
      </c>
      <c r="X506" s="241" t="str">
        <f t="shared" si="27"/>
        <v/>
      </c>
      <c r="Y506" s="246"/>
      <c r="Z506" s="247"/>
      <c r="AA506" s="240" t="str">
        <f>IF(AA502="","",0)</f>
        <v/>
      </c>
      <c r="AB506" s="248"/>
      <c r="AC506" s="240">
        <f t="shared" si="24"/>
        <v>1000</v>
      </c>
      <c r="AD506" s="247"/>
      <c r="AE506" s="249"/>
    </row>
    <row r="507" spans="1:32" s="1" customFormat="1" ht="15" customHeight="1">
      <c r="A507" s="237" t="s">
        <v>422</v>
      </c>
      <c r="B507" s="238"/>
      <c r="C507" s="239"/>
      <c r="D507" s="240">
        <f t="shared" ref="D507:I507" si="28">IF(D502="","",-10*D501)</f>
        <v>-30</v>
      </c>
      <c r="E507" s="240">
        <f t="shared" si="28"/>
        <v>-70</v>
      </c>
      <c r="F507" s="240">
        <f t="shared" si="28"/>
        <v>-50</v>
      </c>
      <c r="G507" s="240">
        <f t="shared" si="28"/>
        <v>-90</v>
      </c>
      <c r="H507" s="240">
        <f t="shared" si="28"/>
        <v>-80</v>
      </c>
      <c r="I507" s="240">
        <f t="shared" si="28"/>
        <v>-60</v>
      </c>
      <c r="J507" s="240">
        <f t="shared" ref="J507:W507" si="29">IF(J502="","",-10*J501)</f>
        <v>-110</v>
      </c>
      <c r="K507" s="241">
        <f t="shared" si="29"/>
        <v>-60</v>
      </c>
      <c r="L507" s="240">
        <f t="shared" si="29"/>
        <v>-20</v>
      </c>
      <c r="M507" s="240">
        <f t="shared" si="29"/>
        <v>-70</v>
      </c>
      <c r="N507" s="240" t="str">
        <f t="shared" si="29"/>
        <v/>
      </c>
      <c r="O507" s="240" t="str">
        <f t="shared" si="29"/>
        <v/>
      </c>
      <c r="P507" s="240" t="str">
        <f t="shared" si="29"/>
        <v/>
      </c>
      <c r="Q507" s="240" t="str">
        <f t="shared" si="29"/>
        <v/>
      </c>
      <c r="R507" s="240" t="str">
        <f t="shared" si="29"/>
        <v/>
      </c>
      <c r="S507" s="240" t="str">
        <f t="shared" si="29"/>
        <v/>
      </c>
      <c r="T507" s="240" t="str">
        <f t="shared" si="29"/>
        <v/>
      </c>
      <c r="U507" s="240" t="str">
        <f t="shared" si="29"/>
        <v/>
      </c>
      <c r="V507" s="240" t="str">
        <f t="shared" si="29"/>
        <v/>
      </c>
      <c r="W507" s="240" t="str">
        <f t="shared" si="29"/>
        <v/>
      </c>
      <c r="X507" s="241"/>
      <c r="Y507" s="246"/>
      <c r="Z507" s="247"/>
      <c r="AA507" s="240" t="str">
        <f t="shared" ref="AA507" si="30">IF(AA502="","",-10*AA501)</f>
        <v/>
      </c>
      <c r="AB507" s="248"/>
      <c r="AC507" s="240"/>
      <c r="AD507" s="247"/>
      <c r="AE507" s="249"/>
    </row>
    <row r="508" spans="1:32" s="1" customFormat="1" ht="15" customHeight="1">
      <c r="A508" s="237" t="s">
        <v>232</v>
      </c>
      <c r="B508" s="238"/>
      <c r="C508" s="239"/>
      <c r="D508" s="250">
        <f>IF(D504="","",SUM(D504:D507))</f>
        <v>593</v>
      </c>
      <c r="E508" s="250">
        <f>IF(E504="","",SUM(E504:E507))</f>
        <v>868</v>
      </c>
      <c r="F508" s="250">
        <f>IF(F504="","",SUM(F504:F507))</f>
        <v>528</v>
      </c>
      <c r="G508" s="250">
        <f>IF(G504="","",SUM(G504:G507))</f>
        <v>698</v>
      </c>
      <c r="H508" s="250">
        <f t="shared" ref="H508:W508" si="31">IF(H504="","",SUM(H504:H507))</f>
        <v>660</v>
      </c>
      <c r="I508" s="250">
        <f t="shared" si="31"/>
        <v>608</v>
      </c>
      <c r="J508" s="250">
        <f t="shared" si="31"/>
        <v>567</v>
      </c>
      <c r="K508" s="251">
        <f t="shared" si="31"/>
        <v>482</v>
      </c>
      <c r="L508" s="250">
        <f t="shared" si="31"/>
        <v>432</v>
      </c>
      <c r="M508" s="250">
        <f t="shared" si="31"/>
        <v>583</v>
      </c>
      <c r="N508" s="250" t="str">
        <f t="shared" si="31"/>
        <v/>
      </c>
      <c r="O508" s="250" t="str">
        <f t="shared" si="31"/>
        <v/>
      </c>
      <c r="P508" s="250" t="str">
        <f t="shared" si="31"/>
        <v/>
      </c>
      <c r="Q508" s="250" t="str">
        <f t="shared" si="31"/>
        <v/>
      </c>
      <c r="R508" s="250" t="str">
        <f t="shared" si="31"/>
        <v/>
      </c>
      <c r="S508" s="250" t="str">
        <f t="shared" si="31"/>
        <v/>
      </c>
      <c r="T508" s="250" t="str">
        <f t="shared" si="31"/>
        <v/>
      </c>
      <c r="U508" s="250" t="str">
        <f t="shared" si="31"/>
        <v/>
      </c>
      <c r="V508" s="250" t="str">
        <f t="shared" si="31"/>
        <v/>
      </c>
      <c r="W508" s="250" t="str">
        <f t="shared" si="31"/>
        <v/>
      </c>
      <c r="X508" s="251" t="str">
        <f t="shared" ref="X508" si="32">IF(X504="","",SUM(X504:X506))</f>
        <v/>
      </c>
      <c r="Y508" s="252"/>
      <c r="Z508" s="253"/>
      <c r="AA508" s="250" t="str">
        <f t="shared" ref="AA508" si="33">IF(AA504="","",SUM(AA504:AA507))</f>
        <v/>
      </c>
      <c r="AB508" s="254"/>
      <c r="AC508" s="240">
        <f t="shared" si="24"/>
        <v>6019</v>
      </c>
      <c r="AD508" s="247"/>
      <c r="AE508" s="249"/>
    </row>
    <row r="509" spans="1:32" s="1" customFormat="1" ht="15" customHeight="1">
      <c r="A509" s="237" t="s">
        <v>233</v>
      </c>
      <c r="B509" s="238"/>
      <c r="C509" s="239"/>
      <c r="D509" s="240">
        <v>623</v>
      </c>
      <c r="E509" s="240">
        <v>938</v>
      </c>
      <c r="F509" s="241">
        <v>528</v>
      </c>
      <c r="G509" s="240">
        <v>698</v>
      </c>
      <c r="H509" s="255">
        <v>660</v>
      </c>
      <c r="I509" s="240">
        <v>608</v>
      </c>
      <c r="J509" s="240">
        <v>567</v>
      </c>
      <c r="K509" s="256">
        <v>482</v>
      </c>
      <c r="L509" s="240">
        <v>429</v>
      </c>
      <c r="M509" s="240">
        <v>583</v>
      </c>
      <c r="N509" s="257"/>
      <c r="O509" s="240"/>
      <c r="P509" s="240"/>
      <c r="Q509" s="240"/>
      <c r="R509" s="240"/>
      <c r="S509" s="240"/>
      <c r="T509" s="240"/>
      <c r="U509" s="240"/>
      <c r="V509" s="240"/>
      <c r="W509" s="240"/>
      <c r="X509" s="258"/>
      <c r="Y509" s="45"/>
      <c r="Z509" s="45"/>
      <c r="AA509" s="240"/>
      <c r="AB509" s="248"/>
      <c r="AC509" s="240">
        <f t="shared" si="24"/>
        <v>6116</v>
      </c>
      <c r="AD509" s="247"/>
      <c r="AE509" s="249"/>
    </row>
    <row r="510" spans="1:32" s="1" customFormat="1" ht="15" customHeight="1">
      <c r="A510" s="259" t="s">
        <v>234</v>
      </c>
      <c r="B510" s="260"/>
      <c r="C510" s="261"/>
      <c r="D510" s="262">
        <f t="shared" ref="D510:W510" si="34">IF(D508="","",(D509-D508))</f>
        <v>30</v>
      </c>
      <c r="E510" s="262">
        <f t="shared" si="34"/>
        <v>70</v>
      </c>
      <c r="F510" s="263">
        <f t="shared" si="34"/>
        <v>0</v>
      </c>
      <c r="G510" s="262">
        <f t="shared" si="34"/>
        <v>0</v>
      </c>
      <c r="H510" s="264">
        <f t="shared" si="34"/>
        <v>0</v>
      </c>
      <c r="I510" s="262">
        <f t="shared" si="34"/>
        <v>0</v>
      </c>
      <c r="J510" s="262">
        <f t="shared" si="34"/>
        <v>0</v>
      </c>
      <c r="K510" s="265">
        <f t="shared" si="34"/>
        <v>0</v>
      </c>
      <c r="L510" s="262">
        <f t="shared" si="34"/>
        <v>-3</v>
      </c>
      <c r="M510" s="262">
        <f t="shared" si="34"/>
        <v>0</v>
      </c>
      <c r="N510" s="266" t="str">
        <f t="shared" si="34"/>
        <v/>
      </c>
      <c r="O510" s="262" t="str">
        <f t="shared" si="34"/>
        <v/>
      </c>
      <c r="P510" s="262" t="str">
        <f t="shared" si="34"/>
        <v/>
      </c>
      <c r="Q510" s="262" t="str">
        <f t="shared" si="34"/>
        <v/>
      </c>
      <c r="R510" s="262" t="str">
        <f t="shared" si="34"/>
        <v/>
      </c>
      <c r="S510" s="262" t="str">
        <f t="shared" si="34"/>
        <v/>
      </c>
      <c r="T510" s="262" t="str">
        <f t="shared" si="34"/>
        <v/>
      </c>
      <c r="U510" s="262" t="str">
        <f t="shared" si="34"/>
        <v/>
      </c>
      <c r="V510" s="262" t="str">
        <f t="shared" si="34"/>
        <v/>
      </c>
      <c r="W510" s="262" t="str">
        <f t="shared" si="34"/>
        <v/>
      </c>
      <c r="X510" s="267"/>
      <c r="Y510" s="268"/>
      <c r="Z510" s="268"/>
      <c r="AA510" s="262"/>
      <c r="AB510" s="215"/>
      <c r="AC510" s="262">
        <f t="shared" si="24"/>
        <v>97</v>
      </c>
      <c r="AD510" s="269"/>
      <c r="AE510" s="270"/>
    </row>
    <row r="511" spans="1:32" s="1" customFormat="1" ht="15" customHeight="1">
      <c r="A511" s="271" t="s">
        <v>235</v>
      </c>
      <c r="B511" s="272"/>
      <c r="C511" s="273"/>
      <c r="D511" s="57"/>
      <c r="E511" s="57"/>
      <c r="F511" s="274"/>
      <c r="G511" s="58"/>
      <c r="H511" s="275"/>
      <c r="I511" s="57"/>
      <c r="J511" s="58"/>
      <c r="K511" s="222"/>
      <c r="M511" s="220"/>
      <c r="N511" s="276"/>
      <c r="S511" s="218"/>
      <c r="X511" s="203"/>
      <c r="Y511" s="43"/>
      <c r="Z511" s="43"/>
      <c r="AB511" s="13"/>
    </row>
    <row r="512" spans="1:32" s="1" customFormat="1" ht="15" customHeight="1">
      <c r="A512" s="271" t="s">
        <v>236</v>
      </c>
      <c r="B512" s="272"/>
      <c r="C512" s="57" t="s">
        <v>45</v>
      </c>
      <c r="D512" s="309" t="s">
        <v>237</v>
      </c>
      <c r="E512" s="309"/>
      <c r="F512" s="309"/>
      <c r="G512" s="309"/>
      <c r="H512" s="309"/>
      <c r="I512" s="309"/>
      <c r="J512" s="309"/>
      <c r="K512" s="222"/>
      <c r="M512" s="220"/>
      <c r="N512" s="276"/>
      <c r="S512" s="218"/>
      <c r="X512" s="203"/>
      <c r="Y512" s="43"/>
      <c r="Z512" s="43"/>
      <c r="AB512" s="13"/>
    </row>
    <row r="513" spans="1:28" s="1" customFormat="1" ht="15" customHeight="1">
      <c r="A513" s="271"/>
      <c r="B513" s="272"/>
      <c r="C513" s="57" t="s">
        <v>55</v>
      </c>
      <c r="D513" s="309" t="s">
        <v>238</v>
      </c>
      <c r="E513" s="309"/>
      <c r="F513" s="309"/>
      <c r="G513" s="309"/>
      <c r="H513" s="309"/>
      <c r="I513" s="309"/>
      <c r="J513" s="309"/>
      <c r="K513" s="222"/>
      <c r="L513" s="277"/>
      <c r="M513" s="220"/>
      <c r="N513" s="276"/>
      <c r="S513" s="218"/>
      <c r="X513" s="203"/>
      <c r="Y513" s="43"/>
      <c r="Z513" s="43"/>
      <c r="AB513" s="13">
        <f>SUM(AB6:AB498)</f>
        <v>1917</v>
      </c>
    </row>
    <row r="514" spans="1:28" s="1" customFormat="1" ht="15" customHeight="1">
      <c r="A514" s="271"/>
      <c r="B514" s="272"/>
      <c r="C514" s="57" t="s">
        <v>58</v>
      </c>
      <c r="D514" s="309" t="s">
        <v>239</v>
      </c>
      <c r="E514" s="309"/>
      <c r="F514" s="309"/>
      <c r="G514" s="309"/>
      <c r="H514" s="309"/>
      <c r="I514" s="309"/>
      <c r="J514" s="309"/>
      <c r="K514" s="222"/>
      <c r="M514" s="220"/>
      <c r="N514" s="276"/>
      <c r="S514" s="218"/>
      <c r="X514" s="203"/>
      <c r="Y514" s="43"/>
      <c r="Z514" s="43"/>
      <c r="AB514" s="278">
        <f>SUM(D499:W499)</f>
        <v>1917</v>
      </c>
    </row>
    <row r="515" spans="1:28" s="1" customFormat="1" ht="15" customHeight="1">
      <c r="A515" s="271"/>
      <c r="B515" s="57"/>
      <c r="C515" s="57" t="s">
        <v>50</v>
      </c>
      <c r="D515" s="309" t="s">
        <v>240</v>
      </c>
      <c r="E515" s="309"/>
      <c r="F515" s="309"/>
      <c r="G515" s="309"/>
      <c r="H515" s="309"/>
      <c r="I515" s="309"/>
      <c r="J515" s="309"/>
      <c r="K515" s="222"/>
      <c r="M515" s="220"/>
      <c r="N515" s="276"/>
      <c r="S515" s="218"/>
      <c r="X515" s="203"/>
      <c r="Y515" s="43"/>
      <c r="Z515" s="43"/>
      <c r="AB515" s="278">
        <f>AB514-AB513</f>
        <v>0</v>
      </c>
    </row>
    <row r="516" spans="1:28" s="1" customFormat="1" ht="15" customHeight="1">
      <c r="A516" s="271"/>
      <c r="B516" s="57"/>
      <c r="C516" s="57" t="s">
        <v>57</v>
      </c>
      <c r="D516" s="309" t="s">
        <v>241</v>
      </c>
      <c r="E516" s="309"/>
      <c r="F516" s="309"/>
      <c r="G516" s="309"/>
      <c r="H516" s="309"/>
      <c r="I516" s="309"/>
      <c r="J516" s="309"/>
      <c r="K516" s="222"/>
      <c r="M516" s="220"/>
      <c r="N516" s="276"/>
      <c r="S516" s="218"/>
      <c r="X516" s="203"/>
      <c r="Y516" s="43"/>
      <c r="Z516" s="43"/>
      <c r="AB516" s="13"/>
    </row>
    <row r="517" spans="1:28" s="1" customFormat="1" ht="15" customHeight="1">
      <c r="A517" s="271"/>
      <c r="B517" s="57"/>
      <c r="C517" s="57" t="s">
        <v>96</v>
      </c>
      <c r="D517" s="309" t="s">
        <v>242</v>
      </c>
      <c r="E517" s="309"/>
      <c r="F517" s="309"/>
      <c r="G517" s="309"/>
      <c r="H517" s="309"/>
      <c r="I517" s="309"/>
      <c r="J517" s="309"/>
      <c r="K517" s="222"/>
      <c r="M517" s="220"/>
      <c r="N517" s="276"/>
      <c r="S517" s="218"/>
      <c r="X517" s="203"/>
      <c r="Y517" s="43"/>
      <c r="Z517" s="43"/>
      <c r="AB517" s="13"/>
    </row>
    <row r="518" spans="1:28" s="1" customFormat="1" ht="15" customHeight="1">
      <c r="A518" s="271"/>
      <c r="B518" s="57"/>
      <c r="C518" s="57" t="s">
        <v>47</v>
      </c>
      <c r="D518" s="309" t="s">
        <v>243</v>
      </c>
      <c r="E518" s="309"/>
      <c r="F518" s="309"/>
      <c r="G518" s="309"/>
      <c r="H518" s="309"/>
      <c r="I518" s="309"/>
      <c r="J518" s="309"/>
      <c r="K518" s="222"/>
      <c r="M518" s="220"/>
      <c r="N518" s="276"/>
      <c r="S518" s="218"/>
      <c r="X518" s="203"/>
      <c r="Y518" s="43"/>
      <c r="Z518" s="43"/>
      <c r="AB518" s="13"/>
    </row>
    <row r="519" spans="1:28" ht="15" customHeight="1">
      <c r="A519" s="271"/>
      <c r="B519" s="57"/>
      <c r="C519" s="273"/>
      <c r="D519" s="57"/>
      <c r="E519" s="57"/>
      <c r="F519" s="274"/>
      <c r="G519" s="279"/>
      <c r="H519" s="280"/>
      <c r="I519" s="57"/>
      <c r="J519" s="279"/>
      <c r="K519" s="281"/>
      <c r="X519" s="284"/>
    </row>
    <row r="520" spans="1:28" ht="15" customHeight="1">
      <c r="A520" s="286" t="s">
        <v>244</v>
      </c>
      <c r="B520" s="287"/>
      <c r="C520" s="272"/>
      <c r="D520" s="287"/>
      <c r="E520" s="287"/>
      <c r="F520" s="288"/>
      <c r="G520" s="279"/>
      <c r="H520" s="280"/>
      <c r="I520" s="57"/>
      <c r="J520" s="279"/>
      <c r="K520" s="281"/>
      <c r="X520" s="284"/>
    </row>
    <row r="521" spans="1:28">
      <c r="A521" s="271" t="s">
        <v>245</v>
      </c>
      <c r="B521" s="273" t="s">
        <v>4</v>
      </c>
      <c r="C521" s="289" t="s">
        <v>246</v>
      </c>
      <c r="D521" s="273"/>
      <c r="E521" s="273"/>
      <c r="F521" s="290"/>
      <c r="G521" s="279"/>
      <c r="H521" s="280"/>
      <c r="I521" s="57"/>
      <c r="J521" s="279"/>
      <c r="K521" s="281"/>
      <c r="X521" s="284"/>
    </row>
    <row r="522" spans="1:28">
      <c r="A522" s="271" t="s">
        <v>245</v>
      </c>
      <c r="B522" s="273" t="s">
        <v>3</v>
      </c>
      <c r="C522" s="289" t="s">
        <v>247</v>
      </c>
      <c r="D522" s="273"/>
      <c r="E522" s="273"/>
      <c r="F522" s="290"/>
      <c r="G522" s="279"/>
      <c r="H522" s="280"/>
      <c r="I522" s="57"/>
      <c r="J522" s="279"/>
      <c r="K522" s="281"/>
      <c r="X522" s="284"/>
    </row>
    <row r="523" spans="1:28">
      <c r="A523" s="271" t="s">
        <v>245</v>
      </c>
      <c r="B523" s="273" t="s">
        <v>6</v>
      </c>
      <c r="C523" s="289" t="s">
        <v>248</v>
      </c>
      <c r="D523" s="273"/>
      <c r="E523" s="273"/>
      <c r="F523" s="290"/>
      <c r="G523" s="279"/>
      <c r="H523" s="280"/>
      <c r="I523" s="57"/>
      <c r="J523" s="279"/>
      <c r="K523" s="281"/>
      <c r="X523" s="284"/>
    </row>
    <row r="524" spans="1:28">
      <c r="A524" s="271" t="s">
        <v>245</v>
      </c>
      <c r="B524" s="273" t="s">
        <v>9</v>
      </c>
      <c r="C524" s="289" t="s">
        <v>249</v>
      </c>
      <c r="D524" s="273"/>
      <c r="E524" s="273"/>
      <c r="F524" s="290"/>
      <c r="G524" s="279"/>
      <c r="H524" s="280"/>
      <c r="I524" s="57"/>
      <c r="J524" s="279"/>
      <c r="K524" s="281"/>
      <c r="X524" s="284"/>
    </row>
    <row r="525" spans="1:28">
      <c r="A525" s="271" t="s">
        <v>245</v>
      </c>
      <c r="B525" s="273" t="s">
        <v>8</v>
      </c>
      <c r="C525" s="289" t="s">
        <v>250</v>
      </c>
      <c r="D525" s="273"/>
      <c r="E525" s="273"/>
      <c r="F525" s="290"/>
      <c r="G525" s="279"/>
      <c r="H525" s="280"/>
      <c r="I525" s="57"/>
      <c r="J525" s="279"/>
      <c r="K525" s="281"/>
      <c r="X525" s="284"/>
    </row>
    <row r="526" spans="1:28">
      <c r="A526" s="271" t="s">
        <v>245</v>
      </c>
      <c r="B526" s="273" t="s">
        <v>12</v>
      </c>
      <c r="C526" s="289" t="s">
        <v>251</v>
      </c>
      <c r="D526" s="273"/>
      <c r="E526" s="273"/>
      <c r="F526" s="290"/>
      <c r="G526" s="279"/>
      <c r="H526" s="280"/>
      <c r="I526" s="57"/>
      <c r="J526" s="279"/>
      <c r="K526" s="281"/>
      <c r="X526" s="284"/>
    </row>
    <row r="527" spans="1:28">
      <c r="A527" s="271" t="s">
        <v>245</v>
      </c>
      <c r="B527" s="273" t="s">
        <v>5</v>
      </c>
      <c r="C527" s="289" t="s">
        <v>252</v>
      </c>
      <c r="D527" s="273"/>
      <c r="E527" s="273"/>
      <c r="F527" s="290"/>
      <c r="G527" s="279"/>
      <c r="H527" s="280"/>
      <c r="I527" s="57"/>
      <c r="J527" s="279"/>
      <c r="K527" s="281"/>
      <c r="X527" s="284"/>
    </row>
    <row r="528" spans="1:28">
      <c r="A528" s="271" t="s">
        <v>245</v>
      </c>
      <c r="B528" s="273" t="s">
        <v>10</v>
      </c>
      <c r="C528" s="289" t="s">
        <v>253</v>
      </c>
      <c r="D528" s="273"/>
      <c r="E528" s="273"/>
      <c r="F528" s="290"/>
      <c r="G528" s="279"/>
      <c r="H528" s="280"/>
      <c r="I528" s="57"/>
      <c r="J528" s="279"/>
      <c r="K528" s="281"/>
      <c r="X528" s="284"/>
    </row>
    <row r="529" spans="1:24">
      <c r="A529" s="271" t="s">
        <v>245</v>
      </c>
      <c r="B529" s="273" t="s">
        <v>7</v>
      </c>
      <c r="C529" s="289" t="s">
        <v>254</v>
      </c>
      <c r="D529" s="273"/>
      <c r="E529" s="273"/>
      <c r="F529" s="290"/>
      <c r="G529" s="279"/>
      <c r="H529" s="280"/>
      <c r="I529" s="57"/>
      <c r="J529" s="279"/>
      <c r="K529" s="281"/>
      <c r="X529" s="284"/>
    </row>
    <row r="530" spans="1:24">
      <c r="A530" s="271" t="s">
        <v>245</v>
      </c>
      <c r="B530" s="273" t="s">
        <v>11</v>
      </c>
      <c r="C530" s="289" t="s">
        <v>255</v>
      </c>
      <c r="D530" s="273"/>
      <c r="E530" s="273"/>
      <c r="F530" s="290"/>
      <c r="G530" s="279"/>
      <c r="H530" s="280"/>
      <c r="I530" s="57"/>
      <c r="J530" s="279"/>
      <c r="K530" s="281"/>
      <c r="X530" s="284"/>
    </row>
    <row r="531" spans="1:24">
      <c r="A531" s="291" t="s">
        <v>256</v>
      </c>
      <c r="B531" s="287"/>
      <c r="C531" s="292"/>
      <c r="D531" s="287"/>
      <c r="E531" s="287"/>
      <c r="F531" s="288"/>
      <c r="G531" s="279"/>
      <c r="H531" s="280"/>
      <c r="I531" s="57"/>
      <c r="J531" s="279"/>
      <c r="K531" s="281"/>
      <c r="X531" s="284"/>
    </row>
    <row r="532" spans="1:24">
      <c r="A532" s="293" t="s">
        <v>257</v>
      </c>
      <c r="B532" s="287" t="s">
        <v>258</v>
      </c>
      <c r="C532" s="292" t="s">
        <v>259</v>
      </c>
      <c r="D532" s="287"/>
      <c r="E532" s="287"/>
      <c r="F532" s="288"/>
      <c r="G532" s="294"/>
      <c r="H532" s="280"/>
      <c r="I532" s="57"/>
      <c r="J532" s="279"/>
      <c r="K532" s="281"/>
      <c r="X532" s="284"/>
    </row>
    <row r="533" spans="1:24">
      <c r="A533" s="293" t="s">
        <v>257</v>
      </c>
      <c r="B533" s="287" t="s">
        <v>260</v>
      </c>
      <c r="C533" s="292" t="s">
        <v>261</v>
      </c>
      <c r="D533" s="287"/>
      <c r="E533" s="287"/>
      <c r="F533" s="288"/>
      <c r="G533" s="294"/>
      <c r="H533" s="280"/>
      <c r="I533" s="57"/>
      <c r="J533" s="279"/>
      <c r="K533" s="281"/>
      <c r="X533" s="284"/>
    </row>
    <row r="534" spans="1:24">
      <c r="A534" s="293" t="s">
        <v>257</v>
      </c>
      <c r="B534" s="287" t="s">
        <v>262</v>
      </c>
      <c r="C534" s="292" t="s">
        <v>263</v>
      </c>
      <c r="D534" s="287"/>
      <c r="E534" s="287"/>
      <c r="F534" s="288"/>
      <c r="G534" s="294"/>
      <c r="H534" s="280"/>
      <c r="I534" s="57"/>
      <c r="J534" s="279"/>
      <c r="K534" s="281"/>
      <c r="X534" s="284"/>
    </row>
    <row r="535" spans="1:24">
      <c r="A535" s="293" t="s">
        <v>257</v>
      </c>
      <c r="B535" s="287" t="s">
        <v>264</v>
      </c>
      <c r="C535" s="292" t="s">
        <v>265</v>
      </c>
      <c r="D535" s="287"/>
      <c r="E535" s="287"/>
      <c r="F535" s="288"/>
      <c r="G535" s="294"/>
      <c r="H535" s="280"/>
      <c r="I535" s="57"/>
      <c r="J535" s="279"/>
      <c r="K535" s="281"/>
      <c r="X535" s="284"/>
    </row>
    <row r="536" spans="1:24">
      <c r="A536" s="293" t="s">
        <v>257</v>
      </c>
      <c r="B536" s="287" t="s">
        <v>266</v>
      </c>
      <c r="C536" s="292" t="s">
        <v>267</v>
      </c>
      <c r="D536" s="287"/>
      <c r="E536" s="287"/>
      <c r="F536" s="288"/>
      <c r="G536" s="294"/>
      <c r="H536" s="280"/>
      <c r="I536" s="57"/>
      <c r="J536" s="279"/>
      <c r="K536" s="281"/>
      <c r="X536" s="284"/>
    </row>
    <row r="537" spans="1:24">
      <c r="A537" s="293" t="s">
        <v>257</v>
      </c>
      <c r="B537" s="287" t="s">
        <v>268</v>
      </c>
      <c r="C537" s="292" t="s">
        <v>269</v>
      </c>
      <c r="D537" s="287"/>
      <c r="E537" s="287"/>
      <c r="F537" s="288"/>
      <c r="G537" s="294"/>
      <c r="H537" s="280"/>
      <c r="I537" s="57"/>
      <c r="J537" s="279"/>
      <c r="K537" s="281"/>
      <c r="X537" s="284"/>
    </row>
    <row r="538" spans="1:24">
      <c r="A538" s="293" t="s">
        <v>257</v>
      </c>
      <c r="B538" s="287" t="s">
        <v>270</v>
      </c>
      <c r="C538" s="292" t="s">
        <v>271</v>
      </c>
      <c r="D538" s="287"/>
      <c r="E538" s="287"/>
      <c r="F538" s="288"/>
      <c r="G538" s="294"/>
      <c r="H538" s="280"/>
      <c r="I538" s="57"/>
      <c r="J538" s="279"/>
      <c r="K538" s="281"/>
      <c r="X538" s="284"/>
    </row>
    <row r="539" spans="1:24">
      <c r="A539" s="293" t="s">
        <v>257</v>
      </c>
      <c r="B539" s="287" t="s">
        <v>272</v>
      </c>
      <c r="C539" s="292" t="s">
        <v>273</v>
      </c>
      <c r="D539" s="287"/>
      <c r="E539" s="287"/>
      <c r="F539" s="288"/>
      <c r="G539" s="294"/>
      <c r="H539" s="280"/>
      <c r="I539" s="57"/>
      <c r="J539" s="279"/>
      <c r="K539" s="281"/>
      <c r="X539" s="284"/>
    </row>
    <row r="540" spans="1:24">
      <c r="K540" s="281"/>
      <c r="X540" s="284"/>
    </row>
    <row r="541" spans="1:24">
      <c r="K541" s="281"/>
      <c r="X541" s="284"/>
    </row>
    <row r="542" spans="1:24">
      <c r="B542" s="297"/>
      <c r="C542" s="297"/>
      <c r="D542" s="283"/>
      <c r="E542" s="283"/>
      <c r="K542" s="281"/>
      <c r="X542" s="284"/>
    </row>
    <row r="543" spans="1:24">
      <c r="A543" s="297"/>
      <c r="K543" s="281"/>
      <c r="X543" s="284"/>
    </row>
    <row r="544" spans="1:24">
      <c r="C544" s="298"/>
      <c r="E544" s="299"/>
      <c r="F544" s="300"/>
      <c r="K544" s="281"/>
      <c r="X544" s="284"/>
    </row>
    <row r="545" spans="3:24">
      <c r="C545" s="298"/>
      <c r="E545" s="299"/>
      <c r="F545" s="300"/>
      <c r="K545" s="281"/>
      <c r="X545" s="284"/>
    </row>
    <row r="546" spans="3:24">
      <c r="C546" s="298"/>
      <c r="E546" s="299"/>
      <c r="F546" s="300"/>
      <c r="K546" s="281"/>
      <c r="X546" s="284"/>
    </row>
    <row r="547" spans="3:24">
      <c r="C547" s="298"/>
      <c r="E547" s="299"/>
      <c r="F547" s="300"/>
      <c r="K547" s="281"/>
      <c r="X547" s="284"/>
    </row>
    <row r="548" spans="3:24">
      <c r="C548" s="298"/>
      <c r="E548" s="299"/>
      <c r="F548" s="300"/>
      <c r="K548" s="281"/>
      <c r="X548" s="284"/>
    </row>
    <row r="549" spans="3:24">
      <c r="C549" s="298"/>
      <c r="E549" s="299"/>
      <c r="F549" s="300"/>
      <c r="K549" s="281"/>
      <c r="X549" s="284"/>
    </row>
    <row r="550" spans="3:24">
      <c r="C550" s="298"/>
      <c r="E550" s="299"/>
      <c r="F550" s="300"/>
      <c r="K550" s="281"/>
      <c r="X550" s="284"/>
    </row>
    <row r="551" spans="3:24">
      <c r="C551" s="298"/>
      <c r="E551" s="299"/>
      <c r="F551" s="300"/>
      <c r="K551" s="281"/>
      <c r="X551" s="284"/>
    </row>
    <row r="552" spans="3:24">
      <c r="C552" s="298"/>
      <c r="E552" s="299"/>
      <c r="F552" s="300"/>
      <c r="K552" s="281"/>
      <c r="X552" s="284"/>
    </row>
    <row r="553" spans="3:24">
      <c r="C553" s="298"/>
      <c r="E553" s="299"/>
      <c r="F553" s="300"/>
      <c r="K553" s="281"/>
      <c r="X553" s="284"/>
    </row>
    <row r="554" spans="3:24">
      <c r="C554" s="298"/>
      <c r="E554" s="299"/>
      <c r="F554" s="300"/>
      <c r="K554" s="281"/>
      <c r="X554" s="284"/>
    </row>
    <row r="555" spans="3:24">
      <c r="C555" s="298"/>
      <c r="E555" s="299"/>
      <c r="F555" s="300"/>
      <c r="X555" s="284"/>
    </row>
    <row r="556" spans="3:24">
      <c r="C556" s="298"/>
      <c r="E556" s="299"/>
      <c r="F556" s="300"/>
      <c r="X556" s="284"/>
    </row>
    <row r="557" spans="3:24">
      <c r="C557" s="298"/>
      <c r="E557" s="299"/>
      <c r="F557" s="300"/>
      <c r="X557" s="284"/>
    </row>
    <row r="558" spans="3:24">
      <c r="C558" s="298"/>
      <c r="E558" s="299"/>
      <c r="F558" s="300"/>
      <c r="X558" s="284"/>
    </row>
    <row r="559" spans="3:24">
      <c r="C559" s="298"/>
      <c r="E559" s="299"/>
      <c r="F559" s="300"/>
    </row>
    <row r="560" spans="3:24">
      <c r="C560" s="298"/>
      <c r="E560" s="299"/>
      <c r="F560" s="300"/>
    </row>
    <row r="561" spans="3:6">
      <c r="C561" s="298"/>
      <c r="E561" s="299"/>
      <c r="F561" s="300"/>
    </row>
    <row r="562" spans="3:6">
      <c r="C562" s="298"/>
      <c r="D562" s="299"/>
      <c r="E562" s="299"/>
    </row>
    <row r="563" spans="3:6">
      <c r="C563" s="298"/>
      <c r="D563" s="299"/>
      <c r="E563" s="299"/>
    </row>
    <row r="564" spans="3:6">
      <c r="C564" s="298"/>
      <c r="D564" s="299"/>
      <c r="E564" s="299"/>
    </row>
    <row r="565" spans="3:6">
      <c r="C565" s="298"/>
      <c r="D565" s="299"/>
      <c r="E565" s="299"/>
    </row>
    <row r="566" spans="3:6">
      <c r="C566" s="298"/>
      <c r="D566" s="299"/>
      <c r="E566" s="299"/>
    </row>
    <row r="567" spans="3:6">
      <c r="C567" s="298"/>
      <c r="D567" s="299"/>
      <c r="E567" s="299"/>
    </row>
    <row r="568" spans="3:6">
      <c r="C568" s="298"/>
      <c r="D568" s="299"/>
      <c r="E568" s="299"/>
    </row>
    <row r="569" spans="3:6">
      <c r="C569" s="298"/>
      <c r="D569" s="299"/>
      <c r="E569" s="299"/>
    </row>
    <row r="570" spans="3:6">
      <c r="C570" s="298"/>
      <c r="D570" s="299"/>
      <c r="E570" s="299"/>
    </row>
  </sheetData>
  <sortState xmlns:xlrd2="http://schemas.microsoft.com/office/spreadsheetml/2017/richdata2" ref="A6:AE477">
    <sortCondition ref="A6:A477"/>
    <sortCondition ref="C6:C477"/>
  </sortState>
  <mergeCells count="7">
    <mergeCell ref="D517:J517"/>
    <mergeCell ref="D518:J518"/>
    <mergeCell ref="D512:J512"/>
    <mergeCell ref="D513:J513"/>
    <mergeCell ref="D514:J514"/>
    <mergeCell ref="D515:J515"/>
    <mergeCell ref="D516:J516"/>
  </mergeCells>
  <conditionalFormatting sqref="D6:F19 D21:F26 E27:F27 D28:F112 D114:F173 D176:F186 D189:F218 D220:F226 D228:F316 E317:F317 D318:F351 E352:F352 D353:F359 D362:F363 D381:F381 D397:F397 D413:F413">
    <cfRule type="cellIs" dxfId="59" priority="5" operator="greaterThan">
      <formula>50</formula>
    </cfRule>
  </conditionalFormatting>
  <conditionalFormatting sqref="D510:W510">
    <cfRule type="cellIs" dxfId="58" priority="3" operator="lessThan">
      <formula>-167</formula>
    </cfRule>
  </conditionalFormatting>
  <conditionalFormatting sqref="D5:AA5 G6:W19 AA6:AA19 D20:Z20 G21:W58 AA21:AA112 G59:N59 P59:W59 G60:W112 D113:Z113 G114:W173 AA114:AA173 D174:Z175 G176:W186 AA176:AA186 D187:Z188 G189:W218 AA189:AA218 D219:Z219 G220:W226 AA220:AA226 D227:Z227 G228:W359 AA228:AA359 D360:Z361 G362:W363 AA362:AA363 D364:Z380 G381:W381 AA381 D382:Z396 G397:W397 AA397 D398:Z412 G413:W413 AA413 D414:Z497">
    <cfRule type="cellIs" dxfId="57" priority="7" operator="greaterThan">
      <formula>50</formula>
    </cfRule>
  </conditionalFormatting>
  <conditionalFormatting sqref="X6:Z19 X21:Z112 X114:Z173 X176:Z186 X189:Z218 X220:Z226 X228:Z359 X362:Z363 X381:Z381 X397:Z397 X413:Z413">
    <cfRule type="cellIs" dxfId="56" priority="8" operator="greaterThan">
      <formula>50</formula>
    </cfRule>
  </conditionalFormatting>
  <conditionalFormatting sqref="AA20">
    <cfRule type="cellIs" dxfId="55" priority="9" operator="greaterThan">
      <formula>50</formula>
    </cfRule>
    <cfRule type="cellIs" dxfId="54" priority="10" operator="equal">
      <formula>50</formula>
    </cfRule>
  </conditionalFormatting>
  <conditionalFormatting sqref="AA113">
    <cfRule type="cellIs" dxfId="53" priority="11" operator="greaterThan">
      <formula>50</formula>
    </cfRule>
    <cfRule type="cellIs" dxfId="52" priority="12" operator="equal">
      <formula>50</formula>
    </cfRule>
  </conditionalFormatting>
  <conditionalFormatting sqref="AA174:AA175">
    <cfRule type="cellIs" dxfId="51" priority="13" operator="greaterThan">
      <formula>50</formula>
    </cfRule>
    <cfRule type="cellIs" dxfId="50" priority="14" operator="equal">
      <formula>50</formula>
    </cfRule>
  </conditionalFormatting>
  <conditionalFormatting sqref="AA187:AA497">
    <cfRule type="cellIs" dxfId="49" priority="15" operator="equal">
      <formula>50</formula>
    </cfRule>
    <cfRule type="cellIs" dxfId="48" priority="16" operator="greaterThan">
      <formula>50</formula>
    </cfRule>
  </conditionalFormatting>
  <conditionalFormatting sqref="AA510">
    <cfRule type="cellIs" dxfId="47" priority="17" operator="lessThan">
      <formula>-167</formula>
    </cfRule>
  </conditionalFormatting>
  <conditionalFormatting sqref="AB5:AB499">
    <cfRule type="cellIs" dxfId="46" priority="18" operator="greaterThan">
      <formula>0</formula>
    </cfRule>
  </conditionalFormatting>
  <conditionalFormatting sqref="AC6:AE498">
    <cfRule type="cellIs" dxfId="45" priority="1" operator="lessThan">
      <formula>1</formula>
    </cfRule>
    <cfRule type="cellIs" dxfId="44" priority="2" operator="lessThan">
      <formula>1</formula>
    </cfRule>
  </conditionalFormatting>
  <conditionalFormatting sqref="AD3:AD5 AC499 AD499:AD502 AE501">
    <cfRule type="cellIs" dxfId="43" priority="19" operator="lessThan">
      <formula>1</formula>
    </cfRule>
  </conditionalFormatting>
  <conditionalFormatting sqref="AD5 AC499 AE501">
    <cfRule type="cellIs" dxfId="42" priority="20" operator="lessThan">
      <formula>1</formula>
    </cfRule>
  </conditionalFormatting>
  <conditionalFormatting sqref="AF1:AF1048576">
    <cfRule type="cellIs" dxfId="41" priority="21" operator="greaterThan">
      <formula>0</formula>
    </cfRule>
  </conditionalFormatting>
  <conditionalFormatting sqref="AI6:BF19 AI21:BF112 AI114:BF173 AI176:BF186 AI189:BF218 AI220:BF226 AI228:BF359 AI362:BF363 AI381:BF381 AI397:BF397 AI413:BF413">
    <cfRule type="cellIs" dxfId="40" priority="22" operator="greaterThan">
      <formula>0.5</formula>
    </cfRule>
  </conditionalFormatting>
  <printOptions headings="1" gridLines="1"/>
  <pageMargins left="0.25" right="0.25" top="0.5" bottom="0.5" header="0.51180555555555496" footer="0.51180555555555496"/>
  <pageSetup scale="54" firstPageNumber="0" fitToHeight="0" orientation="landscape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477"/>
  <sheetViews>
    <sheetView zoomScaleNormal="100" workbookViewId="0">
      <pane ySplit="5" topLeftCell="A6" activePane="bottomLeft" state="frozen"/>
      <selection pane="bottomLeft" activeCell="D3" sqref="D3:W5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s="67" customFormat="1" ht="15" customHeight="1">
      <c r="A1" s="59" t="s">
        <v>274</v>
      </c>
      <c r="B1" s="60"/>
      <c r="C1" s="61"/>
      <c r="D1" s="60"/>
      <c r="E1" s="60"/>
      <c r="F1" s="60"/>
      <c r="G1" s="60"/>
      <c r="H1" s="60"/>
      <c r="I1" s="60"/>
      <c r="J1" s="62"/>
      <c r="K1" s="60"/>
      <c r="L1" s="60"/>
      <c r="M1" s="62"/>
      <c r="N1" s="60"/>
      <c r="O1" s="60"/>
      <c r="P1" s="60"/>
      <c r="Q1" s="60"/>
      <c r="R1" s="60"/>
      <c r="S1" s="61"/>
      <c r="T1" s="60"/>
      <c r="U1" s="60"/>
      <c r="V1" s="60"/>
      <c r="W1" s="60"/>
      <c r="X1" s="63"/>
      <c r="Y1" s="60"/>
      <c r="Z1" s="60"/>
      <c r="AA1" s="64" t="s">
        <v>1</v>
      </c>
      <c r="AB1" s="65"/>
      <c r="AC1" s="65"/>
      <c r="AD1" s="66"/>
      <c r="AE1" s="4"/>
      <c r="AF1" s="13"/>
    </row>
    <row r="2" spans="1:32" s="67" customFormat="1" ht="15" customHeight="1">
      <c r="A2" s="68"/>
      <c r="B2" s="69"/>
      <c r="C2" s="69"/>
      <c r="D2" s="70"/>
      <c r="E2" s="71"/>
      <c r="F2" s="71"/>
      <c r="G2" s="70"/>
      <c r="H2" s="70"/>
      <c r="I2" s="70"/>
      <c r="J2" s="62"/>
      <c r="K2" s="70"/>
      <c r="L2" s="70"/>
      <c r="M2" s="62"/>
      <c r="N2" s="70"/>
      <c r="O2" s="70"/>
      <c r="P2" s="70"/>
      <c r="Q2" s="70"/>
      <c r="R2" s="70"/>
      <c r="S2" s="69"/>
      <c r="T2" s="70"/>
      <c r="U2" s="70"/>
      <c r="V2" s="70"/>
      <c r="W2" s="70"/>
      <c r="X2" s="8"/>
      <c r="Y2" s="70"/>
      <c r="Z2" s="70"/>
      <c r="AA2" s="72" t="s">
        <v>2</v>
      </c>
      <c r="AB2" s="73"/>
      <c r="AC2" s="73"/>
      <c r="AD2" s="66"/>
      <c r="AE2" s="4"/>
      <c r="AF2" s="13"/>
    </row>
    <row r="3" spans="1:32" s="67" customFormat="1" ht="15" customHeight="1">
      <c r="A3" s="74"/>
      <c r="B3" s="75"/>
      <c r="C3" s="75"/>
      <c r="D3" s="99" t="s">
        <v>3</v>
      </c>
      <c r="E3" s="100" t="s">
        <v>5</v>
      </c>
      <c r="F3" s="99" t="s">
        <v>9</v>
      </c>
      <c r="G3" s="101" t="s">
        <v>7</v>
      </c>
      <c r="H3" s="102" t="s">
        <v>6</v>
      </c>
      <c r="I3" s="99" t="s">
        <v>8</v>
      </c>
      <c r="J3" s="103" t="s">
        <v>4</v>
      </c>
      <c r="K3" s="104" t="s">
        <v>11</v>
      </c>
      <c r="L3" s="99" t="s">
        <v>10</v>
      </c>
      <c r="M3" s="105" t="s">
        <v>12</v>
      </c>
      <c r="N3" s="111" t="s">
        <v>5</v>
      </c>
      <c r="O3" s="99" t="s">
        <v>11</v>
      </c>
      <c r="P3" s="106" t="s">
        <v>12</v>
      </c>
      <c r="Q3" s="99" t="s">
        <v>8</v>
      </c>
      <c r="R3" s="107" t="s">
        <v>7</v>
      </c>
      <c r="S3" s="99" t="s">
        <v>6</v>
      </c>
      <c r="T3" s="99" t="s">
        <v>4</v>
      </c>
      <c r="U3" s="99" t="s">
        <v>9</v>
      </c>
      <c r="V3" s="99" t="s">
        <v>3</v>
      </c>
      <c r="W3" s="99" t="s">
        <v>10</v>
      </c>
      <c r="X3" s="115" t="s">
        <v>13</v>
      </c>
      <c r="Y3" s="115" t="s">
        <v>14</v>
      </c>
      <c r="Z3" s="115" t="s">
        <v>15</v>
      </c>
      <c r="AA3" s="116" t="s">
        <v>6</v>
      </c>
      <c r="AB3" s="76" t="s">
        <v>0</v>
      </c>
      <c r="AC3" s="77"/>
      <c r="AD3" s="78" t="s">
        <v>16</v>
      </c>
      <c r="AE3" s="4"/>
      <c r="AF3" s="13"/>
    </row>
    <row r="4" spans="1:32" s="67" customFormat="1" ht="15" customHeight="1">
      <c r="A4" s="74"/>
      <c r="B4" s="75"/>
      <c r="C4" s="79"/>
      <c r="D4" s="99" t="s">
        <v>17</v>
      </c>
      <c r="E4" s="100" t="s">
        <v>18</v>
      </c>
      <c r="F4" s="100" t="s">
        <v>18</v>
      </c>
      <c r="G4" s="101" t="s">
        <v>18</v>
      </c>
      <c r="H4" s="112" t="s">
        <v>19</v>
      </c>
      <c r="I4" s="99" t="s">
        <v>19</v>
      </c>
      <c r="J4" s="105" t="s">
        <v>20</v>
      </c>
      <c r="K4" s="104" t="s">
        <v>20</v>
      </c>
      <c r="L4" s="99" t="s">
        <v>276</v>
      </c>
      <c r="M4" s="105" t="s">
        <v>276</v>
      </c>
      <c r="N4" s="111" t="s">
        <v>21</v>
      </c>
      <c r="O4" s="99" t="s">
        <v>21</v>
      </c>
      <c r="P4" s="99" t="s">
        <v>22</v>
      </c>
      <c r="Q4" s="99" t="s">
        <v>22</v>
      </c>
      <c r="R4" s="99" t="s">
        <v>22</v>
      </c>
      <c r="S4" s="99" t="s">
        <v>23</v>
      </c>
      <c r="T4" s="99" t="s">
        <v>23</v>
      </c>
      <c r="U4" s="107" t="s">
        <v>24</v>
      </c>
      <c r="V4" s="107" t="s">
        <v>24</v>
      </c>
      <c r="W4" s="107" t="s">
        <v>24</v>
      </c>
      <c r="X4" s="105"/>
      <c r="Y4" s="105"/>
      <c r="Z4" s="105"/>
      <c r="AA4" s="99" t="s">
        <v>24</v>
      </c>
      <c r="AB4" s="76" t="s">
        <v>25</v>
      </c>
      <c r="AC4" s="77"/>
      <c r="AD4" s="78" t="s">
        <v>26</v>
      </c>
      <c r="AE4" s="61" t="s">
        <v>26</v>
      </c>
      <c r="AF4" s="13"/>
    </row>
    <row r="5" spans="1:32" s="67" customFormat="1" ht="15" customHeight="1">
      <c r="A5" s="80" t="s">
        <v>27</v>
      </c>
      <c r="B5" s="75" t="s">
        <v>28</v>
      </c>
      <c r="C5" s="81" t="s">
        <v>29</v>
      </c>
      <c r="D5" s="108" t="s">
        <v>31</v>
      </c>
      <c r="E5" s="108" t="s">
        <v>36</v>
      </c>
      <c r="F5" s="108" t="s">
        <v>35</v>
      </c>
      <c r="G5" s="109" t="s">
        <v>37</v>
      </c>
      <c r="H5" s="113" t="s">
        <v>38</v>
      </c>
      <c r="I5" s="108" t="s">
        <v>277</v>
      </c>
      <c r="J5" s="109" t="s">
        <v>39</v>
      </c>
      <c r="K5" s="108" t="s">
        <v>278</v>
      </c>
      <c r="L5" s="108" t="s">
        <v>35</v>
      </c>
      <c r="M5" s="109" t="s">
        <v>37</v>
      </c>
      <c r="N5" s="114" t="s">
        <v>33</v>
      </c>
      <c r="O5" s="108" t="s">
        <v>279</v>
      </c>
      <c r="P5" s="108" t="s">
        <v>32</v>
      </c>
      <c r="Q5" s="109" t="s">
        <v>33</v>
      </c>
      <c r="R5" s="108" t="s">
        <v>458</v>
      </c>
      <c r="S5" s="108" t="s">
        <v>38</v>
      </c>
      <c r="T5" s="108" t="s">
        <v>459</v>
      </c>
      <c r="U5" s="108" t="s">
        <v>460</v>
      </c>
      <c r="V5" s="108" t="s">
        <v>30</v>
      </c>
      <c r="W5" s="110" t="s">
        <v>280</v>
      </c>
      <c r="X5" s="28"/>
      <c r="Y5" s="28"/>
      <c r="Z5" s="28"/>
      <c r="AA5" s="29" t="s">
        <v>34</v>
      </c>
      <c r="AB5" s="76" t="s">
        <v>40</v>
      </c>
      <c r="AC5" s="77" t="s">
        <v>41</v>
      </c>
      <c r="AD5" s="78" t="s">
        <v>42</v>
      </c>
      <c r="AE5" s="61" t="s">
        <v>43</v>
      </c>
      <c r="AF5" s="13"/>
    </row>
    <row r="6" spans="1:32">
      <c r="A6" s="30" t="s">
        <v>379</v>
      </c>
      <c r="B6" s="31" t="s">
        <v>12</v>
      </c>
      <c r="C6" s="41" t="s">
        <v>55</v>
      </c>
      <c r="D6" s="32">
        <v>48</v>
      </c>
      <c r="E6" s="32">
        <v>47</v>
      </c>
      <c r="F6" s="128"/>
      <c r="G6" s="33"/>
      <c r="H6" s="34"/>
      <c r="I6" s="35"/>
      <c r="J6" s="33">
        <v>46</v>
      </c>
      <c r="K6" s="144"/>
      <c r="L6" s="35">
        <v>47</v>
      </c>
      <c r="M6" s="33">
        <v>50</v>
      </c>
      <c r="N6" s="36"/>
      <c r="O6" s="35"/>
      <c r="P6" s="35"/>
      <c r="Q6" s="35"/>
      <c r="R6" s="35"/>
      <c r="S6" s="35"/>
      <c r="T6" s="35"/>
      <c r="U6" s="35"/>
      <c r="V6" s="35"/>
      <c r="W6" s="35"/>
      <c r="X6" s="128">
        <v>48</v>
      </c>
      <c r="Y6" s="32">
        <v>49</v>
      </c>
      <c r="Z6" s="32">
        <v>46</v>
      </c>
      <c r="AA6" s="32"/>
      <c r="AB6" s="39">
        <f t="shared" ref="AB6:AB69" si="0">COUNT(D6:AA6)</f>
        <v>8</v>
      </c>
      <c r="AC6" s="40">
        <f t="shared" ref="AC6:AC69" si="1">IF(AB6=0,0,AVERAGE(D6:Z6))</f>
        <v>47.625</v>
      </c>
      <c r="AD6" s="40">
        <f t="array" ref="AD6">IF(AB6=0,0,IF(AB6&gt;9,AVERAGE(LARGE(D6:Z6,{1,2,3,4,5,6,7,8,9,10})),0))</f>
        <v>0</v>
      </c>
      <c r="AE6" s="40">
        <f t="array" ref="AE6">IF(AB6=0,0,IF(AB6&gt;9,SUM(LARGE(D6:Z6,{1,2,3,4,5,6,7,8,9,10})),0))</f>
        <v>0</v>
      </c>
      <c r="AF6" s="40"/>
    </row>
    <row r="7" spans="1:32">
      <c r="A7" s="30" t="s">
        <v>365</v>
      </c>
      <c r="B7" s="31" t="s">
        <v>5</v>
      </c>
      <c r="C7" s="31" t="s">
        <v>55</v>
      </c>
      <c r="D7" s="32"/>
      <c r="E7" s="32">
        <v>35</v>
      </c>
      <c r="F7" s="128"/>
      <c r="G7" s="33">
        <v>28</v>
      </c>
      <c r="H7" s="34">
        <v>35</v>
      </c>
      <c r="I7" s="35">
        <v>27</v>
      </c>
      <c r="J7" s="33">
        <v>25</v>
      </c>
      <c r="K7" s="144"/>
      <c r="L7" s="35"/>
      <c r="M7" s="33"/>
      <c r="N7" s="36"/>
      <c r="O7" s="35"/>
      <c r="P7" s="35"/>
      <c r="Q7" s="35"/>
      <c r="R7" s="35"/>
      <c r="S7" s="35"/>
      <c r="T7" s="35"/>
      <c r="U7" s="35"/>
      <c r="V7" s="35"/>
      <c r="W7" s="35"/>
      <c r="X7" s="128">
        <v>39</v>
      </c>
      <c r="Y7" s="160">
        <v>31</v>
      </c>
      <c r="Z7" s="31">
        <v>41</v>
      </c>
      <c r="AA7" s="32"/>
      <c r="AB7" s="39">
        <f t="shared" si="0"/>
        <v>8</v>
      </c>
      <c r="AC7" s="40">
        <f t="shared" si="1"/>
        <v>32.625</v>
      </c>
      <c r="AD7" s="40">
        <f t="array" ref="AD7">IF(AB7=0,0,IF(AB7&gt;9,AVERAGE(LARGE(D7:Z7,{1,2,3,4,5,6,7,8,9,10})),0))</f>
        <v>0</v>
      </c>
      <c r="AE7" s="40">
        <f t="array" ref="AE7">IF(AB7=0,0,IF(AB7&gt;9,SUM(LARGE(D7:Z7,{1,2,3,4,5,6,7,8,9,10})),0))</f>
        <v>0</v>
      </c>
      <c r="AF7" s="40"/>
    </row>
    <row r="8" spans="1:32">
      <c r="A8" s="44" t="s">
        <v>373</v>
      </c>
      <c r="B8" s="38" t="s">
        <v>12</v>
      </c>
      <c r="C8" s="31" t="s">
        <v>55</v>
      </c>
      <c r="D8" s="32">
        <v>31</v>
      </c>
      <c r="E8" s="32">
        <v>26</v>
      </c>
      <c r="F8" s="128">
        <v>33</v>
      </c>
      <c r="G8" s="33">
        <v>21</v>
      </c>
      <c r="H8" s="34"/>
      <c r="I8" s="35">
        <v>28</v>
      </c>
      <c r="J8" s="33">
        <v>36</v>
      </c>
      <c r="K8" s="144"/>
      <c r="L8" s="35"/>
      <c r="M8" s="33"/>
      <c r="N8" s="36"/>
      <c r="O8" s="35"/>
      <c r="P8" s="35"/>
      <c r="Q8" s="35"/>
      <c r="R8" s="35"/>
      <c r="S8" s="35"/>
      <c r="T8" s="35"/>
      <c r="U8" s="35"/>
      <c r="V8" s="35"/>
      <c r="W8" s="35"/>
      <c r="X8" s="128">
        <v>27</v>
      </c>
      <c r="Y8" s="31">
        <v>34</v>
      </c>
      <c r="Z8" s="31"/>
      <c r="AA8" s="32"/>
      <c r="AB8" s="39">
        <f t="shared" si="0"/>
        <v>8</v>
      </c>
      <c r="AC8" s="40">
        <f t="shared" si="1"/>
        <v>29.5</v>
      </c>
      <c r="AD8" s="40">
        <f t="array" ref="AD8">IF(AB8=0,0,IF(AB8&gt;9,AVERAGE(LARGE(D8:Z8,{1,2,3,4,5,6,7,8,9,10})),0))</f>
        <v>0</v>
      </c>
      <c r="AE8" s="40">
        <f t="array" ref="AE8">IF(AB8=0,0,IF(AB8&gt;9,SUM(LARGE(D8:Z8,{1,2,3,4,5,6,7,8,9,10})),0))</f>
        <v>0</v>
      </c>
      <c r="AF8" s="40"/>
    </row>
    <row r="9" spans="1:32">
      <c r="A9" s="30" t="s">
        <v>207</v>
      </c>
      <c r="B9" s="31" t="s">
        <v>7</v>
      </c>
      <c r="C9" s="31" t="s">
        <v>55</v>
      </c>
      <c r="D9" s="32">
        <v>26</v>
      </c>
      <c r="E9" s="32">
        <v>36</v>
      </c>
      <c r="F9" s="128">
        <v>30</v>
      </c>
      <c r="G9" s="31">
        <v>28</v>
      </c>
      <c r="H9" s="42">
        <v>28</v>
      </c>
      <c r="I9" s="32">
        <v>23</v>
      </c>
      <c r="J9" s="31">
        <v>29</v>
      </c>
      <c r="K9" s="128">
        <v>31</v>
      </c>
      <c r="L9" s="32"/>
      <c r="M9" s="31"/>
      <c r="N9" s="37"/>
      <c r="O9" s="32"/>
      <c r="P9" s="32"/>
      <c r="Q9" s="32"/>
      <c r="R9" s="32"/>
      <c r="S9" s="32"/>
      <c r="T9" s="32"/>
      <c r="U9" s="32"/>
      <c r="V9" s="32"/>
      <c r="W9" s="32"/>
      <c r="X9" s="128"/>
      <c r="Y9" s="32"/>
      <c r="Z9" s="32"/>
      <c r="AA9" s="32"/>
      <c r="AB9" s="39">
        <f t="shared" si="0"/>
        <v>8</v>
      </c>
      <c r="AC9" s="40">
        <f t="shared" si="1"/>
        <v>28.875</v>
      </c>
      <c r="AD9" s="40">
        <f t="array" ref="AD9">IF(AB9=0,0,IF(AB9&gt;9,AVERAGE(LARGE(D9:Z9,{1,2,3,4,5,6,7,8,9,10})),0))</f>
        <v>0</v>
      </c>
      <c r="AE9" s="40">
        <f t="array" ref="AE9">IF(AB9=0,0,IF(AB9&gt;9,SUM(LARGE(D9:Z9,{1,2,3,4,5,6,7,8,9,10})),0))</f>
        <v>0</v>
      </c>
      <c r="AF9" s="40"/>
    </row>
    <row r="10" spans="1:32">
      <c r="A10" s="124" t="s">
        <v>404</v>
      </c>
      <c r="B10" s="123" t="s">
        <v>7</v>
      </c>
      <c r="C10" s="123" t="s">
        <v>55</v>
      </c>
      <c r="D10" s="121"/>
      <c r="E10" s="121">
        <v>15</v>
      </c>
      <c r="F10" s="128">
        <v>15</v>
      </c>
      <c r="G10" s="33">
        <v>13</v>
      </c>
      <c r="H10" s="34">
        <v>23</v>
      </c>
      <c r="I10" s="35">
        <v>19</v>
      </c>
      <c r="J10" s="33"/>
      <c r="K10" s="144">
        <v>23</v>
      </c>
      <c r="L10" s="35"/>
      <c r="M10" s="33"/>
      <c r="N10" s="36"/>
      <c r="O10" s="35"/>
      <c r="P10" s="35"/>
      <c r="Q10" s="35"/>
      <c r="R10" s="35"/>
      <c r="S10" s="127"/>
      <c r="T10" s="35"/>
      <c r="U10" s="35"/>
      <c r="V10" s="35"/>
      <c r="W10" s="35"/>
      <c r="X10" s="159">
        <v>13</v>
      </c>
      <c r="Y10" s="32">
        <v>24</v>
      </c>
      <c r="Z10" s="32"/>
      <c r="AA10" s="32"/>
      <c r="AB10" s="39">
        <f t="shared" si="0"/>
        <v>8</v>
      </c>
      <c r="AC10" s="40">
        <f t="shared" si="1"/>
        <v>18.125</v>
      </c>
      <c r="AD10" s="40">
        <f t="array" ref="AD10">IF(AB10=0,0,IF(AB10&gt;9,AVERAGE(LARGE(D10:Z10,{1,2,3,4,5,6,7,8,9,10})),0))</f>
        <v>0</v>
      </c>
      <c r="AE10" s="40">
        <f t="array" ref="AE10">IF(AB10=0,0,IF(AB10&gt;9,SUM(LARGE(D10:Z10,{1,2,3,4,5,6,7,8,9,10})),0))</f>
        <v>0</v>
      </c>
      <c r="AF10" s="40"/>
    </row>
    <row r="11" spans="1:32">
      <c r="A11" s="44" t="s">
        <v>384</v>
      </c>
      <c r="B11" s="38" t="s">
        <v>5</v>
      </c>
      <c r="C11" s="38" t="s">
        <v>55</v>
      </c>
      <c r="D11" s="32">
        <v>42</v>
      </c>
      <c r="E11" s="32">
        <v>42</v>
      </c>
      <c r="F11" s="128"/>
      <c r="G11" s="33">
        <v>42</v>
      </c>
      <c r="H11" s="34">
        <v>44</v>
      </c>
      <c r="I11" s="35">
        <v>36</v>
      </c>
      <c r="J11" s="33">
        <v>41</v>
      </c>
      <c r="K11" s="144"/>
      <c r="L11" s="35"/>
      <c r="M11" s="33"/>
      <c r="N11" s="36"/>
      <c r="O11" s="35"/>
      <c r="P11" s="35"/>
      <c r="Q11" s="35"/>
      <c r="R11" s="35"/>
      <c r="S11" s="35"/>
      <c r="T11" s="35"/>
      <c r="U11" s="35"/>
      <c r="V11" s="35"/>
      <c r="W11" s="35"/>
      <c r="X11" s="305"/>
      <c r="Y11" s="32"/>
      <c r="Z11" s="32"/>
      <c r="AA11" s="31"/>
      <c r="AB11" s="39">
        <f t="shared" si="0"/>
        <v>6</v>
      </c>
      <c r="AC11" s="40">
        <f t="shared" si="1"/>
        <v>41.166666666666664</v>
      </c>
      <c r="AD11" s="40">
        <f t="array" ref="AD11">IF(AB11=0,0,IF(AB11&gt;9,AVERAGE(LARGE(D11:Z11,{1,2,3,4,5,6,7,8,9,10})),0))</f>
        <v>0</v>
      </c>
      <c r="AE11" s="40">
        <f t="array" ref="AE11">IF(AB11=0,0,IF(AB11&gt;9,SUM(LARGE(D11:Z11,{1,2,3,4,5,6,7,8,9,10})),0))</f>
        <v>0</v>
      </c>
      <c r="AF11" s="40"/>
    </row>
    <row r="12" spans="1:32" ht="15.75" customHeight="1">
      <c r="A12" s="30" t="s">
        <v>202</v>
      </c>
      <c r="B12" s="31" t="s">
        <v>5</v>
      </c>
      <c r="C12" s="31" t="s">
        <v>55</v>
      </c>
      <c r="D12" s="32"/>
      <c r="E12" s="32"/>
      <c r="F12" s="128"/>
      <c r="G12" s="33">
        <v>27</v>
      </c>
      <c r="H12" s="34">
        <v>29</v>
      </c>
      <c r="I12" s="35">
        <v>35</v>
      </c>
      <c r="J12" s="33"/>
      <c r="K12" s="144">
        <v>41</v>
      </c>
      <c r="L12" s="35">
        <v>26</v>
      </c>
      <c r="M12" s="33"/>
      <c r="N12" s="36"/>
      <c r="O12" s="35"/>
      <c r="P12" s="35"/>
      <c r="Q12" s="35"/>
      <c r="R12" s="35"/>
      <c r="S12" s="35"/>
      <c r="T12" s="35"/>
      <c r="U12" s="35"/>
      <c r="V12" s="35"/>
      <c r="W12" s="35"/>
      <c r="X12" s="128"/>
      <c r="Y12" s="32"/>
      <c r="Z12" s="32"/>
      <c r="AA12" s="32"/>
      <c r="AB12" s="39">
        <f t="shared" si="0"/>
        <v>5</v>
      </c>
      <c r="AC12" s="40">
        <f t="shared" si="1"/>
        <v>31.6</v>
      </c>
      <c r="AD12" s="40">
        <f t="array" ref="AD12">IF(AB12=0,0,IF(AB12&gt;9,AVERAGE(LARGE(D12:Z12,{1,2,3,4,5,6,7,8,9,10})),0))</f>
        <v>0</v>
      </c>
      <c r="AE12" s="40">
        <f t="array" ref="AE12">IF(AB12=0,0,IF(AB12&gt;9,SUM(LARGE(D12:Z12,{1,2,3,4,5,6,7,8,9,10})),0))</f>
        <v>0</v>
      </c>
      <c r="AF12" s="40"/>
    </row>
    <row r="13" spans="1:32">
      <c r="A13" s="303" t="s">
        <v>351</v>
      </c>
      <c r="B13" s="31" t="s">
        <v>6</v>
      </c>
      <c r="C13" s="31" t="s">
        <v>55</v>
      </c>
      <c r="D13" s="32">
        <v>26</v>
      </c>
      <c r="E13" s="32">
        <v>20</v>
      </c>
      <c r="F13" s="128"/>
      <c r="G13" s="33"/>
      <c r="H13" s="34"/>
      <c r="I13" s="35">
        <v>25</v>
      </c>
      <c r="J13" s="33">
        <v>17</v>
      </c>
      <c r="K13" s="144"/>
      <c r="L13" s="35"/>
      <c r="M13" s="33">
        <v>11</v>
      </c>
      <c r="N13" s="36"/>
      <c r="O13" s="35"/>
      <c r="P13" s="35"/>
      <c r="Q13" s="35"/>
      <c r="R13" s="35"/>
      <c r="S13" s="35"/>
      <c r="T13" s="35"/>
      <c r="U13" s="35"/>
      <c r="V13" s="35"/>
      <c r="W13" s="35"/>
      <c r="X13" s="128"/>
      <c r="Y13" s="32"/>
      <c r="Z13" s="32"/>
      <c r="AA13" s="32"/>
      <c r="AB13" s="39">
        <f t="shared" si="0"/>
        <v>5</v>
      </c>
      <c r="AC13" s="40">
        <f t="shared" si="1"/>
        <v>19.8</v>
      </c>
      <c r="AD13" s="40">
        <f t="array" ref="AD13">IF(AB13=0,0,IF(AB13&gt;9,AVERAGE(LARGE(D13:Z13,{1,2,3,4,5,6,7,8,9,10})),0))</f>
        <v>0</v>
      </c>
      <c r="AE13" s="40">
        <f t="array" ref="AE13">IF(AB13=0,0,IF(AB13&gt;9,SUM(LARGE(D13:Z13,{1,2,3,4,5,6,7,8,9,10})),0))</f>
        <v>0</v>
      </c>
      <c r="AF13" s="40"/>
    </row>
    <row r="14" spans="1:32">
      <c r="A14" s="30" t="s">
        <v>282</v>
      </c>
      <c r="B14" s="31" t="s">
        <v>11</v>
      </c>
      <c r="C14" s="31" t="s">
        <v>55</v>
      </c>
      <c r="D14" s="32"/>
      <c r="E14" s="32">
        <v>33</v>
      </c>
      <c r="F14" s="128"/>
      <c r="G14" s="33"/>
      <c r="H14" s="34"/>
      <c r="I14" s="35"/>
      <c r="J14" s="33">
        <v>29</v>
      </c>
      <c r="K14" s="144">
        <v>31</v>
      </c>
      <c r="L14" s="35"/>
      <c r="M14" s="33"/>
      <c r="N14" s="36"/>
      <c r="O14" s="35"/>
      <c r="P14" s="35"/>
      <c r="Q14" s="35"/>
      <c r="R14" s="35"/>
      <c r="S14" s="35"/>
      <c r="T14" s="35"/>
      <c r="U14" s="35"/>
      <c r="V14" s="35"/>
      <c r="W14" s="35"/>
      <c r="X14" s="128">
        <v>35</v>
      </c>
      <c r="Y14" s="32"/>
      <c r="Z14" s="32"/>
      <c r="AA14" s="32"/>
      <c r="AB14" s="39">
        <f t="shared" si="0"/>
        <v>4</v>
      </c>
      <c r="AC14" s="40">
        <f t="shared" si="1"/>
        <v>32</v>
      </c>
      <c r="AD14" s="40">
        <f t="array" ref="AD14">IF(AB14=0,0,IF(AB14&gt;9,AVERAGE(LARGE(D14:Z14,{1,2,3,4,5,6,7,8,9,10})),0))</f>
        <v>0</v>
      </c>
      <c r="AE14" s="40">
        <f t="array" ref="AE14">IF(AB14=0,0,IF(AB14&gt;9,SUM(LARGE(D14:Z14,{1,2,3,4,5,6,7,8,9,10})),0))</f>
        <v>0</v>
      </c>
      <c r="AF14" s="40"/>
    </row>
    <row r="15" spans="1:32">
      <c r="A15" s="124" t="s">
        <v>409</v>
      </c>
      <c r="B15" s="123" t="s">
        <v>5</v>
      </c>
      <c r="C15" s="125" t="s">
        <v>55</v>
      </c>
      <c r="D15" s="121"/>
      <c r="E15" s="121">
        <v>21</v>
      </c>
      <c r="F15" s="128">
        <v>23</v>
      </c>
      <c r="G15" s="33">
        <v>16</v>
      </c>
      <c r="H15" s="34"/>
      <c r="I15" s="35"/>
      <c r="J15" s="33"/>
      <c r="K15" s="144"/>
      <c r="L15" s="35"/>
      <c r="M15" s="33"/>
      <c r="N15" s="36"/>
      <c r="O15" s="35"/>
      <c r="P15" s="35"/>
      <c r="Q15" s="35"/>
      <c r="R15" s="35"/>
      <c r="S15" s="35"/>
      <c r="T15" s="35"/>
      <c r="U15" s="35"/>
      <c r="V15" s="35"/>
      <c r="W15" s="35"/>
      <c r="X15" s="128">
        <v>20</v>
      </c>
      <c r="Y15" s="32"/>
      <c r="Z15" s="32"/>
      <c r="AA15" s="32"/>
      <c r="AB15" s="39">
        <f t="shared" si="0"/>
        <v>4</v>
      </c>
      <c r="AC15" s="40">
        <f t="shared" si="1"/>
        <v>20</v>
      </c>
      <c r="AD15" s="40">
        <f t="array" ref="AD15">IF(AB15=0,0,IF(AB15&gt;9,AVERAGE(LARGE(D15:Z15,{1,2,3,4,5,6,7,8,9,10})),0))</f>
        <v>0</v>
      </c>
      <c r="AE15" s="40">
        <f t="array" ref="AE15">IF(AB15=0,0,IF(AB15&gt;9,SUM(LARGE(D15:Z15,{1,2,3,4,5,6,7,8,9,10})),0))</f>
        <v>0</v>
      </c>
      <c r="AF15" s="40"/>
    </row>
    <row r="16" spans="1:32">
      <c r="A16" s="30" t="s">
        <v>66</v>
      </c>
      <c r="B16" s="31" t="s">
        <v>7</v>
      </c>
      <c r="C16" s="31" t="s">
        <v>55</v>
      </c>
      <c r="D16" s="32"/>
      <c r="E16" s="32">
        <v>38</v>
      </c>
      <c r="F16" s="128"/>
      <c r="G16" s="33"/>
      <c r="H16" s="34"/>
      <c r="I16" s="35"/>
      <c r="J16" s="33">
        <v>21</v>
      </c>
      <c r="K16" s="144"/>
      <c r="L16" s="35"/>
      <c r="M16" s="33"/>
      <c r="N16" s="36"/>
      <c r="O16" s="35"/>
      <c r="P16" s="35"/>
      <c r="Q16" s="35"/>
      <c r="R16" s="35"/>
      <c r="S16" s="35"/>
      <c r="T16" s="35"/>
      <c r="U16" s="35"/>
      <c r="V16" s="35"/>
      <c r="W16" s="35"/>
      <c r="X16" s="128">
        <v>31</v>
      </c>
      <c r="Y16" s="32"/>
      <c r="Z16" s="32"/>
      <c r="AA16" s="32"/>
      <c r="AB16" s="39">
        <f t="shared" si="0"/>
        <v>3</v>
      </c>
      <c r="AC16" s="40">
        <f t="shared" si="1"/>
        <v>30</v>
      </c>
      <c r="AD16" s="40">
        <f t="array" ref="AD16">IF(AB16=0,0,IF(AB16&gt;9,AVERAGE(LARGE(D16:Z16,{1,2,3,4,5,6,7,8,9,10})),0))</f>
        <v>0</v>
      </c>
      <c r="AE16" s="40">
        <f t="array" ref="AE16">IF(AB16=0,0,IF(AB16&gt;9,SUM(LARGE(D16:Z16,{1,2,3,4,5,6,7,8,9,10})),0))</f>
        <v>0</v>
      </c>
      <c r="AF16" s="40"/>
    </row>
    <row r="17" spans="1:32">
      <c r="A17" s="30" t="s">
        <v>421</v>
      </c>
      <c r="B17" s="31" t="s">
        <v>7</v>
      </c>
      <c r="C17" s="31" t="s">
        <v>55</v>
      </c>
      <c r="D17" s="32"/>
      <c r="E17" s="32"/>
      <c r="F17" s="128">
        <v>29</v>
      </c>
      <c r="G17" s="33">
        <v>32</v>
      </c>
      <c r="H17" s="34"/>
      <c r="I17" s="35"/>
      <c r="J17" s="33"/>
      <c r="K17" s="144"/>
      <c r="L17" s="35"/>
      <c r="M17" s="33"/>
      <c r="N17" s="36"/>
      <c r="O17" s="35"/>
      <c r="P17" s="35"/>
      <c r="Q17" s="35"/>
      <c r="R17" s="35"/>
      <c r="S17" s="35"/>
      <c r="T17" s="35"/>
      <c r="U17" s="35"/>
      <c r="V17" s="35"/>
      <c r="W17" s="35"/>
      <c r="X17" s="128">
        <v>29</v>
      </c>
      <c r="Y17" s="32"/>
      <c r="Z17" s="32"/>
      <c r="AA17" s="32"/>
      <c r="AB17" s="39">
        <f t="shared" si="0"/>
        <v>3</v>
      </c>
      <c r="AC17" s="40">
        <f t="shared" si="1"/>
        <v>30</v>
      </c>
      <c r="AD17" s="40">
        <f t="array" ref="AD17">IF(AB17=0,0,IF(AB17&gt;9,AVERAGE(LARGE(D17:Z17,{1,2,3,4,5,6,7,8,9,10})),0))</f>
        <v>0</v>
      </c>
      <c r="AE17" s="40">
        <f t="array" ref="AE17">IF(AB17=0,0,IF(AB17&gt;9,SUM(LARGE(D17:Z17,{1,2,3,4,5,6,7,8,9,10})),0))</f>
        <v>0</v>
      </c>
      <c r="AF17" s="40"/>
    </row>
    <row r="18" spans="1:32">
      <c r="A18" s="119" t="s">
        <v>119</v>
      </c>
      <c r="B18" s="31" t="s">
        <v>6</v>
      </c>
      <c r="C18" s="31" t="s">
        <v>55</v>
      </c>
      <c r="D18" s="32"/>
      <c r="E18" s="32">
        <v>34</v>
      </c>
      <c r="F18" s="128"/>
      <c r="G18" s="33"/>
      <c r="H18" s="34">
        <v>20</v>
      </c>
      <c r="I18" s="35"/>
      <c r="J18" s="33"/>
      <c r="K18" s="144"/>
      <c r="L18" s="35">
        <v>21</v>
      </c>
      <c r="M18" s="33"/>
      <c r="N18" s="36"/>
      <c r="O18" s="35"/>
      <c r="P18" s="35"/>
      <c r="Q18" s="35"/>
      <c r="R18" s="35"/>
      <c r="S18" s="35"/>
      <c r="T18" s="35"/>
      <c r="U18" s="35"/>
      <c r="V18" s="35"/>
      <c r="W18" s="35"/>
      <c r="X18" s="128"/>
      <c r="Y18" s="32"/>
      <c r="Z18" s="32"/>
      <c r="AA18" s="31"/>
      <c r="AB18" s="39">
        <f t="shared" si="0"/>
        <v>3</v>
      </c>
      <c r="AC18" s="40">
        <f t="shared" si="1"/>
        <v>25</v>
      </c>
      <c r="AD18" s="40">
        <f t="array" ref="AD18">IF(AB18=0,0,IF(AB18&gt;9,AVERAGE(LARGE(D18:Z18,{1,2,3,4,5,6,7,8,9,10})),0))</f>
        <v>0</v>
      </c>
      <c r="AE18" s="40">
        <f t="array" ref="AE18">IF(AB18=0,0,IF(AB18&gt;9,SUM(LARGE(D18:Z18,{1,2,3,4,5,6,7,8,9,10})),0))</f>
        <v>0</v>
      </c>
      <c r="AF18" s="40"/>
    </row>
    <row r="19" spans="1:32" ht="15.75" customHeight="1">
      <c r="A19" s="30" t="s">
        <v>327</v>
      </c>
      <c r="B19" s="31" t="s">
        <v>9</v>
      </c>
      <c r="C19" s="41" t="s">
        <v>55</v>
      </c>
      <c r="D19" s="32"/>
      <c r="E19" s="32"/>
      <c r="F19" s="128">
        <v>30</v>
      </c>
      <c r="G19" s="33">
        <v>23</v>
      </c>
      <c r="H19" s="34">
        <v>20</v>
      </c>
      <c r="I19" s="35"/>
      <c r="J19" s="33"/>
      <c r="K19" s="144"/>
      <c r="L19" s="35"/>
      <c r="M19" s="33"/>
      <c r="N19" s="36"/>
      <c r="O19" s="35"/>
      <c r="P19" s="35"/>
      <c r="Q19" s="35"/>
      <c r="R19" s="35"/>
      <c r="S19" s="35"/>
      <c r="T19" s="35"/>
      <c r="U19" s="35"/>
      <c r="V19" s="35"/>
      <c r="W19" s="35"/>
      <c r="X19" s="128"/>
      <c r="Y19" s="32"/>
      <c r="Z19" s="32"/>
      <c r="AA19" s="32"/>
      <c r="AB19" s="39">
        <f t="shared" si="0"/>
        <v>3</v>
      </c>
      <c r="AC19" s="40">
        <f t="shared" si="1"/>
        <v>24.333333333333332</v>
      </c>
      <c r="AD19" s="40">
        <f t="array" ref="AD19">IF(AB19=0,0,IF(AB19&gt;9,AVERAGE(LARGE(D19:Z19,{1,2,3,4,5,6,7,8,9,10})),0))</f>
        <v>0</v>
      </c>
      <c r="AE19" s="40">
        <f t="array" ref="AE19">IF(AB19=0,0,IF(AB19&gt;9,SUM(LARGE(D19:Z19,{1,2,3,4,5,6,7,8,9,10})),0))</f>
        <v>0</v>
      </c>
      <c r="AF19" s="40"/>
    </row>
    <row r="20" spans="1:32">
      <c r="A20" s="30" t="s">
        <v>391</v>
      </c>
      <c r="B20" s="31" t="s">
        <v>3</v>
      </c>
      <c r="C20" s="31" t="s">
        <v>55</v>
      </c>
      <c r="D20" s="32">
        <v>15</v>
      </c>
      <c r="E20" s="32">
        <v>25</v>
      </c>
      <c r="F20" s="128"/>
      <c r="G20" s="33"/>
      <c r="H20" s="34"/>
      <c r="I20" s="35">
        <v>12</v>
      </c>
      <c r="J20" s="33"/>
      <c r="K20" s="144"/>
      <c r="L20" s="35"/>
      <c r="M20" s="33"/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/>
      <c r="Y20" s="32"/>
      <c r="Z20" s="32"/>
      <c r="AA20" s="32"/>
      <c r="AB20" s="39">
        <f t="shared" si="0"/>
        <v>3</v>
      </c>
      <c r="AC20" s="40">
        <f t="shared" si="1"/>
        <v>17.333333333333332</v>
      </c>
      <c r="AD20" s="40">
        <f t="array" ref="AD20">IF(AB20=0,0,IF(AB20&gt;9,AVERAGE(LARGE(D20:Z20,{1,2,3,4,5,6,7,8,9,10})),0))</f>
        <v>0</v>
      </c>
      <c r="AE20" s="40">
        <f t="array" ref="AE20">IF(AB20=0,0,IF(AB20&gt;9,SUM(LARGE(D20:Z20,{1,2,3,4,5,6,7,8,9,10})),0))</f>
        <v>0</v>
      </c>
      <c r="AF20" s="40"/>
    </row>
    <row r="21" spans="1:32">
      <c r="A21" s="30" t="s">
        <v>108</v>
      </c>
      <c r="B21" s="31" t="s">
        <v>3</v>
      </c>
      <c r="C21" s="31" t="s">
        <v>55</v>
      </c>
      <c r="D21" s="32"/>
      <c r="E21" s="32">
        <v>36</v>
      </c>
      <c r="F21" s="128"/>
      <c r="G21" s="31"/>
      <c r="H21" s="42"/>
      <c r="I21" s="32"/>
      <c r="J21" s="31"/>
      <c r="K21" s="128"/>
      <c r="L21" s="32"/>
      <c r="M21" s="31">
        <v>43</v>
      </c>
      <c r="N21" s="37"/>
      <c r="O21" s="32"/>
      <c r="P21" s="32"/>
      <c r="Q21" s="32"/>
      <c r="R21" s="32"/>
      <c r="S21" s="32"/>
      <c r="T21" s="32"/>
      <c r="U21" s="32"/>
      <c r="V21" s="32"/>
      <c r="W21" s="32"/>
      <c r="X21" s="128"/>
      <c r="Y21" s="32"/>
      <c r="Z21" s="32"/>
      <c r="AA21" s="32"/>
      <c r="AB21" s="39">
        <f t="shared" si="0"/>
        <v>2</v>
      </c>
      <c r="AC21" s="40">
        <f t="shared" si="1"/>
        <v>39.5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40"/>
    </row>
    <row r="22" spans="1:32">
      <c r="A22" s="30" t="s">
        <v>426</v>
      </c>
      <c r="B22" s="31" t="s">
        <v>8</v>
      </c>
      <c r="C22" s="31" t="s">
        <v>55</v>
      </c>
      <c r="D22" s="32"/>
      <c r="E22" s="32"/>
      <c r="F22" s="128"/>
      <c r="G22" s="33">
        <v>30</v>
      </c>
      <c r="H22" s="34"/>
      <c r="I22" s="35"/>
      <c r="J22" s="33"/>
      <c r="K22" s="144"/>
      <c r="L22" s="35"/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28"/>
      <c r="Y22" s="32"/>
      <c r="Z22" s="32"/>
      <c r="AA22" s="32"/>
      <c r="AB22" s="39">
        <f t="shared" si="0"/>
        <v>1</v>
      </c>
      <c r="AC22" s="40">
        <f t="shared" si="1"/>
        <v>30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40"/>
    </row>
    <row r="23" spans="1:32">
      <c r="A23" s="44" t="s">
        <v>310</v>
      </c>
      <c r="B23" s="32" t="s">
        <v>3</v>
      </c>
      <c r="C23" s="31" t="s">
        <v>55</v>
      </c>
      <c r="D23" s="32"/>
      <c r="E23" s="32">
        <v>30</v>
      </c>
      <c r="F23" s="128"/>
      <c r="G23" s="33"/>
      <c r="H23" s="34"/>
      <c r="I23" s="35"/>
      <c r="J23" s="33"/>
      <c r="K23" s="144"/>
      <c r="L23" s="35"/>
      <c r="M23" s="33"/>
      <c r="N23" s="36"/>
      <c r="O23" s="35"/>
      <c r="P23" s="35"/>
      <c r="Q23" s="35"/>
      <c r="R23" s="35"/>
      <c r="S23" s="35"/>
      <c r="T23" s="35"/>
      <c r="U23" s="35"/>
      <c r="V23" s="35"/>
      <c r="W23" s="35"/>
      <c r="X23" s="128"/>
      <c r="Y23" s="32"/>
      <c r="Z23" s="32"/>
      <c r="AA23" s="32"/>
      <c r="AB23" s="39">
        <f t="shared" si="0"/>
        <v>1</v>
      </c>
      <c r="AC23" s="40">
        <f t="shared" si="1"/>
        <v>30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40"/>
    </row>
    <row r="24" spans="1:32">
      <c r="A24" s="30" t="s">
        <v>294</v>
      </c>
      <c r="B24" s="31" t="s">
        <v>4</v>
      </c>
      <c r="C24" s="31" t="s">
        <v>55</v>
      </c>
      <c r="D24" s="32"/>
      <c r="E24" s="32"/>
      <c r="F24" s="128"/>
      <c r="G24" s="33"/>
      <c r="H24" s="34"/>
      <c r="I24" s="35"/>
      <c r="J24" s="33">
        <v>24</v>
      </c>
      <c r="K24" s="144"/>
      <c r="L24" s="35"/>
      <c r="M24" s="33"/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/>
      <c r="Y24" s="32"/>
      <c r="Z24" s="32"/>
      <c r="AA24" s="32"/>
      <c r="AB24" s="39">
        <f t="shared" si="0"/>
        <v>1</v>
      </c>
      <c r="AC24" s="40">
        <f t="shared" si="1"/>
        <v>24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40"/>
    </row>
    <row r="25" spans="1:32" ht="15.75" customHeight="1">
      <c r="A25" s="30" t="s">
        <v>284</v>
      </c>
      <c r="B25" s="31" t="s">
        <v>3</v>
      </c>
      <c r="C25" s="31" t="s">
        <v>55</v>
      </c>
      <c r="D25" s="32"/>
      <c r="E25" s="32"/>
      <c r="F25" s="128"/>
      <c r="G25" s="33"/>
      <c r="H25" s="34"/>
      <c r="I25" s="35"/>
      <c r="J25" s="33"/>
      <c r="K25" s="144"/>
      <c r="L25" s="35"/>
      <c r="M25" s="33"/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128"/>
      <c r="Y25" s="32"/>
      <c r="Z25" s="32"/>
      <c r="AA25" s="32"/>
      <c r="AB25" s="39">
        <f t="shared" si="0"/>
        <v>0</v>
      </c>
      <c r="AC25" s="40">
        <f t="shared" si="1"/>
        <v>0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40"/>
    </row>
    <row r="26" spans="1:32" ht="15.75" customHeight="1">
      <c r="A26" s="30" t="s">
        <v>290</v>
      </c>
      <c r="B26" s="31" t="s">
        <v>4</v>
      </c>
      <c r="C26" s="31" t="s">
        <v>55</v>
      </c>
      <c r="D26" s="32"/>
      <c r="E26" s="32"/>
      <c r="F26" s="128"/>
      <c r="G26" s="33"/>
      <c r="H26" s="34"/>
      <c r="I26" s="35"/>
      <c r="J26" s="33"/>
      <c r="K26" s="144"/>
      <c r="L26" s="35"/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/>
      <c r="Y26" s="32"/>
      <c r="Z26" s="32"/>
      <c r="AA26" s="32"/>
      <c r="AB26" s="39">
        <f t="shared" si="0"/>
        <v>0</v>
      </c>
      <c r="AC26" s="40">
        <f t="shared" si="1"/>
        <v>0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40"/>
    </row>
    <row r="27" spans="1:32">
      <c r="A27" s="30" t="s">
        <v>141</v>
      </c>
      <c r="B27" s="31" t="s">
        <v>4</v>
      </c>
      <c r="C27" s="31" t="s">
        <v>55</v>
      </c>
      <c r="D27" s="32"/>
      <c r="E27" s="32"/>
      <c r="F27" s="128"/>
      <c r="G27" s="33"/>
      <c r="H27" s="34"/>
      <c r="I27" s="35"/>
      <c r="J27" s="33"/>
      <c r="K27" s="144"/>
      <c r="L27" s="35"/>
      <c r="M27" s="33"/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/>
      <c r="Y27" s="32"/>
      <c r="Z27" s="32"/>
      <c r="AA27" s="32"/>
      <c r="AB27" s="39">
        <f t="shared" si="0"/>
        <v>0</v>
      </c>
      <c r="AC27" s="40">
        <f t="shared" si="1"/>
        <v>0</v>
      </c>
      <c r="AD27" s="40">
        <f t="array" ref="AD27">IF(AB27=0,0,IF(AB27&gt;9,AVERAGE(LARGE(D27:Z27,{1,2,3,4,5,6,7,8,9,10})),0))</f>
        <v>0</v>
      </c>
      <c r="AE27" s="40">
        <f t="array" ref="AE27">IF(AB27=0,0,IF(AB27&gt;9,SUM(LARGE(D27:Z27,{1,2,3,4,5,6,7,8,9,10})),0))</f>
        <v>0</v>
      </c>
      <c r="AF27" s="40"/>
    </row>
    <row r="28" spans="1:32">
      <c r="A28" s="30" t="s">
        <v>155</v>
      </c>
      <c r="B28" s="31" t="s">
        <v>5</v>
      </c>
      <c r="C28" s="31" t="s">
        <v>55</v>
      </c>
      <c r="D28" s="9"/>
      <c r="E28" s="32"/>
      <c r="F28" s="128"/>
      <c r="G28" s="33"/>
      <c r="H28" s="34"/>
      <c r="I28" s="35"/>
      <c r="J28" s="33"/>
      <c r="K28" s="144"/>
      <c r="L28" s="35"/>
      <c r="M28" s="33"/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/>
      <c r="Y28" s="32"/>
      <c r="Z28" s="32"/>
      <c r="AA28" s="31"/>
      <c r="AB28" s="39">
        <f t="shared" si="0"/>
        <v>0</v>
      </c>
      <c r="AC28" s="40">
        <f t="shared" si="1"/>
        <v>0</v>
      </c>
      <c r="AD28" s="40">
        <f t="array" ref="AD28">IF(AB28=0,0,IF(AB28&gt;9,AVERAGE(LARGE(D28:Z28,{1,2,3,4,5,6,7,8,9,10})),0))</f>
        <v>0</v>
      </c>
      <c r="AE28" s="40">
        <f t="array" ref="AE28">IF(AB28=0,0,IF(AB28&gt;9,SUM(LARGE(D28:Z28,{1,2,3,4,5,6,7,8,9,10})),0))</f>
        <v>0</v>
      </c>
      <c r="AF28" s="40"/>
    </row>
    <row r="29" spans="1:32" ht="15.75" customHeight="1">
      <c r="A29" s="30" t="s">
        <v>159</v>
      </c>
      <c r="B29" s="31" t="s">
        <v>10</v>
      </c>
      <c r="C29" s="31" t="s">
        <v>55</v>
      </c>
      <c r="D29" s="32"/>
      <c r="E29" s="32"/>
      <c r="F29" s="128"/>
      <c r="G29" s="33"/>
      <c r="H29" s="34"/>
      <c r="I29" s="35"/>
      <c r="J29" s="33"/>
      <c r="K29" s="144"/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/>
      <c r="Y29" s="32"/>
      <c r="Z29" s="32"/>
      <c r="AA29" s="32"/>
      <c r="AB29" s="39">
        <f t="shared" si="0"/>
        <v>0</v>
      </c>
      <c r="AC29" s="40">
        <f t="shared" si="1"/>
        <v>0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40"/>
    </row>
    <row r="30" spans="1:32">
      <c r="A30" s="30" t="s">
        <v>182</v>
      </c>
      <c r="B30" s="31" t="s">
        <v>5</v>
      </c>
      <c r="C30" s="31" t="s">
        <v>55</v>
      </c>
      <c r="D30" s="32"/>
      <c r="E30" s="32"/>
      <c r="F30" s="128"/>
      <c r="G30" s="33"/>
      <c r="H30" s="34"/>
      <c r="I30" s="35"/>
      <c r="J30" s="33"/>
      <c r="K30" s="144"/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/>
      <c r="Y30" s="32"/>
      <c r="Z30" s="32"/>
      <c r="AA30" s="32"/>
      <c r="AB30" s="39">
        <f t="shared" si="0"/>
        <v>0</v>
      </c>
      <c r="AC30" s="40">
        <f t="shared" si="1"/>
        <v>0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40"/>
    </row>
    <row r="31" spans="1:32" ht="15.75" customHeight="1">
      <c r="A31" s="44" t="s">
        <v>356</v>
      </c>
      <c r="B31" s="32" t="s">
        <v>8</v>
      </c>
      <c r="C31" s="31" t="s">
        <v>55</v>
      </c>
      <c r="D31" s="32"/>
      <c r="E31" s="32"/>
      <c r="F31" s="128"/>
      <c r="G31" s="33"/>
      <c r="H31" s="34"/>
      <c r="I31" s="35"/>
      <c r="J31" s="33"/>
      <c r="K31" s="144"/>
      <c r="L31" s="35"/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/>
      <c r="Y31" s="32"/>
      <c r="Z31" s="32"/>
      <c r="AA31" s="32"/>
      <c r="AB31" s="39">
        <f t="shared" si="0"/>
        <v>0</v>
      </c>
      <c r="AC31" s="40">
        <f t="shared" si="1"/>
        <v>0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40"/>
    </row>
    <row r="32" spans="1:32" ht="15.75" customHeight="1">
      <c r="A32" s="44" t="s">
        <v>222</v>
      </c>
      <c r="B32" s="32" t="s">
        <v>130</v>
      </c>
      <c r="C32" s="32" t="s">
        <v>55</v>
      </c>
      <c r="D32" s="32"/>
      <c r="E32" s="32"/>
      <c r="F32" s="128"/>
      <c r="G32" s="33"/>
      <c r="H32" s="34"/>
      <c r="I32" s="35"/>
      <c r="J32" s="33"/>
      <c r="K32" s="144"/>
      <c r="L32" s="35"/>
      <c r="M32" s="33"/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128"/>
      <c r="Y32" s="32"/>
      <c r="Z32" s="32"/>
      <c r="AA32" s="32"/>
      <c r="AB32" s="39">
        <f t="shared" si="0"/>
        <v>0</v>
      </c>
      <c r="AC32" s="40">
        <f t="shared" si="1"/>
        <v>0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40"/>
    </row>
    <row r="33" spans="1:32">
      <c r="A33" s="30" t="s">
        <v>160</v>
      </c>
      <c r="B33" s="31" t="s">
        <v>12</v>
      </c>
      <c r="C33" s="31" t="s">
        <v>45</v>
      </c>
      <c r="D33" s="32">
        <v>43</v>
      </c>
      <c r="E33" s="32">
        <v>44</v>
      </c>
      <c r="F33" s="128">
        <v>43</v>
      </c>
      <c r="G33" s="33">
        <v>38</v>
      </c>
      <c r="H33" s="34">
        <v>44</v>
      </c>
      <c r="I33" s="35">
        <v>37</v>
      </c>
      <c r="J33" s="33"/>
      <c r="K33" s="144"/>
      <c r="L33" s="35">
        <v>46</v>
      </c>
      <c r="M33" s="33">
        <v>43</v>
      </c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>
        <v>45</v>
      </c>
      <c r="Y33" s="32">
        <v>46</v>
      </c>
      <c r="Z33" s="32">
        <v>44</v>
      </c>
      <c r="AA33" s="32"/>
      <c r="AB33" s="39">
        <f t="shared" si="0"/>
        <v>11</v>
      </c>
      <c r="AC33" s="40">
        <f t="shared" si="1"/>
        <v>43</v>
      </c>
      <c r="AD33" s="40">
        <f t="array" ref="AD33">IF(AB33=0,0,IF(AB33&gt;9,AVERAGE(LARGE(D33:Z33,{1,2,3,4,5,6,7,8,9,10})),0))</f>
        <v>43.6</v>
      </c>
      <c r="AE33" s="40">
        <f t="array" ref="AE33">IF(AB33=0,0,IF(AB33&gt;9,SUM(LARGE(D33:Z33,{1,2,3,4,5,6,7,8,9,10})),0))</f>
        <v>436</v>
      </c>
      <c r="AF33" s="40"/>
    </row>
    <row r="34" spans="1:32">
      <c r="A34" s="30" t="s">
        <v>210</v>
      </c>
      <c r="B34" s="31" t="s">
        <v>7</v>
      </c>
      <c r="C34" s="31" t="s">
        <v>45</v>
      </c>
      <c r="D34" s="32">
        <v>48</v>
      </c>
      <c r="E34" s="32">
        <v>44</v>
      </c>
      <c r="F34" s="128">
        <v>46</v>
      </c>
      <c r="G34" s="33">
        <v>42</v>
      </c>
      <c r="H34" s="34">
        <v>42</v>
      </c>
      <c r="I34" s="35">
        <v>41</v>
      </c>
      <c r="J34" s="33">
        <v>44</v>
      </c>
      <c r="K34" s="144">
        <v>43</v>
      </c>
      <c r="L34" s="35">
        <v>42</v>
      </c>
      <c r="M34" s="33">
        <v>43</v>
      </c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128"/>
      <c r="Y34" s="32"/>
      <c r="Z34" s="32"/>
      <c r="AA34" s="32"/>
      <c r="AB34" s="39">
        <f t="shared" si="0"/>
        <v>10</v>
      </c>
      <c r="AC34" s="40">
        <f t="shared" si="1"/>
        <v>43.5</v>
      </c>
      <c r="AD34" s="40">
        <f t="array" ref="AD34">IF(AB34=0,0,IF(AB34&gt;9,AVERAGE(LARGE(D34:Z34,{1,2,3,4,5,6,7,8,9,10})),0))</f>
        <v>43.5</v>
      </c>
      <c r="AE34" s="40">
        <f t="array" ref="AE34">IF(AB34=0,0,IF(AB34&gt;9,SUM(LARGE(D34:Z34,{1,2,3,4,5,6,7,8,9,10})),0))</f>
        <v>435</v>
      </c>
      <c r="AF34" s="40"/>
    </row>
    <row r="35" spans="1:32">
      <c r="A35" s="30" t="s">
        <v>122</v>
      </c>
      <c r="B35" s="31" t="s">
        <v>5</v>
      </c>
      <c r="C35" s="31" t="s">
        <v>45</v>
      </c>
      <c r="D35" s="32">
        <v>41</v>
      </c>
      <c r="E35" s="32">
        <v>44</v>
      </c>
      <c r="F35" s="128">
        <v>42</v>
      </c>
      <c r="G35" s="33">
        <v>38</v>
      </c>
      <c r="H35" s="34"/>
      <c r="I35" s="35">
        <v>43</v>
      </c>
      <c r="J35" s="33">
        <v>42</v>
      </c>
      <c r="K35" s="144">
        <v>41</v>
      </c>
      <c r="L35" s="35"/>
      <c r="M35" s="33">
        <v>46</v>
      </c>
      <c r="N35" s="36"/>
      <c r="O35" s="35"/>
      <c r="P35" s="35"/>
      <c r="Q35" s="35"/>
      <c r="R35" s="35"/>
      <c r="S35" s="35"/>
      <c r="T35" s="35"/>
      <c r="U35" s="35"/>
      <c r="V35" s="35"/>
      <c r="W35" s="35"/>
      <c r="X35" s="128">
        <v>42</v>
      </c>
      <c r="Y35" s="32">
        <v>42</v>
      </c>
      <c r="Z35" s="32">
        <v>46</v>
      </c>
      <c r="AA35" s="32"/>
      <c r="AB35" s="39">
        <f t="shared" si="0"/>
        <v>11</v>
      </c>
      <c r="AC35" s="40">
        <f t="shared" si="1"/>
        <v>42.454545454545453</v>
      </c>
      <c r="AD35" s="40">
        <f t="array" ref="AD35">IF(AB35=0,0,IF(AB35&gt;9,AVERAGE(LARGE(D35:Z35,{1,2,3,4,5,6,7,8,9,10})),0))</f>
        <v>42.9</v>
      </c>
      <c r="AE35" s="40">
        <f t="array" ref="AE35">IF(AB35=0,0,IF(AB35&gt;9,SUM(LARGE(D35:Z35,{1,2,3,4,5,6,7,8,9,10})),0))</f>
        <v>429</v>
      </c>
      <c r="AF35" s="40"/>
    </row>
    <row r="36" spans="1:32">
      <c r="A36" s="30" t="s">
        <v>67</v>
      </c>
      <c r="B36" s="31" t="s">
        <v>7</v>
      </c>
      <c r="C36" s="31" t="s">
        <v>45</v>
      </c>
      <c r="D36" s="32">
        <v>44</v>
      </c>
      <c r="E36" s="32">
        <v>46</v>
      </c>
      <c r="F36" s="128"/>
      <c r="G36" s="33">
        <v>38</v>
      </c>
      <c r="H36" s="34">
        <v>45</v>
      </c>
      <c r="I36" s="35">
        <v>40</v>
      </c>
      <c r="J36" s="33">
        <v>39</v>
      </c>
      <c r="K36" s="144">
        <v>44</v>
      </c>
      <c r="L36" s="35">
        <v>39</v>
      </c>
      <c r="M36" s="33">
        <v>39</v>
      </c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128">
        <v>46</v>
      </c>
      <c r="Y36" s="32">
        <v>45</v>
      </c>
      <c r="Z36" s="32"/>
      <c r="AA36" s="32"/>
      <c r="AB36" s="39">
        <f t="shared" si="0"/>
        <v>11</v>
      </c>
      <c r="AC36" s="40">
        <f t="shared" si="1"/>
        <v>42.272727272727273</v>
      </c>
      <c r="AD36" s="40">
        <f t="array" ref="AD36">IF(AB36=0,0,IF(AB36&gt;9,AVERAGE(LARGE(D36:Z36,{1,2,3,4,5,6,7,8,9,10})),0))</f>
        <v>42.7</v>
      </c>
      <c r="AE36" s="40">
        <f t="array" ref="AE36">IF(AB36=0,0,IF(AB36&gt;9,SUM(LARGE(D36:Z36,{1,2,3,4,5,6,7,8,9,10})),0))</f>
        <v>427</v>
      </c>
      <c r="AF36" s="40"/>
    </row>
    <row r="37" spans="1:32" ht="15.75" customHeight="1">
      <c r="A37" s="30" t="s">
        <v>176</v>
      </c>
      <c r="B37" s="31" t="s">
        <v>7</v>
      </c>
      <c r="C37" s="31" t="s">
        <v>45</v>
      </c>
      <c r="D37" s="32">
        <v>42</v>
      </c>
      <c r="E37" s="32">
        <v>48</v>
      </c>
      <c r="F37" s="32">
        <v>40</v>
      </c>
      <c r="G37" s="33">
        <v>43</v>
      </c>
      <c r="H37" s="34">
        <v>43</v>
      </c>
      <c r="I37" s="35">
        <v>39</v>
      </c>
      <c r="J37" s="33">
        <v>38</v>
      </c>
      <c r="K37" s="144">
        <v>47</v>
      </c>
      <c r="L37" s="35">
        <v>38</v>
      </c>
      <c r="M37" s="33">
        <v>44</v>
      </c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128"/>
      <c r="Y37" s="32"/>
      <c r="Z37" s="32"/>
      <c r="AA37" s="32"/>
      <c r="AB37" s="39">
        <f t="shared" si="0"/>
        <v>10</v>
      </c>
      <c r="AC37" s="40">
        <f t="shared" si="1"/>
        <v>42.2</v>
      </c>
      <c r="AD37" s="40">
        <f t="array" ref="AD37">IF(AB37=0,0,IF(AB37&gt;9,AVERAGE(LARGE(D37:Z37,{1,2,3,4,5,6,7,8,9,10})),0))</f>
        <v>42.2</v>
      </c>
      <c r="AE37" s="40">
        <f t="array" ref="AE37">IF(AB37=0,0,IF(AB37&gt;9,SUM(LARGE(D37:Z37,{1,2,3,4,5,6,7,8,9,10})),0))</f>
        <v>422</v>
      </c>
      <c r="AF37" s="40"/>
    </row>
    <row r="38" spans="1:32" ht="15.75" customHeight="1">
      <c r="A38" s="30" t="s">
        <v>78</v>
      </c>
      <c r="B38" s="31" t="s">
        <v>5</v>
      </c>
      <c r="C38" s="31" t="s">
        <v>45</v>
      </c>
      <c r="D38" s="32">
        <v>42</v>
      </c>
      <c r="E38" s="32">
        <v>42</v>
      </c>
      <c r="F38" s="128">
        <v>43</v>
      </c>
      <c r="G38" s="33">
        <v>41</v>
      </c>
      <c r="H38" s="34">
        <v>42</v>
      </c>
      <c r="I38" s="35">
        <v>35</v>
      </c>
      <c r="J38" s="33">
        <v>44</v>
      </c>
      <c r="K38" s="144">
        <v>38</v>
      </c>
      <c r="L38" s="35"/>
      <c r="M38" s="33">
        <v>48</v>
      </c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128">
        <v>44</v>
      </c>
      <c r="Y38" s="32"/>
      <c r="Z38" s="32"/>
      <c r="AA38" s="32"/>
      <c r="AB38" s="39">
        <f t="shared" si="0"/>
        <v>10</v>
      </c>
      <c r="AC38" s="40">
        <f t="shared" si="1"/>
        <v>41.9</v>
      </c>
      <c r="AD38" s="40">
        <f t="array" ref="AD38">IF(AB38=0,0,IF(AB38&gt;9,AVERAGE(LARGE(D38:Z38,{1,2,3,4,5,6,7,8,9,10})),0))</f>
        <v>41.9</v>
      </c>
      <c r="AE38" s="40">
        <f t="array" ref="AE38">IF(AB38=0,0,IF(AB38&gt;9,SUM(LARGE(D38:Z38,{1,2,3,4,5,6,7,8,9,10})),0))</f>
        <v>419</v>
      </c>
      <c r="AF38" s="40"/>
    </row>
    <row r="39" spans="1:32">
      <c r="A39" s="30" t="s">
        <v>99</v>
      </c>
      <c r="B39" s="31" t="s">
        <v>10</v>
      </c>
      <c r="C39" s="41" t="s">
        <v>45</v>
      </c>
      <c r="D39" s="32">
        <v>35</v>
      </c>
      <c r="E39" s="32">
        <v>44</v>
      </c>
      <c r="F39" s="128">
        <v>45</v>
      </c>
      <c r="G39" s="33"/>
      <c r="H39" s="34">
        <v>40</v>
      </c>
      <c r="I39" s="35"/>
      <c r="J39" s="33">
        <v>40</v>
      </c>
      <c r="K39" s="144">
        <v>43</v>
      </c>
      <c r="L39" s="35">
        <v>41</v>
      </c>
      <c r="M39" s="33"/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128">
        <v>36</v>
      </c>
      <c r="Y39" s="32">
        <v>48</v>
      </c>
      <c r="Z39" s="32">
        <v>46</v>
      </c>
      <c r="AA39" s="32"/>
      <c r="AB39" s="39">
        <f t="shared" si="0"/>
        <v>10</v>
      </c>
      <c r="AC39" s="40">
        <f t="shared" si="1"/>
        <v>41.8</v>
      </c>
      <c r="AD39" s="40">
        <f t="array" ref="AD39">IF(AB39=0,0,IF(AB39&gt;9,AVERAGE(LARGE(D39:Z39,{1,2,3,4,5,6,7,8,9,10})),0))</f>
        <v>41.8</v>
      </c>
      <c r="AE39" s="40">
        <f t="array" ref="AE39">IF(AB39=0,0,IF(AB39&gt;9,SUM(LARGE(D39:Z39,{1,2,3,4,5,6,7,8,9,10})),0))</f>
        <v>418</v>
      </c>
      <c r="AF39" s="40"/>
    </row>
    <row r="40" spans="1:32" ht="15.75" customHeight="1">
      <c r="A40" s="30" t="s">
        <v>60</v>
      </c>
      <c r="B40" s="31" t="s">
        <v>11</v>
      </c>
      <c r="C40" s="31" t="s">
        <v>45</v>
      </c>
      <c r="D40" s="117">
        <v>32</v>
      </c>
      <c r="E40" s="32">
        <v>37</v>
      </c>
      <c r="F40" s="128"/>
      <c r="G40" s="33">
        <v>45</v>
      </c>
      <c r="H40" s="34">
        <v>42</v>
      </c>
      <c r="I40" s="35">
        <v>38</v>
      </c>
      <c r="J40" s="33">
        <v>40</v>
      </c>
      <c r="K40" s="144">
        <v>41</v>
      </c>
      <c r="L40" s="35">
        <v>40</v>
      </c>
      <c r="M40" s="33">
        <v>46</v>
      </c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32">
        <v>41</v>
      </c>
      <c r="Y40" s="32">
        <v>41</v>
      </c>
      <c r="Z40" s="32">
        <v>37</v>
      </c>
      <c r="AA40" s="32"/>
      <c r="AB40" s="39">
        <f t="shared" si="0"/>
        <v>12</v>
      </c>
      <c r="AC40" s="40">
        <f t="shared" si="1"/>
        <v>40</v>
      </c>
      <c r="AD40" s="40">
        <f t="array" ref="AD40">IF(AB40=0,0,IF(AB40&gt;9,AVERAGE(LARGE(D40:Z40,{1,2,3,4,5,6,7,8,9,10})),0))</f>
        <v>41.1</v>
      </c>
      <c r="AE40" s="40">
        <f t="array" ref="AE40">IF(AB40=0,0,IF(AB40&gt;9,SUM(LARGE(D40:Z40,{1,2,3,4,5,6,7,8,9,10})),0))</f>
        <v>411</v>
      </c>
      <c r="AF40" s="40"/>
    </row>
    <row r="41" spans="1:32" ht="15.75" customHeight="1">
      <c r="A41" s="30" t="s">
        <v>91</v>
      </c>
      <c r="B41" s="31" t="s">
        <v>8</v>
      </c>
      <c r="C41" s="31" t="s">
        <v>45</v>
      </c>
      <c r="D41" s="32">
        <v>43</v>
      </c>
      <c r="E41" s="32">
        <v>42</v>
      </c>
      <c r="F41" s="128">
        <v>37</v>
      </c>
      <c r="G41" s="33">
        <v>41</v>
      </c>
      <c r="H41" s="34">
        <v>38</v>
      </c>
      <c r="I41" s="35">
        <v>41</v>
      </c>
      <c r="J41" s="33">
        <v>34</v>
      </c>
      <c r="K41" s="144">
        <v>41</v>
      </c>
      <c r="L41" s="35">
        <v>41</v>
      </c>
      <c r="M41" s="33">
        <v>47</v>
      </c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128">
        <v>39</v>
      </c>
      <c r="Y41" s="32"/>
      <c r="Z41" s="32"/>
      <c r="AA41" s="32"/>
      <c r="AB41" s="39">
        <f t="shared" si="0"/>
        <v>11</v>
      </c>
      <c r="AC41" s="40">
        <f t="shared" si="1"/>
        <v>40.363636363636367</v>
      </c>
      <c r="AD41" s="40">
        <f t="array" ref="AD41">IF(AB41=0,0,IF(AB41&gt;9,AVERAGE(LARGE(D41:Z41,{1,2,3,4,5,6,7,8,9,10})),0))</f>
        <v>41</v>
      </c>
      <c r="AE41" s="40">
        <f t="array" ref="AE41">IF(AB41=0,0,IF(AB41&gt;9,SUM(LARGE(D41:Z41,{1,2,3,4,5,6,7,8,9,10})),0))</f>
        <v>410</v>
      </c>
      <c r="AF41" s="40"/>
    </row>
    <row r="42" spans="1:32" ht="15.75" customHeight="1">
      <c r="A42" s="30" t="s">
        <v>209</v>
      </c>
      <c r="B42" s="31" t="s">
        <v>7</v>
      </c>
      <c r="C42" s="31" t="s">
        <v>45</v>
      </c>
      <c r="D42" s="32">
        <v>39</v>
      </c>
      <c r="E42" s="32">
        <v>41</v>
      </c>
      <c r="F42" s="128">
        <v>38</v>
      </c>
      <c r="G42" s="31">
        <v>38</v>
      </c>
      <c r="H42" s="42">
        <v>39</v>
      </c>
      <c r="I42" s="32">
        <v>36</v>
      </c>
      <c r="J42" s="31">
        <v>30</v>
      </c>
      <c r="K42" s="128">
        <v>38</v>
      </c>
      <c r="L42" s="32">
        <v>28</v>
      </c>
      <c r="M42" s="31">
        <v>36</v>
      </c>
      <c r="N42" s="37"/>
      <c r="O42" s="32"/>
      <c r="P42" s="32"/>
      <c r="Q42" s="32"/>
      <c r="R42" s="32"/>
      <c r="S42" s="32"/>
      <c r="T42" s="32"/>
      <c r="U42" s="32"/>
      <c r="V42" s="32"/>
      <c r="W42" s="32"/>
      <c r="X42" s="128">
        <v>43</v>
      </c>
      <c r="Y42" s="32">
        <v>42</v>
      </c>
      <c r="Z42" s="32">
        <v>45</v>
      </c>
      <c r="AA42" s="32"/>
      <c r="AB42" s="39">
        <f t="shared" si="0"/>
        <v>13</v>
      </c>
      <c r="AC42" s="40">
        <f t="shared" si="1"/>
        <v>37.92307692307692</v>
      </c>
      <c r="AD42" s="40">
        <f t="array" ref="AD42">IF(AB42=0,0,IF(AB42&gt;9,AVERAGE(LARGE(D42:Z42,{1,2,3,4,5,6,7,8,9,10})),0))</f>
        <v>39.9</v>
      </c>
      <c r="AE42" s="40">
        <f t="array" ref="AE42">IF(AB42=0,0,IF(AB42&gt;9,SUM(LARGE(D42:Z42,{1,2,3,4,5,6,7,8,9,10})),0))</f>
        <v>399</v>
      </c>
      <c r="AF42" s="40"/>
    </row>
    <row r="43" spans="1:32">
      <c r="A43" s="30" t="s">
        <v>79</v>
      </c>
      <c r="B43" s="31" t="s">
        <v>12</v>
      </c>
      <c r="C43" s="31" t="s">
        <v>45</v>
      </c>
      <c r="D43" s="32">
        <v>40</v>
      </c>
      <c r="E43" s="32">
        <v>35</v>
      </c>
      <c r="F43" s="128">
        <v>46</v>
      </c>
      <c r="G43" s="33">
        <v>38</v>
      </c>
      <c r="H43" s="34"/>
      <c r="I43" s="35">
        <v>38</v>
      </c>
      <c r="J43" s="33">
        <v>38</v>
      </c>
      <c r="K43" s="144">
        <v>43</v>
      </c>
      <c r="L43" s="35">
        <v>38</v>
      </c>
      <c r="M43" s="33">
        <v>40</v>
      </c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>
        <v>43</v>
      </c>
      <c r="Y43" s="32"/>
      <c r="Z43" s="32"/>
      <c r="AA43" s="32"/>
      <c r="AB43" s="39">
        <f t="shared" si="0"/>
        <v>10</v>
      </c>
      <c r="AC43" s="40">
        <f t="shared" si="1"/>
        <v>39.9</v>
      </c>
      <c r="AD43" s="40">
        <f t="array" ref="AD43">IF(AB43=0,0,IF(AB43&gt;9,AVERAGE(LARGE(D43:Z43,{1,2,3,4,5,6,7,8,9,10})),0))</f>
        <v>39.9</v>
      </c>
      <c r="AE43" s="40">
        <f t="array" ref="AE43">IF(AB43=0,0,IF(AB43&gt;9,SUM(LARGE(D43:Z43,{1,2,3,4,5,6,7,8,9,10})),0))</f>
        <v>399</v>
      </c>
      <c r="AF43" s="40"/>
    </row>
    <row r="44" spans="1:32">
      <c r="A44" s="30" t="s">
        <v>62</v>
      </c>
      <c r="B44" s="31" t="s">
        <v>6</v>
      </c>
      <c r="C44" s="31" t="s">
        <v>45</v>
      </c>
      <c r="D44" s="32">
        <v>40</v>
      </c>
      <c r="E44" s="32">
        <v>42</v>
      </c>
      <c r="F44" s="128"/>
      <c r="G44" s="33">
        <v>39</v>
      </c>
      <c r="H44" s="34">
        <v>39</v>
      </c>
      <c r="I44" s="35">
        <v>38</v>
      </c>
      <c r="J44" s="33">
        <v>36</v>
      </c>
      <c r="K44" s="144">
        <v>38</v>
      </c>
      <c r="L44" s="35">
        <v>36</v>
      </c>
      <c r="M44" s="33">
        <v>42</v>
      </c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>
        <v>45</v>
      </c>
      <c r="Y44" s="32"/>
      <c r="Z44" s="32"/>
      <c r="AA44" s="32"/>
      <c r="AB44" s="39">
        <f t="shared" si="0"/>
        <v>10</v>
      </c>
      <c r="AC44" s="40">
        <f t="shared" si="1"/>
        <v>39.5</v>
      </c>
      <c r="AD44" s="40">
        <f t="array" ref="AD44">IF(AB44=0,0,IF(AB44&gt;9,AVERAGE(LARGE(D44:Z44,{1,2,3,4,5,6,7,8,9,10})),0))</f>
        <v>39.5</v>
      </c>
      <c r="AE44" s="40">
        <f t="array" ref="AE44">IF(AB44=0,0,IF(AB44&gt;9,SUM(LARGE(D44:Z44,{1,2,3,4,5,6,7,8,9,10})),0))</f>
        <v>395</v>
      </c>
      <c r="AF44" s="40"/>
    </row>
    <row r="45" spans="1:32" ht="15.75" customHeight="1">
      <c r="A45" s="30" t="s">
        <v>361</v>
      </c>
      <c r="B45" s="31" t="s">
        <v>5</v>
      </c>
      <c r="C45" s="31" t="s">
        <v>45</v>
      </c>
      <c r="D45" s="32">
        <v>37</v>
      </c>
      <c r="E45" s="32">
        <v>42</v>
      </c>
      <c r="F45" s="128">
        <v>39</v>
      </c>
      <c r="G45" s="33">
        <v>34</v>
      </c>
      <c r="H45" s="34">
        <v>39</v>
      </c>
      <c r="I45" s="35">
        <v>41</v>
      </c>
      <c r="J45" s="33">
        <v>30</v>
      </c>
      <c r="K45" s="144">
        <v>43</v>
      </c>
      <c r="L45" s="35"/>
      <c r="M45" s="33">
        <v>43</v>
      </c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>
        <v>46</v>
      </c>
      <c r="Y45" s="32"/>
      <c r="Z45" s="32"/>
      <c r="AA45" s="32"/>
      <c r="AB45" s="39">
        <f t="shared" si="0"/>
        <v>10</v>
      </c>
      <c r="AC45" s="40">
        <f t="shared" si="1"/>
        <v>39.4</v>
      </c>
      <c r="AD45" s="40">
        <f t="array" ref="AD45">IF(AB45=0,0,IF(AB45&gt;9,AVERAGE(LARGE(D45:Z45,{1,2,3,4,5,6,7,8,9,10})),0))</f>
        <v>39.4</v>
      </c>
      <c r="AE45" s="40">
        <f t="array" ref="AE45">IF(AB45=0,0,IF(AB45&gt;9,SUM(LARGE(D45:Z45,{1,2,3,4,5,6,7,8,9,10})),0))</f>
        <v>394</v>
      </c>
      <c r="AF45" s="40"/>
    </row>
    <row r="46" spans="1:32">
      <c r="A46" s="30" t="s">
        <v>84</v>
      </c>
      <c r="B46" s="31" t="s">
        <v>12</v>
      </c>
      <c r="C46" s="31" t="s">
        <v>45</v>
      </c>
      <c r="D46" s="32">
        <v>45</v>
      </c>
      <c r="E46" s="32">
        <v>45</v>
      </c>
      <c r="F46" s="128">
        <v>46</v>
      </c>
      <c r="G46" s="33"/>
      <c r="H46" s="34">
        <v>35</v>
      </c>
      <c r="I46" s="35">
        <v>39</v>
      </c>
      <c r="J46" s="33">
        <v>29</v>
      </c>
      <c r="K46" s="144">
        <v>37</v>
      </c>
      <c r="L46" s="35">
        <v>33</v>
      </c>
      <c r="M46" s="33">
        <v>40</v>
      </c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>
        <v>41</v>
      </c>
      <c r="Y46" s="32"/>
      <c r="Z46" s="32"/>
      <c r="AA46" s="32"/>
      <c r="AB46" s="39">
        <f t="shared" si="0"/>
        <v>10</v>
      </c>
      <c r="AC46" s="40">
        <f t="shared" si="1"/>
        <v>39</v>
      </c>
      <c r="AD46" s="40">
        <f t="array" ref="AD46">IF(AB46=0,0,IF(AB46&gt;9,AVERAGE(LARGE(D46:Z46,{1,2,3,4,5,6,7,8,9,10})),0))</f>
        <v>39</v>
      </c>
      <c r="AE46" s="40">
        <f t="array" ref="AE46">IF(AB46=0,0,IF(AB46&gt;9,SUM(LARGE(D46:Z46,{1,2,3,4,5,6,7,8,9,10})),0))</f>
        <v>390</v>
      </c>
      <c r="AF46" s="40"/>
    </row>
    <row r="47" spans="1:32">
      <c r="A47" s="30" t="s">
        <v>81</v>
      </c>
      <c r="B47" s="31" t="s">
        <v>9</v>
      </c>
      <c r="C47" s="31" t="s">
        <v>45</v>
      </c>
      <c r="D47" s="32"/>
      <c r="E47" s="32">
        <v>43</v>
      </c>
      <c r="F47" s="128">
        <v>41</v>
      </c>
      <c r="G47" s="33">
        <v>40</v>
      </c>
      <c r="H47" s="34">
        <v>40</v>
      </c>
      <c r="I47" s="35">
        <v>30</v>
      </c>
      <c r="J47" s="33">
        <v>33</v>
      </c>
      <c r="K47" s="144">
        <v>37</v>
      </c>
      <c r="L47" s="35">
        <v>35</v>
      </c>
      <c r="M47" s="33">
        <v>35</v>
      </c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>
        <v>31</v>
      </c>
      <c r="Y47" s="32">
        <v>40</v>
      </c>
      <c r="Z47" s="32"/>
      <c r="AA47" s="32"/>
      <c r="AB47" s="39">
        <f t="shared" si="0"/>
        <v>11</v>
      </c>
      <c r="AC47" s="40">
        <f t="shared" si="1"/>
        <v>36.81818181818182</v>
      </c>
      <c r="AD47" s="40">
        <f t="array" ref="AD47">IF(AB47=0,0,IF(AB47&gt;9,AVERAGE(LARGE(D47:Z47,{1,2,3,4,5,6,7,8,9,10})),0))</f>
        <v>37.5</v>
      </c>
      <c r="AE47" s="40">
        <f t="array" ref="AE47">IF(AB47=0,0,IF(AB47&gt;9,SUM(LARGE(D47:Z47,{1,2,3,4,5,6,7,8,9,10})),0))</f>
        <v>375</v>
      </c>
      <c r="AF47" s="40"/>
    </row>
    <row r="48" spans="1:32">
      <c r="A48" s="30" t="s">
        <v>381</v>
      </c>
      <c r="B48" s="31" t="s">
        <v>8</v>
      </c>
      <c r="C48" s="31" t="s">
        <v>45</v>
      </c>
      <c r="D48" s="32">
        <v>40</v>
      </c>
      <c r="E48" s="32">
        <v>41</v>
      </c>
      <c r="F48" s="128"/>
      <c r="G48" s="33">
        <v>40</v>
      </c>
      <c r="H48" s="34">
        <v>26</v>
      </c>
      <c r="I48" s="35">
        <v>36</v>
      </c>
      <c r="J48" s="33">
        <v>39</v>
      </c>
      <c r="K48" s="144">
        <v>42</v>
      </c>
      <c r="L48" s="35"/>
      <c r="M48" s="33">
        <v>39</v>
      </c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>
        <v>33</v>
      </c>
      <c r="Y48" s="32">
        <v>38</v>
      </c>
      <c r="Z48" s="32"/>
      <c r="AA48" s="32"/>
      <c r="AB48" s="39">
        <f t="shared" si="0"/>
        <v>10</v>
      </c>
      <c r="AC48" s="40">
        <f t="shared" si="1"/>
        <v>37.4</v>
      </c>
      <c r="AD48" s="40">
        <f t="array" ref="AD48">IF(AB48=0,0,IF(AB48&gt;9,AVERAGE(LARGE(D48:Z48,{1,2,3,4,5,6,7,8,9,10})),0))</f>
        <v>37.4</v>
      </c>
      <c r="AE48" s="40">
        <f t="array" ref="AE48">IF(AB48=0,0,IF(AB48&gt;9,SUM(LARGE(D48:Z48,{1,2,3,4,5,6,7,8,9,10})),0))</f>
        <v>374</v>
      </c>
      <c r="AF48" s="40"/>
    </row>
    <row r="49" spans="1:32" ht="15.75" customHeight="1">
      <c r="A49" s="30" t="s">
        <v>177</v>
      </c>
      <c r="B49" s="31" t="s">
        <v>11</v>
      </c>
      <c r="C49" s="31" t="s">
        <v>45</v>
      </c>
      <c r="D49" s="32">
        <v>36</v>
      </c>
      <c r="E49" s="32">
        <v>42</v>
      </c>
      <c r="F49" s="32">
        <v>39</v>
      </c>
      <c r="G49" s="33">
        <v>33</v>
      </c>
      <c r="H49" s="34">
        <v>37</v>
      </c>
      <c r="I49" s="35">
        <v>36</v>
      </c>
      <c r="J49" s="33">
        <v>33</v>
      </c>
      <c r="K49" s="144">
        <v>41</v>
      </c>
      <c r="L49" s="35"/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28">
        <v>37</v>
      </c>
      <c r="Y49" s="32">
        <v>40</v>
      </c>
      <c r="Z49" s="32"/>
      <c r="AA49" s="32"/>
      <c r="AB49" s="39">
        <f t="shared" si="0"/>
        <v>10</v>
      </c>
      <c r="AC49" s="40">
        <f t="shared" si="1"/>
        <v>37.4</v>
      </c>
      <c r="AD49" s="40">
        <f t="array" ref="AD49">IF(AB49=0,0,IF(AB49&gt;9,AVERAGE(LARGE(D49:Z49,{1,2,3,4,5,6,7,8,9,10})),0))</f>
        <v>37.4</v>
      </c>
      <c r="AE49" s="40">
        <f t="array" ref="AE49">IF(AB49=0,0,IF(AB49&gt;9,SUM(LARGE(D49:Z49,{1,2,3,4,5,6,7,8,9,10})),0))</f>
        <v>374</v>
      </c>
      <c r="AF49" s="40"/>
    </row>
    <row r="50" spans="1:32">
      <c r="A50" s="30" t="s">
        <v>150</v>
      </c>
      <c r="B50" s="31" t="s">
        <v>10</v>
      </c>
      <c r="C50" s="31" t="s">
        <v>45</v>
      </c>
      <c r="D50" s="32"/>
      <c r="E50" s="32">
        <v>35</v>
      </c>
      <c r="F50" s="128">
        <v>32</v>
      </c>
      <c r="G50" s="33">
        <v>35</v>
      </c>
      <c r="H50" s="34">
        <v>37</v>
      </c>
      <c r="I50" s="35">
        <v>35</v>
      </c>
      <c r="J50" s="33">
        <v>33</v>
      </c>
      <c r="K50" s="144">
        <v>45</v>
      </c>
      <c r="L50" s="35">
        <v>34</v>
      </c>
      <c r="M50" s="33">
        <v>43</v>
      </c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>
        <v>37</v>
      </c>
      <c r="Y50" s="32">
        <v>36</v>
      </c>
      <c r="Z50" s="32"/>
      <c r="AA50" s="32"/>
      <c r="AB50" s="39">
        <f t="shared" si="0"/>
        <v>11</v>
      </c>
      <c r="AC50" s="40">
        <f t="shared" si="1"/>
        <v>36.545454545454547</v>
      </c>
      <c r="AD50" s="40">
        <f t="array" ref="AD50">IF(AB50=0,0,IF(AB50&gt;9,AVERAGE(LARGE(D50:Z50,{1,2,3,4,5,6,7,8,9,10})),0))</f>
        <v>37</v>
      </c>
      <c r="AE50" s="40">
        <f t="array" ref="AE50">IF(AB50=0,0,IF(AB50&gt;9,SUM(LARGE(D50:Z50,{1,2,3,4,5,6,7,8,9,10})),0))</f>
        <v>370</v>
      </c>
      <c r="AF50" s="40"/>
    </row>
    <row r="51" spans="1:32" ht="15.75" customHeight="1">
      <c r="A51" s="44" t="s">
        <v>283</v>
      </c>
      <c r="B51" s="32" t="s">
        <v>8</v>
      </c>
      <c r="C51" s="32" t="s">
        <v>45</v>
      </c>
      <c r="D51" s="32"/>
      <c r="E51" s="32"/>
      <c r="F51" s="128">
        <v>41</v>
      </c>
      <c r="G51" s="33">
        <v>39</v>
      </c>
      <c r="H51" s="34"/>
      <c r="I51" s="35">
        <v>34</v>
      </c>
      <c r="J51" s="33">
        <v>31</v>
      </c>
      <c r="K51" s="144">
        <v>34</v>
      </c>
      <c r="L51" s="35">
        <v>32</v>
      </c>
      <c r="M51" s="33">
        <v>43</v>
      </c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28">
        <v>36</v>
      </c>
      <c r="Y51" s="32">
        <v>33</v>
      </c>
      <c r="Z51" s="32">
        <v>39</v>
      </c>
      <c r="AA51" s="32"/>
      <c r="AB51" s="39">
        <f t="shared" si="0"/>
        <v>10</v>
      </c>
      <c r="AC51" s="40">
        <f t="shared" si="1"/>
        <v>36.200000000000003</v>
      </c>
      <c r="AD51" s="40">
        <f t="array" ref="AD51">IF(AB51=0,0,IF(AB51&gt;9,AVERAGE(LARGE(D51:Z51,{1,2,3,4,5,6,7,8,9,10})),0))</f>
        <v>36.200000000000003</v>
      </c>
      <c r="AE51" s="40">
        <f t="array" ref="AE51">IF(AB51=0,0,IF(AB51&gt;9,SUM(LARGE(D51:Z51,{1,2,3,4,5,6,7,8,9,10})),0))</f>
        <v>362</v>
      </c>
      <c r="AF51" s="40"/>
    </row>
    <row r="52" spans="1:32">
      <c r="A52" s="44" t="s">
        <v>380</v>
      </c>
      <c r="B52" s="38" t="s">
        <v>8</v>
      </c>
      <c r="C52" s="38" t="s">
        <v>45</v>
      </c>
      <c r="D52" s="32">
        <v>35</v>
      </c>
      <c r="E52" s="32">
        <v>38</v>
      </c>
      <c r="F52" s="128"/>
      <c r="G52" s="33">
        <v>35</v>
      </c>
      <c r="H52" s="34">
        <v>30</v>
      </c>
      <c r="I52" s="35">
        <v>34</v>
      </c>
      <c r="J52" s="33">
        <v>29</v>
      </c>
      <c r="K52" s="144">
        <v>39</v>
      </c>
      <c r="L52" s="35"/>
      <c r="M52" s="33">
        <v>42</v>
      </c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>
        <v>33</v>
      </c>
      <c r="Y52" s="32">
        <v>38</v>
      </c>
      <c r="Z52" s="32"/>
      <c r="AA52" s="32"/>
      <c r="AB52" s="39">
        <f t="shared" si="0"/>
        <v>10</v>
      </c>
      <c r="AC52" s="40">
        <f t="shared" si="1"/>
        <v>35.299999999999997</v>
      </c>
      <c r="AD52" s="40">
        <f t="array" ref="AD52">IF(AB52=0,0,IF(AB52&gt;9,AVERAGE(LARGE(D52:Z52,{1,2,3,4,5,6,7,8,9,10})),0))</f>
        <v>35.299999999999997</v>
      </c>
      <c r="AE52" s="40">
        <f t="array" ref="AE52">IF(AB52=0,0,IF(AB52&gt;9,SUM(LARGE(D52:Z52,{1,2,3,4,5,6,7,8,9,10})),0))</f>
        <v>353</v>
      </c>
      <c r="AF52" s="40"/>
    </row>
    <row r="53" spans="1:32">
      <c r="A53" s="30" t="s">
        <v>147</v>
      </c>
      <c r="B53" s="31" t="s">
        <v>7</v>
      </c>
      <c r="C53" s="31" t="s">
        <v>45</v>
      </c>
      <c r="D53" s="32">
        <v>34</v>
      </c>
      <c r="E53" s="32">
        <v>38</v>
      </c>
      <c r="F53" s="128">
        <v>40</v>
      </c>
      <c r="G53" s="33">
        <v>38</v>
      </c>
      <c r="H53" s="34">
        <v>34</v>
      </c>
      <c r="I53" s="35">
        <v>25</v>
      </c>
      <c r="J53" s="33">
        <v>28</v>
      </c>
      <c r="K53" s="144"/>
      <c r="L53" s="35">
        <v>31</v>
      </c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28">
        <v>39</v>
      </c>
      <c r="Y53" s="32">
        <v>35</v>
      </c>
      <c r="Z53" s="32"/>
      <c r="AA53" s="32"/>
      <c r="AB53" s="39">
        <f t="shared" si="0"/>
        <v>10</v>
      </c>
      <c r="AC53" s="40">
        <f t="shared" si="1"/>
        <v>34.200000000000003</v>
      </c>
      <c r="AD53" s="40">
        <f t="array" ref="AD53">IF(AB53=0,0,IF(AB53&gt;9,AVERAGE(LARGE(D53:Z53,{1,2,3,4,5,6,7,8,9,10})),0))</f>
        <v>34.200000000000003</v>
      </c>
      <c r="AE53" s="40">
        <f t="array" ref="AE53">IF(AB53=0,0,IF(AB53&gt;9,SUM(LARGE(D53:Z53,{1,2,3,4,5,6,7,8,9,10})),0))</f>
        <v>342</v>
      </c>
      <c r="AF53" s="40"/>
    </row>
    <row r="54" spans="1:32">
      <c r="A54" s="44" t="s">
        <v>369</v>
      </c>
      <c r="B54" s="38" t="s">
        <v>5</v>
      </c>
      <c r="C54" s="38" t="s">
        <v>45</v>
      </c>
      <c r="D54" s="32">
        <v>23</v>
      </c>
      <c r="E54" s="32">
        <v>34</v>
      </c>
      <c r="F54" s="128">
        <v>37</v>
      </c>
      <c r="G54" s="33">
        <v>29</v>
      </c>
      <c r="H54" s="34">
        <v>29</v>
      </c>
      <c r="I54" s="35">
        <v>31</v>
      </c>
      <c r="J54" s="33">
        <v>29</v>
      </c>
      <c r="K54" s="144">
        <v>26</v>
      </c>
      <c r="L54" s="35"/>
      <c r="M54" s="33">
        <v>33</v>
      </c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>
        <v>31</v>
      </c>
      <c r="Y54" s="32"/>
      <c r="Z54" s="32"/>
      <c r="AA54" s="31"/>
      <c r="AB54" s="39">
        <f t="shared" si="0"/>
        <v>10</v>
      </c>
      <c r="AC54" s="40">
        <f t="shared" si="1"/>
        <v>30.2</v>
      </c>
      <c r="AD54" s="40">
        <f t="array" ref="AD54">IF(AB54=0,0,IF(AB54&gt;9,AVERAGE(LARGE(D54:Z54,{1,2,3,4,5,6,7,8,9,10})),0))</f>
        <v>30.2</v>
      </c>
      <c r="AE54" s="40">
        <f t="array" ref="AE54">IF(AB54=0,0,IF(AB54&gt;9,SUM(LARGE(D54:Z54,{1,2,3,4,5,6,7,8,9,10})),0))</f>
        <v>302</v>
      </c>
      <c r="AF54" s="40"/>
    </row>
    <row r="55" spans="1:32">
      <c r="A55" s="30" t="s">
        <v>368</v>
      </c>
      <c r="B55" s="31" t="s">
        <v>4</v>
      </c>
      <c r="C55" s="31" t="s">
        <v>45</v>
      </c>
      <c r="D55" s="32">
        <v>27</v>
      </c>
      <c r="E55" s="32">
        <v>31</v>
      </c>
      <c r="F55" s="128">
        <v>31</v>
      </c>
      <c r="G55" s="33">
        <v>31</v>
      </c>
      <c r="H55" s="34">
        <v>26</v>
      </c>
      <c r="I55" s="35">
        <v>21</v>
      </c>
      <c r="J55" s="33">
        <v>31</v>
      </c>
      <c r="K55" s="144">
        <v>26</v>
      </c>
      <c r="L55" s="35">
        <v>24</v>
      </c>
      <c r="M55" s="33">
        <v>23</v>
      </c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/>
      <c r="Y55" s="32"/>
      <c r="Z55" s="32"/>
      <c r="AA55" s="32"/>
      <c r="AB55" s="39">
        <f t="shared" si="0"/>
        <v>10</v>
      </c>
      <c r="AC55" s="40">
        <f t="shared" si="1"/>
        <v>27.1</v>
      </c>
      <c r="AD55" s="40">
        <f t="array" ref="AD55">IF(AB55=0,0,IF(AB55&gt;9,AVERAGE(LARGE(D55:Z55,{1,2,3,4,5,6,7,8,9,10})),0))</f>
        <v>27.1</v>
      </c>
      <c r="AE55" s="40">
        <f t="array" ref="AE55">IF(AB55=0,0,IF(AB55&gt;9,SUM(LARGE(D55:Z55,{1,2,3,4,5,6,7,8,9,10})),0))</f>
        <v>271</v>
      </c>
      <c r="AF55" s="40"/>
    </row>
    <row r="56" spans="1:32">
      <c r="A56" s="30" t="s">
        <v>219</v>
      </c>
      <c r="B56" s="31" t="s">
        <v>5</v>
      </c>
      <c r="C56" s="31" t="s">
        <v>45</v>
      </c>
      <c r="D56" s="32">
        <v>45</v>
      </c>
      <c r="E56" s="32">
        <v>47</v>
      </c>
      <c r="F56" s="128">
        <v>43</v>
      </c>
      <c r="G56" s="33"/>
      <c r="H56" s="34">
        <v>48</v>
      </c>
      <c r="I56" s="35">
        <v>42</v>
      </c>
      <c r="J56" s="33">
        <v>45</v>
      </c>
      <c r="K56" s="144">
        <v>44</v>
      </c>
      <c r="L56" s="35"/>
      <c r="M56" s="33">
        <v>43</v>
      </c>
      <c r="N56" s="36"/>
      <c r="O56" s="35"/>
      <c r="P56" s="35"/>
      <c r="Q56" s="35"/>
      <c r="R56" s="35"/>
      <c r="S56" s="35"/>
      <c r="T56" s="35"/>
      <c r="U56" s="35"/>
      <c r="V56" s="35"/>
      <c r="W56" s="35"/>
      <c r="X56" s="128">
        <v>48</v>
      </c>
      <c r="Y56" s="32"/>
      <c r="Z56" s="32"/>
      <c r="AA56" s="31"/>
      <c r="AB56" s="39">
        <f t="shared" si="0"/>
        <v>9</v>
      </c>
      <c r="AC56" s="40">
        <f t="shared" si="1"/>
        <v>45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40"/>
    </row>
    <row r="57" spans="1:32" ht="15.75" customHeight="1">
      <c r="A57" s="30" t="s">
        <v>281</v>
      </c>
      <c r="B57" s="31" t="s">
        <v>5</v>
      </c>
      <c r="C57" s="31" t="s">
        <v>45</v>
      </c>
      <c r="D57" s="32">
        <v>44</v>
      </c>
      <c r="E57" s="32">
        <v>48</v>
      </c>
      <c r="F57" s="128">
        <v>46</v>
      </c>
      <c r="G57" s="33"/>
      <c r="H57" s="34">
        <v>43</v>
      </c>
      <c r="I57" s="35">
        <v>39</v>
      </c>
      <c r="J57" s="33">
        <v>42</v>
      </c>
      <c r="K57" s="144">
        <v>42</v>
      </c>
      <c r="L57" s="35"/>
      <c r="M57" s="33">
        <v>47</v>
      </c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30">
        <v>46</v>
      </c>
      <c r="Y57" s="32"/>
      <c r="Z57" s="32"/>
      <c r="AA57" s="32"/>
      <c r="AB57" s="39">
        <f t="shared" si="0"/>
        <v>9</v>
      </c>
      <c r="AC57" s="40">
        <f t="shared" si="1"/>
        <v>44.111111111111114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40"/>
    </row>
    <row r="58" spans="1:32" ht="15.75" customHeight="1">
      <c r="A58" s="124" t="s">
        <v>406</v>
      </c>
      <c r="B58" s="123" t="s">
        <v>11</v>
      </c>
      <c r="C58" s="123" t="s">
        <v>45</v>
      </c>
      <c r="D58" s="121"/>
      <c r="E58" s="121">
        <v>44</v>
      </c>
      <c r="F58" s="128"/>
      <c r="G58" s="33">
        <v>46</v>
      </c>
      <c r="H58" s="34">
        <v>44</v>
      </c>
      <c r="I58" s="35">
        <v>41</v>
      </c>
      <c r="J58" s="33">
        <v>38</v>
      </c>
      <c r="K58" s="144">
        <v>45</v>
      </c>
      <c r="L58" s="35"/>
      <c r="M58" s="33"/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28">
        <v>41</v>
      </c>
      <c r="Y58" s="32">
        <v>40</v>
      </c>
      <c r="Z58" s="32">
        <v>47</v>
      </c>
      <c r="AA58" s="32"/>
      <c r="AB58" s="39">
        <f t="shared" si="0"/>
        <v>9</v>
      </c>
      <c r="AC58" s="40">
        <f t="shared" si="1"/>
        <v>42.888888888888886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40"/>
    </row>
    <row r="59" spans="1:32" ht="15.75" customHeight="1">
      <c r="A59" s="30" t="s">
        <v>86</v>
      </c>
      <c r="B59" s="31" t="s">
        <v>11</v>
      </c>
      <c r="C59" s="31" t="s">
        <v>45</v>
      </c>
      <c r="D59" s="32"/>
      <c r="E59" s="32">
        <v>40</v>
      </c>
      <c r="F59" s="128"/>
      <c r="G59" s="33">
        <v>46</v>
      </c>
      <c r="H59" s="34">
        <v>41</v>
      </c>
      <c r="I59" s="35">
        <v>42</v>
      </c>
      <c r="J59" s="33">
        <v>44</v>
      </c>
      <c r="K59" s="144">
        <v>46</v>
      </c>
      <c r="L59" s="35"/>
      <c r="M59" s="33"/>
      <c r="N59" s="36"/>
      <c r="O59" s="32"/>
      <c r="P59" s="35"/>
      <c r="Q59" s="35"/>
      <c r="R59" s="35"/>
      <c r="S59" s="35"/>
      <c r="T59" s="35"/>
      <c r="U59" s="35"/>
      <c r="V59" s="35"/>
      <c r="W59" s="35"/>
      <c r="X59" s="128">
        <v>42</v>
      </c>
      <c r="Y59" s="160">
        <v>41</v>
      </c>
      <c r="Z59" s="32">
        <v>39</v>
      </c>
      <c r="AA59" s="32"/>
      <c r="AB59" s="39">
        <f t="shared" si="0"/>
        <v>9</v>
      </c>
      <c r="AC59" s="40">
        <f t="shared" si="1"/>
        <v>42.333333333333336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40"/>
    </row>
    <row r="60" spans="1:32" ht="15.75" customHeight="1">
      <c r="A60" s="30" t="s">
        <v>394</v>
      </c>
      <c r="B60" s="31" t="s">
        <v>3</v>
      </c>
      <c r="C60" s="31" t="s">
        <v>45</v>
      </c>
      <c r="D60" s="32">
        <v>46</v>
      </c>
      <c r="E60" s="32">
        <v>46</v>
      </c>
      <c r="F60" s="128">
        <v>45</v>
      </c>
      <c r="G60" s="33">
        <v>42</v>
      </c>
      <c r="H60" s="34"/>
      <c r="I60" s="35">
        <v>32</v>
      </c>
      <c r="J60" s="33"/>
      <c r="K60" s="144"/>
      <c r="L60" s="35">
        <v>39</v>
      </c>
      <c r="M60" s="33">
        <v>38</v>
      </c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>
        <v>41</v>
      </c>
      <c r="Y60" s="32">
        <v>40</v>
      </c>
      <c r="Z60" s="32"/>
      <c r="AA60" s="32"/>
      <c r="AB60" s="39">
        <f t="shared" si="0"/>
        <v>9</v>
      </c>
      <c r="AC60" s="40">
        <f t="shared" si="1"/>
        <v>41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40"/>
    </row>
    <row r="61" spans="1:32">
      <c r="A61" s="30" t="s">
        <v>205</v>
      </c>
      <c r="B61" s="31" t="s">
        <v>9</v>
      </c>
      <c r="C61" s="31" t="s">
        <v>45</v>
      </c>
      <c r="D61" s="32">
        <v>41</v>
      </c>
      <c r="E61" s="32">
        <v>44</v>
      </c>
      <c r="F61" s="128">
        <v>41</v>
      </c>
      <c r="G61" s="33">
        <v>43</v>
      </c>
      <c r="H61" s="34">
        <v>41</v>
      </c>
      <c r="I61" s="35"/>
      <c r="J61" s="33"/>
      <c r="K61" s="144"/>
      <c r="L61" s="35">
        <v>33</v>
      </c>
      <c r="M61" s="33"/>
      <c r="N61" s="36"/>
      <c r="O61" s="35"/>
      <c r="P61" s="35"/>
      <c r="Q61" s="35"/>
      <c r="R61" s="35"/>
      <c r="S61" s="35"/>
      <c r="T61" s="35"/>
      <c r="U61" s="35"/>
      <c r="V61" s="35"/>
      <c r="W61" s="35"/>
      <c r="X61" s="128">
        <v>35</v>
      </c>
      <c r="Y61" s="31">
        <v>43</v>
      </c>
      <c r="Z61" s="31">
        <v>43</v>
      </c>
      <c r="AA61" s="32"/>
      <c r="AB61" s="39">
        <f t="shared" si="0"/>
        <v>9</v>
      </c>
      <c r="AC61" s="40">
        <f t="shared" si="1"/>
        <v>40.444444444444443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40"/>
    </row>
    <row r="62" spans="1:32" ht="15.75" customHeight="1">
      <c r="A62" s="30" t="s">
        <v>206</v>
      </c>
      <c r="B62" s="31" t="s">
        <v>7</v>
      </c>
      <c r="C62" s="31" t="s">
        <v>45</v>
      </c>
      <c r="D62" s="32">
        <v>36</v>
      </c>
      <c r="E62" s="32">
        <v>43</v>
      </c>
      <c r="F62" s="128">
        <v>38</v>
      </c>
      <c r="G62" s="33">
        <v>39</v>
      </c>
      <c r="H62" s="34">
        <v>42</v>
      </c>
      <c r="I62" s="35">
        <v>40</v>
      </c>
      <c r="J62" s="33">
        <v>37</v>
      </c>
      <c r="K62" s="144">
        <v>40</v>
      </c>
      <c r="L62" s="35"/>
      <c r="M62" s="33"/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59">
        <v>39</v>
      </c>
      <c r="Y62" s="32"/>
      <c r="Z62" s="32"/>
      <c r="AA62" s="32"/>
      <c r="AB62" s="39">
        <f t="shared" si="0"/>
        <v>9</v>
      </c>
      <c r="AC62" s="40">
        <f t="shared" si="1"/>
        <v>39.333333333333336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40"/>
    </row>
    <row r="63" spans="1:32">
      <c r="A63" s="30" t="s">
        <v>371</v>
      </c>
      <c r="B63" s="31" t="s">
        <v>11</v>
      </c>
      <c r="C63" s="31" t="s">
        <v>45</v>
      </c>
      <c r="D63" s="32">
        <v>37</v>
      </c>
      <c r="E63" s="32">
        <v>32</v>
      </c>
      <c r="F63" s="128">
        <v>38</v>
      </c>
      <c r="G63" s="33">
        <v>36</v>
      </c>
      <c r="H63" s="34">
        <v>36</v>
      </c>
      <c r="I63" s="35">
        <v>34</v>
      </c>
      <c r="J63" s="33"/>
      <c r="K63" s="144">
        <v>44</v>
      </c>
      <c r="L63" s="35">
        <v>34</v>
      </c>
      <c r="M63" s="33">
        <v>35</v>
      </c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/>
      <c r="Y63" s="32"/>
      <c r="Z63" s="32"/>
      <c r="AA63" s="32"/>
      <c r="AB63" s="39">
        <f t="shared" si="0"/>
        <v>9</v>
      </c>
      <c r="AC63" s="40">
        <f t="shared" si="1"/>
        <v>36.222222222222221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40"/>
    </row>
    <row r="64" spans="1:32" ht="15.75" customHeight="1">
      <c r="A64" s="30" t="s">
        <v>367</v>
      </c>
      <c r="B64" s="31" t="s">
        <v>8</v>
      </c>
      <c r="C64" s="31" t="s">
        <v>45</v>
      </c>
      <c r="D64" s="32">
        <v>37</v>
      </c>
      <c r="E64" s="32">
        <v>38</v>
      </c>
      <c r="F64" s="128"/>
      <c r="G64" s="33">
        <v>33</v>
      </c>
      <c r="H64" s="34">
        <v>33</v>
      </c>
      <c r="I64" s="35">
        <v>42</v>
      </c>
      <c r="J64" s="33">
        <v>34</v>
      </c>
      <c r="K64" s="144"/>
      <c r="L64" s="35"/>
      <c r="M64" s="33"/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58">
        <v>31</v>
      </c>
      <c r="Y64" s="32">
        <v>41</v>
      </c>
      <c r="Z64" s="32">
        <v>36</v>
      </c>
      <c r="AA64" s="32"/>
      <c r="AB64" s="39">
        <f t="shared" si="0"/>
        <v>9</v>
      </c>
      <c r="AC64" s="40">
        <f t="shared" si="1"/>
        <v>36.111111111111114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40"/>
    </row>
    <row r="65" spans="1:32" ht="15.75" customHeight="1">
      <c r="A65" s="44" t="s">
        <v>103</v>
      </c>
      <c r="B65" s="32" t="s">
        <v>11</v>
      </c>
      <c r="C65" s="31" t="s">
        <v>45</v>
      </c>
      <c r="D65" s="32"/>
      <c r="E65" s="32">
        <v>38</v>
      </c>
      <c r="F65" s="128">
        <v>39</v>
      </c>
      <c r="G65" s="33">
        <v>30</v>
      </c>
      <c r="H65" s="34">
        <v>34</v>
      </c>
      <c r="I65" s="35">
        <v>31</v>
      </c>
      <c r="J65" s="33">
        <v>33</v>
      </c>
      <c r="K65" s="144">
        <v>33</v>
      </c>
      <c r="L65" s="35"/>
      <c r="M65" s="33"/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>
        <v>44</v>
      </c>
      <c r="Y65" s="32">
        <v>43</v>
      </c>
      <c r="Z65" s="32"/>
      <c r="AA65" s="32"/>
      <c r="AB65" s="39">
        <f t="shared" si="0"/>
        <v>9</v>
      </c>
      <c r="AC65" s="40">
        <f t="shared" si="1"/>
        <v>36.111111111111114</v>
      </c>
      <c r="AD65" s="40">
        <f t="array" ref="AD65">IF(AB65=0,0,IF(AB65&gt;9,AVERAGE(LARGE(D65:Z65,{1,2,3,4,5,6,7,8,9,10})),0))</f>
        <v>0</v>
      </c>
      <c r="AE65" s="40">
        <f t="array" ref="AE65">IF(AB65=0,0,IF(AB65&gt;9,SUM(LARGE(D65:Z65,{1,2,3,4,5,6,7,8,9,10})),0))</f>
        <v>0</v>
      </c>
      <c r="AF65" s="40"/>
    </row>
    <row r="66" spans="1:32" ht="15.75" customHeight="1">
      <c r="A66" s="30" t="s">
        <v>196</v>
      </c>
      <c r="B66" s="31" t="s">
        <v>8</v>
      </c>
      <c r="C66" s="31" t="s">
        <v>45</v>
      </c>
      <c r="D66" s="32">
        <v>33</v>
      </c>
      <c r="E66" s="32"/>
      <c r="F66" s="128">
        <v>32</v>
      </c>
      <c r="G66" s="33">
        <v>32</v>
      </c>
      <c r="H66" s="34">
        <v>35</v>
      </c>
      <c r="I66" s="35">
        <v>33</v>
      </c>
      <c r="J66" s="33">
        <v>30</v>
      </c>
      <c r="K66" s="144">
        <v>28</v>
      </c>
      <c r="L66" s="35"/>
      <c r="M66" s="33"/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59">
        <v>39</v>
      </c>
      <c r="Y66" s="32">
        <v>36</v>
      </c>
      <c r="Z66" s="32"/>
      <c r="AA66" s="32"/>
      <c r="AB66" s="39">
        <f t="shared" si="0"/>
        <v>9</v>
      </c>
      <c r="AC66" s="40">
        <f t="shared" si="1"/>
        <v>33.111111111111114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40"/>
    </row>
    <row r="67" spans="1:32" ht="15.75" customHeight="1">
      <c r="A67" s="30" t="s">
        <v>379</v>
      </c>
      <c r="B67" s="31" t="s">
        <v>12</v>
      </c>
      <c r="C67" s="41" t="s">
        <v>45</v>
      </c>
      <c r="D67" s="32">
        <v>49</v>
      </c>
      <c r="E67" s="32">
        <v>41</v>
      </c>
      <c r="F67" s="128"/>
      <c r="G67" s="33"/>
      <c r="H67" s="34"/>
      <c r="I67" s="35"/>
      <c r="J67" s="33">
        <v>47</v>
      </c>
      <c r="K67" s="144"/>
      <c r="L67" s="35">
        <v>40</v>
      </c>
      <c r="M67" s="33">
        <v>46</v>
      </c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>
        <v>49</v>
      </c>
      <c r="Y67" s="32">
        <v>48</v>
      </c>
      <c r="Z67" s="32">
        <v>49</v>
      </c>
      <c r="AA67" s="32"/>
      <c r="AB67" s="39">
        <f t="shared" si="0"/>
        <v>8</v>
      </c>
      <c r="AC67" s="40">
        <f t="shared" si="1"/>
        <v>46.125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40"/>
    </row>
    <row r="68" spans="1:32" ht="15.75" customHeight="1">
      <c r="A68" s="30" t="s">
        <v>71</v>
      </c>
      <c r="B68" s="31" t="s">
        <v>10</v>
      </c>
      <c r="C68" s="31" t="s">
        <v>45</v>
      </c>
      <c r="D68" s="32"/>
      <c r="E68" s="32">
        <v>45</v>
      </c>
      <c r="F68" s="128">
        <v>45</v>
      </c>
      <c r="G68" s="33"/>
      <c r="H68" s="34">
        <v>48</v>
      </c>
      <c r="I68" s="35"/>
      <c r="J68" s="33"/>
      <c r="K68" s="144"/>
      <c r="L68" s="35">
        <v>42</v>
      </c>
      <c r="M68" s="33">
        <v>46</v>
      </c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>
        <v>50</v>
      </c>
      <c r="Y68" s="32">
        <v>47</v>
      </c>
      <c r="Z68" s="32">
        <v>46</v>
      </c>
      <c r="AA68" s="32"/>
      <c r="AB68" s="39">
        <f t="shared" si="0"/>
        <v>8</v>
      </c>
      <c r="AC68" s="40">
        <f t="shared" si="1"/>
        <v>46.125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40"/>
    </row>
    <row r="69" spans="1:32">
      <c r="A69" s="44" t="s">
        <v>393</v>
      </c>
      <c r="B69" s="32" t="s">
        <v>12</v>
      </c>
      <c r="C69" s="32" t="s">
        <v>45</v>
      </c>
      <c r="D69" s="32">
        <v>45</v>
      </c>
      <c r="E69" s="32">
        <v>44</v>
      </c>
      <c r="F69" s="128"/>
      <c r="G69" s="33"/>
      <c r="H69" s="34"/>
      <c r="I69" s="35"/>
      <c r="J69" s="33">
        <v>41</v>
      </c>
      <c r="K69" s="144"/>
      <c r="L69" s="35">
        <v>47</v>
      </c>
      <c r="M69" s="33">
        <v>44</v>
      </c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>
        <v>45</v>
      </c>
      <c r="Y69" s="32">
        <v>45</v>
      </c>
      <c r="Z69" s="32">
        <v>48</v>
      </c>
      <c r="AA69" s="32"/>
      <c r="AB69" s="39">
        <f t="shared" si="0"/>
        <v>8</v>
      </c>
      <c r="AC69" s="40">
        <f t="shared" si="1"/>
        <v>44.875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40"/>
    </row>
    <row r="70" spans="1:32">
      <c r="A70" s="30" t="s">
        <v>121</v>
      </c>
      <c r="B70" s="31" t="s">
        <v>7</v>
      </c>
      <c r="C70" s="31" t="s">
        <v>45</v>
      </c>
      <c r="D70" s="32">
        <v>42</v>
      </c>
      <c r="E70" s="32">
        <v>42</v>
      </c>
      <c r="F70" s="128">
        <v>46</v>
      </c>
      <c r="G70" s="33">
        <v>43</v>
      </c>
      <c r="H70" s="34">
        <v>43</v>
      </c>
      <c r="I70" s="35"/>
      <c r="J70" s="33"/>
      <c r="K70" s="144"/>
      <c r="L70" s="35">
        <v>43</v>
      </c>
      <c r="M70" s="33">
        <v>47</v>
      </c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>
        <v>47</v>
      </c>
      <c r="Y70" s="32"/>
      <c r="Z70" s="32"/>
      <c r="AA70" s="32"/>
      <c r="AB70" s="39">
        <f t="shared" ref="AB70:AB133" si="2">COUNT(D70:AA70)</f>
        <v>8</v>
      </c>
      <c r="AC70" s="40">
        <f t="shared" ref="AC70:AC133" si="3">IF(AB70=0,0,AVERAGE(D70:Z70))</f>
        <v>44.125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40"/>
    </row>
    <row r="71" spans="1:32" ht="15.75" customHeight="1">
      <c r="A71" s="30" t="s">
        <v>61</v>
      </c>
      <c r="B71" s="31" t="s">
        <v>12</v>
      </c>
      <c r="C71" s="31" t="s">
        <v>45</v>
      </c>
      <c r="D71" s="32">
        <v>45</v>
      </c>
      <c r="E71" s="32">
        <v>43</v>
      </c>
      <c r="F71" s="128"/>
      <c r="G71" s="33"/>
      <c r="H71" s="34"/>
      <c r="I71" s="35">
        <v>45</v>
      </c>
      <c r="J71" s="33">
        <v>36</v>
      </c>
      <c r="K71" s="144"/>
      <c r="L71" s="35"/>
      <c r="M71" s="33">
        <v>43</v>
      </c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32">
        <v>45</v>
      </c>
      <c r="Y71" s="32">
        <v>44</v>
      </c>
      <c r="Z71" s="32">
        <v>46</v>
      </c>
      <c r="AA71" s="32"/>
      <c r="AB71" s="39">
        <f t="shared" si="2"/>
        <v>8</v>
      </c>
      <c r="AC71" s="40">
        <f t="shared" si="3"/>
        <v>43.375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40"/>
    </row>
    <row r="72" spans="1:32">
      <c r="A72" s="44" t="s">
        <v>127</v>
      </c>
      <c r="B72" s="32" t="s">
        <v>7</v>
      </c>
      <c r="C72" s="31" t="s">
        <v>45</v>
      </c>
      <c r="D72" s="32">
        <v>45</v>
      </c>
      <c r="E72" s="32">
        <v>45</v>
      </c>
      <c r="F72" s="128">
        <v>45</v>
      </c>
      <c r="G72" s="33">
        <v>44</v>
      </c>
      <c r="H72" s="34">
        <v>44</v>
      </c>
      <c r="I72" s="35">
        <v>40</v>
      </c>
      <c r="J72" s="33">
        <v>33</v>
      </c>
      <c r="K72" s="144"/>
      <c r="L72" s="35"/>
      <c r="M72" s="33"/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59">
        <v>41</v>
      </c>
      <c r="Y72" s="32"/>
      <c r="Z72" s="32"/>
      <c r="AA72" s="32"/>
      <c r="AB72" s="39">
        <f t="shared" si="2"/>
        <v>8</v>
      </c>
      <c r="AC72" s="40">
        <f t="shared" si="3"/>
        <v>42.125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40"/>
    </row>
    <row r="73" spans="1:32" ht="15.75" customHeight="1">
      <c r="A73" s="30" t="s">
        <v>101</v>
      </c>
      <c r="B73" s="31" t="s">
        <v>4</v>
      </c>
      <c r="C73" s="31" t="s">
        <v>45</v>
      </c>
      <c r="D73" s="32">
        <v>36</v>
      </c>
      <c r="E73" s="32">
        <v>44</v>
      </c>
      <c r="F73" s="128">
        <v>42</v>
      </c>
      <c r="G73" s="33">
        <v>43</v>
      </c>
      <c r="H73" s="34">
        <v>45</v>
      </c>
      <c r="I73" s="35">
        <v>41</v>
      </c>
      <c r="J73" s="33">
        <v>38</v>
      </c>
      <c r="K73" s="144"/>
      <c r="L73" s="35"/>
      <c r="M73" s="33"/>
      <c r="N73" s="36"/>
      <c r="O73" s="35"/>
      <c r="P73" s="35"/>
      <c r="Q73" s="35"/>
      <c r="R73" s="35"/>
      <c r="S73" s="35"/>
      <c r="T73" s="35"/>
      <c r="U73" s="35"/>
      <c r="V73" s="35"/>
      <c r="W73" s="35"/>
      <c r="X73" s="128">
        <v>39</v>
      </c>
      <c r="Y73" s="32"/>
      <c r="Z73" s="32"/>
      <c r="AA73" s="32"/>
      <c r="AB73" s="39">
        <f t="shared" si="2"/>
        <v>8</v>
      </c>
      <c r="AC73" s="40">
        <f t="shared" si="3"/>
        <v>41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40"/>
    </row>
    <row r="74" spans="1:32">
      <c r="A74" s="30" t="s">
        <v>314</v>
      </c>
      <c r="B74" s="31" t="s">
        <v>12</v>
      </c>
      <c r="C74" s="31" t="s">
        <v>45</v>
      </c>
      <c r="D74" s="32">
        <v>43</v>
      </c>
      <c r="E74" s="32">
        <v>43</v>
      </c>
      <c r="F74" s="128">
        <v>38</v>
      </c>
      <c r="G74" s="33"/>
      <c r="H74" s="34">
        <v>40</v>
      </c>
      <c r="I74" s="35">
        <v>33</v>
      </c>
      <c r="J74" s="33"/>
      <c r="K74" s="144"/>
      <c r="L74" s="35"/>
      <c r="M74" s="33">
        <v>41</v>
      </c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>
        <v>39</v>
      </c>
      <c r="Y74" s="32">
        <v>45</v>
      </c>
      <c r="Z74" s="32"/>
      <c r="AA74" s="32"/>
      <c r="AB74" s="39">
        <f t="shared" si="2"/>
        <v>8</v>
      </c>
      <c r="AC74" s="40">
        <f t="shared" si="3"/>
        <v>40.25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40"/>
    </row>
    <row r="75" spans="1:32">
      <c r="A75" s="30" t="s">
        <v>82</v>
      </c>
      <c r="B75" s="31" t="s">
        <v>6</v>
      </c>
      <c r="C75" s="31" t="s">
        <v>45</v>
      </c>
      <c r="D75" s="32">
        <v>42</v>
      </c>
      <c r="E75" s="32">
        <v>45</v>
      </c>
      <c r="F75" s="128"/>
      <c r="G75" s="33"/>
      <c r="H75" s="34">
        <v>42</v>
      </c>
      <c r="I75" s="35">
        <v>37</v>
      </c>
      <c r="J75" s="33">
        <v>39</v>
      </c>
      <c r="K75" s="144">
        <v>41</v>
      </c>
      <c r="L75" s="35">
        <v>31</v>
      </c>
      <c r="M75" s="33">
        <v>40</v>
      </c>
      <c r="N75" s="36"/>
      <c r="O75" s="35"/>
      <c r="P75" s="35"/>
      <c r="Q75" s="35"/>
      <c r="R75" s="35"/>
      <c r="S75" s="35"/>
      <c r="T75" s="35"/>
      <c r="U75" s="35"/>
      <c r="V75" s="35"/>
      <c r="W75" s="35"/>
      <c r="X75" s="128"/>
      <c r="Y75" s="32"/>
      <c r="Z75" s="32"/>
      <c r="AA75" s="32"/>
      <c r="AB75" s="39">
        <f t="shared" si="2"/>
        <v>8</v>
      </c>
      <c r="AC75" s="40">
        <f t="shared" si="3"/>
        <v>39.625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40"/>
    </row>
    <row r="76" spans="1:32">
      <c r="A76" s="30" t="s">
        <v>297</v>
      </c>
      <c r="B76" s="31" t="s">
        <v>9</v>
      </c>
      <c r="C76" s="31" t="s">
        <v>45</v>
      </c>
      <c r="D76" s="32">
        <v>37</v>
      </c>
      <c r="E76" s="32">
        <v>44</v>
      </c>
      <c r="F76" s="128">
        <v>39</v>
      </c>
      <c r="G76" s="33">
        <v>40</v>
      </c>
      <c r="H76" s="34"/>
      <c r="I76" s="35">
        <v>33</v>
      </c>
      <c r="J76" s="33"/>
      <c r="K76" s="144">
        <v>43</v>
      </c>
      <c r="L76" s="35">
        <v>32</v>
      </c>
      <c r="M76" s="33">
        <v>44</v>
      </c>
      <c r="N76" s="36"/>
      <c r="O76" s="35"/>
      <c r="P76" s="35"/>
      <c r="Q76" s="35"/>
      <c r="R76" s="35"/>
      <c r="S76" s="35"/>
      <c r="T76" s="35"/>
      <c r="U76" s="35"/>
      <c r="V76" s="35"/>
      <c r="W76" s="35"/>
      <c r="X76" s="128"/>
      <c r="Y76" s="32"/>
      <c r="Z76" s="32"/>
      <c r="AA76" s="32"/>
      <c r="AB76" s="39">
        <f t="shared" si="2"/>
        <v>8</v>
      </c>
      <c r="AC76" s="40">
        <f t="shared" si="3"/>
        <v>39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40"/>
    </row>
    <row r="77" spans="1:32" ht="15.75" customHeight="1">
      <c r="A77" s="126" t="s">
        <v>402</v>
      </c>
      <c r="B77" s="163" t="s">
        <v>7</v>
      </c>
      <c r="C77" s="120" t="s">
        <v>45</v>
      </c>
      <c r="D77" s="121"/>
      <c r="E77" s="121">
        <v>42</v>
      </c>
      <c r="F77" s="128">
        <v>42</v>
      </c>
      <c r="G77" s="33">
        <v>37</v>
      </c>
      <c r="H77" s="34">
        <v>34</v>
      </c>
      <c r="I77" s="35"/>
      <c r="J77" s="33"/>
      <c r="K77" s="144">
        <v>42</v>
      </c>
      <c r="L77" s="35"/>
      <c r="M77" s="33"/>
      <c r="N77" s="36"/>
      <c r="O77" s="35"/>
      <c r="P77" s="35"/>
      <c r="Q77" s="35"/>
      <c r="R77" s="35"/>
      <c r="S77" s="127"/>
      <c r="T77" s="35"/>
      <c r="U77" s="35"/>
      <c r="V77" s="35"/>
      <c r="W77" s="35"/>
      <c r="X77" s="159">
        <v>35</v>
      </c>
      <c r="Y77" s="32">
        <v>35</v>
      </c>
      <c r="Z77" s="32">
        <v>45</v>
      </c>
      <c r="AA77" s="31"/>
      <c r="AB77" s="39">
        <f t="shared" si="2"/>
        <v>8</v>
      </c>
      <c r="AC77" s="40">
        <f t="shared" si="3"/>
        <v>39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40"/>
    </row>
    <row r="78" spans="1:32" ht="15" customHeight="1">
      <c r="A78" s="30" t="s">
        <v>56</v>
      </c>
      <c r="B78" s="160" t="s">
        <v>12</v>
      </c>
      <c r="C78" s="31" t="s">
        <v>45</v>
      </c>
      <c r="D78" s="32">
        <v>38</v>
      </c>
      <c r="E78" s="32">
        <v>33</v>
      </c>
      <c r="F78" s="128">
        <v>38</v>
      </c>
      <c r="G78" s="33">
        <v>38</v>
      </c>
      <c r="H78" s="34">
        <v>42</v>
      </c>
      <c r="I78" s="35"/>
      <c r="J78" s="33">
        <v>39</v>
      </c>
      <c r="K78" s="144"/>
      <c r="L78" s="35">
        <v>31</v>
      </c>
      <c r="M78" s="33">
        <v>40</v>
      </c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/>
      <c r="Y78" s="32"/>
      <c r="Z78" s="32"/>
      <c r="AA78" s="32"/>
      <c r="AB78" s="39">
        <f t="shared" si="2"/>
        <v>8</v>
      </c>
      <c r="AC78" s="40">
        <f t="shared" si="3"/>
        <v>37.375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40"/>
    </row>
    <row r="79" spans="1:32">
      <c r="A79" s="30" t="s">
        <v>372</v>
      </c>
      <c r="B79" s="31" t="s">
        <v>12</v>
      </c>
      <c r="C79" s="31" t="s">
        <v>45</v>
      </c>
      <c r="D79" s="32">
        <v>33</v>
      </c>
      <c r="E79" s="32">
        <v>40</v>
      </c>
      <c r="F79" s="128">
        <v>33</v>
      </c>
      <c r="G79" s="33">
        <v>43</v>
      </c>
      <c r="H79" s="34"/>
      <c r="I79" s="35">
        <v>33</v>
      </c>
      <c r="J79" s="33">
        <v>34</v>
      </c>
      <c r="K79" s="144"/>
      <c r="L79" s="35"/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>
        <v>36</v>
      </c>
      <c r="Y79" s="32">
        <v>40</v>
      </c>
      <c r="Z79" s="32"/>
      <c r="AA79" s="32"/>
      <c r="AB79" s="39">
        <f t="shared" si="2"/>
        <v>8</v>
      </c>
      <c r="AC79" s="40">
        <f t="shared" si="3"/>
        <v>36.5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40"/>
    </row>
    <row r="80" spans="1:32">
      <c r="A80" s="126" t="s">
        <v>410</v>
      </c>
      <c r="B80" s="120" t="s">
        <v>5</v>
      </c>
      <c r="C80" s="120" t="s">
        <v>45</v>
      </c>
      <c r="D80" s="121"/>
      <c r="E80" s="121">
        <v>43</v>
      </c>
      <c r="F80" s="128"/>
      <c r="G80" s="33">
        <v>33</v>
      </c>
      <c r="H80" s="34">
        <v>40</v>
      </c>
      <c r="I80" s="35">
        <v>29</v>
      </c>
      <c r="J80" s="33">
        <v>33</v>
      </c>
      <c r="K80" s="144"/>
      <c r="L80" s="35"/>
      <c r="M80" s="33"/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>
        <v>41</v>
      </c>
      <c r="Y80" s="160">
        <v>36</v>
      </c>
      <c r="Z80" s="32">
        <v>37</v>
      </c>
      <c r="AA80" s="32"/>
      <c r="AB80" s="39">
        <f t="shared" si="2"/>
        <v>8</v>
      </c>
      <c r="AC80" s="40">
        <f t="shared" si="3"/>
        <v>36.5</v>
      </c>
      <c r="AD80" s="40">
        <f t="array" ref="AD80">IF(AB80=0,0,IF(AB80&gt;9,AVERAGE(LARGE(D80:Z80,{1,2,3,4,5,6,7,8,9,10})),0))</f>
        <v>0</v>
      </c>
      <c r="AE80" s="40">
        <f t="array" ref="AE80">IF(AB80=0,0,IF(AB80&gt;9,SUM(LARGE(D80:Z80,{1,2,3,4,5,6,7,8,9,10})),0))</f>
        <v>0</v>
      </c>
      <c r="AF80" s="40"/>
    </row>
    <row r="81" spans="1:32">
      <c r="A81" s="30" t="s">
        <v>73</v>
      </c>
      <c r="B81" s="31" t="s">
        <v>7</v>
      </c>
      <c r="C81" s="31" t="s">
        <v>45</v>
      </c>
      <c r="D81" s="32">
        <v>36</v>
      </c>
      <c r="E81" s="32">
        <v>35</v>
      </c>
      <c r="F81" s="128">
        <v>40</v>
      </c>
      <c r="G81" s="33">
        <v>32</v>
      </c>
      <c r="H81" s="34">
        <v>24</v>
      </c>
      <c r="I81" s="35"/>
      <c r="J81" s="33"/>
      <c r="K81" s="144"/>
      <c r="L81" s="35"/>
      <c r="M81" s="33"/>
      <c r="N81" s="36"/>
      <c r="O81" s="35"/>
      <c r="P81" s="35"/>
      <c r="Q81" s="35"/>
      <c r="R81" s="35"/>
      <c r="S81" s="35"/>
      <c r="T81" s="35"/>
      <c r="U81" s="35"/>
      <c r="V81" s="35"/>
      <c r="W81" s="35"/>
      <c r="X81" s="128">
        <v>35</v>
      </c>
      <c r="Y81" s="32">
        <v>39</v>
      </c>
      <c r="Z81" s="32">
        <v>36</v>
      </c>
      <c r="AA81" s="32"/>
      <c r="AB81" s="39">
        <f t="shared" si="2"/>
        <v>8</v>
      </c>
      <c r="AC81" s="40">
        <f t="shared" si="3"/>
        <v>34.625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40"/>
    </row>
    <row r="82" spans="1:32">
      <c r="A82" s="30" t="s">
        <v>87</v>
      </c>
      <c r="B82" s="31" t="s">
        <v>3</v>
      </c>
      <c r="C82" s="31" t="s">
        <v>45</v>
      </c>
      <c r="D82" s="32">
        <v>32</v>
      </c>
      <c r="E82" s="32">
        <v>39</v>
      </c>
      <c r="F82" s="128">
        <v>35</v>
      </c>
      <c r="G82" s="33"/>
      <c r="H82" s="34"/>
      <c r="I82" s="35"/>
      <c r="J82" s="33">
        <v>25</v>
      </c>
      <c r="K82" s="144"/>
      <c r="L82" s="35">
        <v>31</v>
      </c>
      <c r="M82" s="33">
        <v>34</v>
      </c>
      <c r="N82" s="36"/>
      <c r="O82" s="35"/>
      <c r="P82" s="35"/>
      <c r="Q82" s="35"/>
      <c r="R82" s="35"/>
      <c r="S82" s="35"/>
      <c r="T82" s="35"/>
      <c r="U82" s="35"/>
      <c r="V82" s="35"/>
      <c r="W82" s="35"/>
      <c r="X82" s="128">
        <v>34</v>
      </c>
      <c r="Y82" s="32">
        <v>39</v>
      </c>
      <c r="Z82" s="32"/>
      <c r="AA82" s="32"/>
      <c r="AB82" s="39">
        <f t="shared" si="2"/>
        <v>8</v>
      </c>
      <c r="AC82" s="40">
        <f t="shared" si="3"/>
        <v>33.625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40"/>
    </row>
    <row r="83" spans="1:32">
      <c r="A83" s="30" t="s">
        <v>138</v>
      </c>
      <c r="B83" s="31" t="s">
        <v>3</v>
      </c>
      <c r="C83" s="31" t="s">
        <v>45</v>
      </c>
      <c r="D83" s="32">
        <v>35</v>
      </c>
      <c r="E83" s="32">
        <v>38</v>
      </c>
      <c r="F83" s="128"/>
      <c r="G83" s="33">
        <v>31</v>
      </c>
      <c r="H83" s="34"/>
      <c r="I83" s="35">
        <v>31</v>
      </c>
      <c r="J83" s="33">
        <v>29</v>
      </c>
      <c r="K83" s="144"/>
      <c r="L83" s="35">
        <v>32</v>
      </c>
      <c r="M83" s="33">
        <v>33</v>
      </c>
      <c r="N83" s="36"/>
      <c r="O83" s="35"/>
      <c r="P83" s="35"/>
      <c r="Q83" s="35"/>
      <c r="R83" s="35"/>
      <c r="S83" s="35"/>
      <c r="T83" s="35"/>
      <c r="U83" s="35"/>
      <c r="V83" s="35"/>
      <c r="W83" s="35"/>
      <c r="X83" s="128">
        <v>37</v>
      </c>
      <c r="Y83" s="32"/>
      <c r="Z83" s="32"/>
      <c r="AA83" s="32"/>
      <c r="AB83" s="39">
        <f t="shared" si="2"/>
        <v>8</v>
      </c>
      <c r="AC83" s="40">
        <f t="shared" si="3"/>
        <v>33.25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40"/>
    </row>
    <row r="84" spans="1:32">
      <c r="A84" s="44" t="s">
        <v>164</v>
      </c>
      <c r="B84" s="32" t="s">
        <v>7</v>
      </c>
      <c r="C84" s="32" t="s">
        <v>45</v>
      </c>
      <c r="D84" s="32"/>
      <c r="E84" s="32">
        <v>33</v>
      </c>
      <c r="F84" s="128">
        <v>31</v>
      </c>
      <c r="G84" s="33">
        <v>34</v>
      </c>
      <c r="H84" s="34">
        <v>29</v>
      </c>
      <c r="I84" s="35">
        <v>27</v>
      </c>
      <c r="J84" s="33"/>
      <c r="K84" s="144">
        <v>38</v>
      </c>
      <c r="L84" s="35"/>
      <c r="M84" s="33"/>
      <c r="N84" s="36"/>
      <c r="O84" s="35"/>
      <c r="P84" s="35"/>
      <c r="Q84" s="35"/>
      <c r="R84" s="35"/>
      <c r="S84" s="35"/>
      <c r="T84" s="35"/>
      <c r="U84" s="35"/>
      <c r="V84" s="35"/>
      <c r="W84" s="35"/>
      <c r="X84" s="159">
        <v>31</v>
      </c>
      <c r="Y84" s="32">
        <v>34</v>
      </c>
      <c r="Z84" s="32"/>
      <c r="AA84" s="32"/>
      <c r="AB84" s="39">
        <f t="shared" si="2"/>
        <v>8</v>
      </c>
      <c r="AC84" s="40">
        <f t="shared" si="3"/>
        <v>32.125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40"/>
    </row>
    <row r="85" spans="1:32">
      <c r="A85" s="30" t="s">
        <v>83</v>
      </c>
      <c r="B85" s="31" t="s">
        <v>11</v>
      </c>
      <c r="C85" s="31" t="s">
        <v>45</v>
      </c>
      <c r="D85" s="32"/>
      <c r="E85" s="32">
        <v>46</v>
      </c>
      <c r="F85" s="128"/>
      <c r="G85" s="33">
        <v>42</v>
      </c>
      <c r="H85" s="34">
        <v>48</v>
      </c>
      <c r="I85" s="35"/>
      <c r="J85" s="33">
        <v>45</v>
      </c>
      <c r="K85" s="144">
        <v>47</v>
      </c>
      <c r="L85" s="35"/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>
        <v>46</v>
      </c>
      <c r="Y85" s="32">
        <v>41</v>
      </c>
      <c r="Z85" s="32"/>
      <c r="AA85" s="32"/>
      <c r="AB85" s="39">
        <f t="shared" si="2"/>
        <v>7</v>
      </c>
      <c r="AC85" s="40">
        <f t="shared" si="3"/>
        <v>45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40"/>
    </row>
    <row r="86" spans="1:32">
      <c r="A86" s="30" t="s">
        <v>181</v>
      </c>
      <c r="B86" s="31" t="s">
        <v>4</v>
      </c>
      <c r="C86" s="31" t="s">
        <v>45</v>
      </c>
      <c r="D86" s="32">
        <v>44</v>
      </c>
      <c r="E86" s="32">
        <v>44</v>
      </c>
      <c r="F86" s="128"/>
      <c r="G86" s="33">
        <v>41</v>
      </c>
      <c r="H86" s="34">
        <v>46</v>
      </c>
      <c r="I86" s="35"/>
      <c r="J86" s="33">
        <v>46</v>
      </c>
      <c r="K86" s="144">
        <v>47</v>
      </c>
      <c r="L86" s="35">
        <v>42</v>
      </c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/>
      <c r="Y86" s="32"/>
      <c r="Z86" s="32"/>
      <c r="AA86" s="32"/>
      <c r="AB86" s="39">
        <f t="shared" si="2"/>
        <v>7</v>
      </c>
      <c r="AC86" s="40">
        <f t="shared" si="3"/>
        <v>44.285714285714285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40"/>
    </row>
    <row r="87" spans="1:32">
      <c r="A87" s="30" t="s">
        <v>134</v>
      </c>
      <c r="B87" s="31" t="s">
        <v>11</v>
      </c>
      <c r="C87" s="31" t="s">
        <v>45</v>
      </c>
      <c r="D87" s="32"/>
      <c r="E87" s="32">
        <v>42</v>
      </c>
      <c r="F87" s="128"/>
      <c r="G87" s="33"/>
      <c r="H87" s="34">
        <v>39</v>
      </c>
      <c r="I87" s="35">
        <v>42</v>
      </c>
      <c r="J87" s="33">
        <v>43</v>
      </c>
      <c r="K87" s="144">
        <v>42</v>
      </c>
      <c r="L87" s="35"/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>
        <v>46</v>
      </c>
      <c r="Y87" s="32">
        <v>45</v>
      </c>
      <c r="Z87" s="32"/>
      <c r="AA87" s="32"/>
      <c r="AB87" s="39">
        <f t="shared" si="2"/>
        <v>7</v>
      </c>
      <c r="AC87" s="40">
        <f t="shared" si="3"/>
        <v>42.714285714285715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40"/>
    </row>
    <row r="88" spans="1:32">
      <c r="A88" s="30" t="s">
        <v>113</v>
      </c>
      <c r="B88" s="31" t="s">
        <v>12</v>
      </c>
      <c r="C88" s="41" t="s">
        <v>45</v>
      </c>
      <c r="D88" s="32"/>
      <c r="E88" s="32"/>
      <c r="F88" s="128"/>
      <c r="G88" s="33"/>
      <c r="H88" s="34"/>
      <c r="I88" s="35">
        <v>39</v>
      </c>
      <c r="J88" s="33">
        <v>39</v>
      </c>
      <c r="K88" s="144"/>
      <c r="L88" s="35">
        <v>42</v>
      </c>
      <c r="M88" s="33">
        <v>45</v>
      </c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>
        <v>44</v>
      </c>
      <c r="Y88" s="32">
        <v>42</v>
      </c>
      <c r="Z88" s="32">
        <v>46</v>
      </c>
      <c r="AA88" s="32"/>
      <c r="AB88" s="39">
        <f t="shared" si="2"/>
        <v>7</v>
      </c>
      <c r="AC88" s="40">
        <f t="shared" si="3"/>
        <v>42.428571428571431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40"/>
    </row>
    <row r="89" spans="1:32">
      <c r="A89" s="30" t="s">
        <v>65</v>
      </c>
      <c r="B89" s="31" t="s">
        <v>11</v>
      </c>
      <c r="C89" s="31" t="s">
        <v>45</v>
      </c>
      <c r="D89" s="32"/>
      <c r="E89" s="32">
        <v>40</v>
      </c>
      <c r="F89" s="128"/>
      <c r="G89" s="33">
        <v>44</v>
      </c>
      <c r="H89" s="34">
        <v>46</v>
      </c>
      <c r="I89" s="35">
        <v>38</v>
      </c>
      <c r="J89" s="33">
        <v>39</v>
      </c>
      <c r="K89" s="144">
        <v>45</v>
      </c>
      <c r="L89" s="35"/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>
        <v>43</v>
      </c>
      <c r="Y89" s="32"/>
      <c r="Z89" s="32"/>
      <c r="AA89" s="32"/>
      <c r="AB89" s="39">
        <f t="shared" si="2"/>
        <v>7</v>
      </c>
      <c r="AC89" s="40">
        <f t="shared" si="3"/>
        <v>42.142857142857146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40"/>
    </row>
    <row r="90" spans="1:32">
      <c r="A90" s="44" t="s">
        <v>370</v>
      </c>
      <c r="B90" s="38" t="s">
        <v>366</v>
      </c>
      <c r="C90" s="38" t="s">
        <v>45</v>
      </c>
      <c r="D90" s="32">
        <v>46</v>
      </c>
      <c r="E90" s="32">
        <v>47</v>
      </c>
      <c r="F90" s="128"/>
      <c r="G90" s="33">
        <v>42</v>
      </c>
      <c r="H90" s="34">
        <v>31</v>
      </c>
      <c r="I90" s="35"/>
      <c r="J90" s="33"/>
      <c r="K90" s="144"/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28">
        <v>41</v>
      </c>
      <c r="Y90" s="32">
        <v>46</v>
      </c>
      <c r="Z90" s="160">
        <v>41</v>
      </c>
      <c r="AA90" s="31"/>
      <c r="AB90" s="39">
        <f t="shared" si="2"/>
        <v>7</v>
      </c>
      <c r="AC90" s="40">
        <f t="shared" si="3"/>
        <v>42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40"/>
    </row>
    <row r="91" spans="1:32">
      <c r="A91" s="44" t="s">
        <v>139</v>
      </c>
      <c r="B91" s="32" t="s">
        <v>4</v>
      </c>
      <c r="C91" s="32" t="s">
        <v>45</v>
      </c>
      <c r="D91" s="32">
        <v>36</v>
      </c>
      <c r="E91" s="32"/>
      <c r="F91" s="128"/>
      <c r="G91" s="33">
        <v>42</v>
      </c>
      <c r="H91" s="34">
        <v>45</v>
      </c>
      <c r="I91" s="35">
        <v>40</v>
      </c>
      <c r="J91" s="33">
        <v>44</v>
      </c>
      <c r="K91" s="144">
        <v>45</v>
      </c>
      <c r="L91" s="35">
        <v>40</v>
      </c>
      <c r="M91" s="33"/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/>
      <c r="Y91" s="32"/>
      <c r="Z91" s="32"/>
      <c r="AA91" s="32"/>
      <c r="AB91" s="39">
        <f t="shared" si="2"/>
        <v>7</v>
      </c>
      <c r="AC91" s="40">
        <f t="shared" si="3"/>
        <v>41.714285714285715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40"/>
    </row>
    <row r="92" spans="1:32">
      <c r="A92" s="30" t="s">
        <v>137</v>
      </c>
      <c r="B92" s="31" t="s">
        <v>7</v>
      </c>
      <c r="C92" s="31" t="s">
        <v>45</v>
      </c>
      <c r="D92" s="32">
        <v>40</v>
      </c>
      <c r="E92" s="32">
        <v>40</v>
      </c>
      <c r="F92" s="128">
        <v>42</v>
      </c>
      <c r="G92" s="33"/>
      <c r="H92" s="34">
        <v>41</v>
      </c>
      <c r="I92" s="35"/>
      <c r="J92" s="33"/>
      <c r="K92" s="144"/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>
        <v>46</v>
      </c>
      <c r="Y92" s="32">
        <v>44</v>
      </c>
      <c r="Z92" s="32">
        <v>38</v>
      </c>
      <c r="AA92" s="32"/>
      <c r="AB92" s="39">
        <f t="shared" si="2"/>
        <v>7</v>
      </c>
      <c r="AC92" s="40">
        <f t="shared" si="3"/>
        <v>41.571428571428569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40"/>
    </row>
    <row r="93" spans="1:32">
      <c r="A93" s="30" t="s">
        <v>166</v>
      </c>
      <c r="B93" s="31" t="s">
        <v>6</v>
      </c>
      <c r="C93" s="31" t="s">
        <v>45</v>
      </c>
      <c r="D93" s="32">
        <v>41</v>
      </c>
      <c r="E93" s="32">
        <v>40</v>
      </c>
      <c r="F93" s="128"/>
      <c r="G93" s="33">
        <v>44</v>
      </c>
      <c r="H93" s="34">
        <v>38</v>
      </c>
      <c r="I93" s="35"/>
      <c r="J93" s="33"/>
      <c r="K93" s="144"/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>
        <v>39</v>
      </c>
      <c r="Y93" s="32">
        <v>42</v>
      </c>
      <c r="Z93" s="160">
        <v>42</v>
      </c>
      <c r="AA93" s="32"/>
      <c r="AB93" s="39">
        <f t="shared" si="2"/>
        <v>7</v>
      </c>
      <c r="AC93" s="40">
        <f t="shared" si="3"/>
        <v>40.857142857142854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40"/>
    </row>
    <row r="94" spans="1:32">
      <c r="A94" s="30" t="s">
        <v>152</v>
      </c>
      <c r="B94" s="31" t="s">
        <v>5</v>
      </c>
      <c r="C94" s="31" t="s">
        <v>45</v>
      </c>
      <c r="D94" s="32"/>
      <c r="E94" s="32">
        <v>38</v>
      </c>
      <c r="F94" s="128">
        <v>40</v>
      </c>
      <c r="G94" s="33">
        <v>39</v>
      </c>
      <c r="H94" s="34">
        <v>41</v>
      </c>
      <c r="I94" s="35">
        <v>43</v>
      </c>
      <c r="J94" s="33">
        <v>39</v>
      </c>
      <c r="K94" s="144">
        <v>44</v>
      </c>
      <c r="L94" s="35"/>
      <c r="M94" s="33"/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/>
      <c r="Y94" s="32"/>
      <c r="Z94" s="32"/>
      <c r="AA94" s="32"/>
      <c r="AB94" s="39">
        <f t="shared" si="2"/>
        <v>7</v>
      </c>
      <c r="AC94" s="40">
        <f t="shared" si="3"/>
        <v>40.571428571428569</v>
      </c>
      <c r="AD94" s="40">
        <f t="array" ref="AD94">IF(AB94=0,0,IF(AB94&gt;9,AVERAGE(LARGE(D94:Z94,{1,2,3,4,5,6,7,8,9,10})),0))</f>
        <v>0</v>
      </c>
      <c r="AE94" s="40">
        <f t="array" ref="AE94">IF(AB94=0,0,IF(AB94&gt;9,SUM(LARGE(D94:Z94,{1,2,3,4,5,6,7,8,9,10})),0))</f>
        <v>0</v>
      </c>
      <c r="AF94" s="40"/>
    </row>
    <row r="95" spans="1:32">
      <c r="A95" s="30" t="s">
        <v>165</v>
      </c>
      <c r="B95" s="31" t="s">
        <v>4</v>
      </c>
      <c r="C95" s="31" t="s">
        <v>45</v>
      </c>
      <c r="D95" s="32">
        <v>39</v>
      </c>
      <c r="E95" s="32">
        <v>42</v>
      </c>
      <c r="F95" s="128"/>
      <c r="G95" s="33">
        <v>42</v>
      </c>
      <c r="H95" s="34">
        <v>34</v>
      </c>
      <c r="I95" s="35"/>
      <c r="J95" s="33">
        <v>40</v>
      </c>
      <c r="K95" s="144"/>
      <c r="L95" s="35"/>
      <c r="M95" s="33"/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>
        <v>38</v>
      </c>
      <c r="Y95" s="37">
        <v>41</v>
      </c>
      <c r="Z95" s="32"/>
      <c r="AA95" s="31"/>
      <c r="AB95" s="39">
        <f t="shared" si="2"/>
        <v>7</v>
      </c>
      <c r="AC95" s="40">
        <f t="shared" si="3"/>
        <v>39.428571428571431</v>
      </c>
      <c r="AD95" s="40">
        <f t="array" ref="AD95">IF(AB95=0,0,IF(AB95&gt;9,AVERAGE(LARGE(D95:Z95,{1,2,3,4,5,6,7,8,9,10})),0))</f>
        <v>0</v>
      </c>
      <c r="AE95" s="40">
        <f t="array" ref="AE95">IF(AB95=0,0,IF(AB95&gt;9,SUM(LARGE(D95:Z95,{1,2,3,4,5,6,7,8,9,10})),0))</f>
        <v>0</v>
      </c>
      <c r="AF95" s="40"/>
    </row>
    <row r="96" spans="1:32">
      <c r="A96" s="30" t="s">
        <v>100</v>
      </c>
      <c r="B96" s="31" t="s">
        <v>10</v>
      </c>
      <c r="C96" s="31" t="s">
        <v>45</v>
      </c>
      <c r="D96" s="32">
        <v>39</v>
      </c>
      <c r="E96" s="32">
        <v>43</v>
      </c>
      <c r="F96" s="128">
        <v>42</v>
      </c>
      <c r="G96" s="33"/>
      <c r="H96" s="34">
        <v>38</v>
      </c>
      <c r="I96" s="35"/>
      <c r="J96" s="33">
        <v>35</v>
      </c>
      <c r="K96" s="144"/>
      <c r="L96" s="35">
        <v>38</v>
      </c>
      <c r="M96" s="33">
        <v>40</v>
      </c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/>
      <c r="Y96" s="32"/>
      <c r="Z96" s="32"/>
      <c r="AA96" s="32"/>
      <c r="AB96" s="39">
        <f t="shared" si="2"/>
        <v>7</v>
      </c>
      <c r="AC96" s="40">
        <f t="shared" si="3"/>
        <v>39.285714285714285</v>
      </c>
      <c r="AD96" s="40">
        <f t="array" ref="AD96">IF(AB96=0,0,IF(AB96&gt;9,AVERAGE(LARGE(D96:Z96,{1,2,3,4,5,6,7,8,9,10})),0))</f>
        <v>0</v>
      </c>
      <c r="AE96" s="40">
        <f t="array" ref="AE96">IF(AB96=0,0,IF(AB96&gt;9,SUM(LARGE(D96:Z96,{1,2,3,4,5,6,7,8,9,10})),0))</f>
        <v>0</v>
      </c>
      <c r="AF96" s="40"/>
    </row>
    <row r="97" spans="1:32">
      <c r="A97" s="30" t="s">
        <v>69</v>
      </c>
      <c r="B97" s="31" t="s">
        <v>12</v>
      </c>
      <c r="C97" s="41" t="s">
        <v>45</v>
      </c>
      <c r="D97" s="32">
        <v>41</v>
      </c>
      <c r="E97" s="32">
        <v>41</v>
      </c>
      <c r="F97" s="128">
        <v>35</v>
      </c>
      <c r="G97" s="33"/>
      <c r="H97" s="34">
        <v>40</v>
      </c>
      <c r="I97" s="35"/>
      <c r="J97" s="33"/>
      <c r="K97" s="144"/>
      <c r="L97" s="35">
        <v>30</v>
      </c>
      <c r="M97" s="33">
        <v>41</v>
      </c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>
        <v>43</v>
      </c>
      <c r="Y97" s="32"/>
      <c r="Z97" s="32"/>
      <c r="AA97" s="32"/>
      <c r="AB97" s="39">
        <f t="shared" si="2"/>
        <v>7</v>
      </c>
      <c r="AC97" s="40">
        <f t="shared" si="3"/>
        <v>38.714285714285715</v>
      </c>
      <c r="AD97" s="40">
        <f t="array" ref="AD97">IF(AB97=0,0,IF(AB97&gt;9,AVERAGE(LARGE(D97:Z97,{1,2,3,4,5,6,7,8,9,10})),0))</f>
        <v>0</v>
      </c>
      <c r="AE97" s="40">
        <f t="array" ref="AE97">IF(AB97=0,0,IF(AB97&gt;9,SUM(LARGE(D97:Z97,{1,2,3,4,5,6,7,8,9,10})),0))</f>
        <v>0</v>
      </c>
      <c r="AF97" s="40"/>
    </row>
    <row r="98" spans="1:32">
      <c r="A98" s="30" t="s">
        <v>198</v>
      </c>
      <c r="B98" s="31" t="s">
        <v>8</v>
      </c>
      <c r="C98" s="31" t="s">
        <v>45</v>
      </c>
      <c r="D98" s="32"/>
      <c r="E98" s="32">
        <v>39</v>
      </c>
      <c r="F98" s="128">
        <v>44</v>
      </c>
      <c r="G98" s="33">
        <v>35</v>
      </c>
      <c r="H98" s="34">
        <v>38</v>
      </c>
      <c r="I98" s="35">
        <v>38</v>
      </c>
      <c r="J98" s="33"/>
      <c r="K98" s="144">
        <v>37</v>
      </c>
      <c r="L98" s="35"/>
      <c r="M98" s="33">
        <v>38</v>
      </c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28"/>
      <c r="Y98" s="32"/>
      <c r="Z98" s="32"/>
      <c r="AA98" s="32"/>
      <c r="AB98" s="39">
        <f t="shared" si="2"/>
        <v>7</v>
      </c>
      <c r="AC98" s="40">
        <f t="shared" si="3"/>
        <v>38.428571428571431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40"/>
    </row>
    <row r="99" spans="1:32">
      <c r="A99" s="30" t="s">
        <v>171</v>
      </c>
      <c r="B99" s="31" t="s">
        <v>6</v>
      </c>
      <c r="C99" s="31" t="s">
        <v>45</v>
      </c>
      <c r="D99" s="32"/>
      <c r="E99" s="32">
        <v>43</v>
      </c>
      <c r="F99" s="128">
        <v>44</v>
      </c>
      <c r="G99" s="33">
        <v>34</v>
      </c>
      <c r="H99" s="34">
        <v>33</v>
      </c>
      <c r="I99" s="35">
        <v>36</v>
      </c>
      <c r="J99" s="33">
        <v>34</v>
      </c>
      <c r="K99" s="144">
        <v>37</v>
      </c>
      <c r="L99" s="35"/>
      <c r="M99" s="33"/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28"/>
      <c r="Y99" s="32"/>
      <c r="Z99" s="32"/>
      <c r="AA99" s="32"/>
      <c r="AB99" s="39">
        <f t="shared" si="2"/>
        <v>7</v>
      </c>
      <c r="AC99" s="40">
        <f t="shared" si="3"/>
        <v>37.285714285714285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40"/>
    </row>
    <row r="100" spans="1:32">
      <c r="A100" s="30" t="s">
        <v>184</v>
      </c>
      <c r="B100" s="31" t="s">
        <v>8</v>
      </c>
      <c r="C100" s="31" t="s">
        <v>45</v>
      </c>
      <c r="D100" s="32">
        <v>34</v>
      </c>
      <c r="E100" s="32"/>
      <c r="F100" s="128"/>
      <c r="G100" s="33">
        <v>40</v>
      </c>
      <c r="H100" s="34">
        <v>36</v>
      </c>
      <c r="I100" s="35">
        <v>34</v>
      </c>
      <c r="J100" s="33">
        <v>30</v>
      </c>
      <c r="K100" s="144">
        <v>39</v>
      </c>
      <c r="L100" s="35"/>
      <c r="M100" s="33"/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59">
        <v>42</v>
      </c>
      <c r="Y100" s="32"/>
      <c r="Z100" s="32"/>
      <c r="AA100" s="32"/>
      <c r="AB100" s="39">
        <f t="shared" si="2"/>
        <v>7</v>
      </c>
      <c r="AC100" s="40">
        <f t="shared" si="3"/>
        <v>36.428571428571431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40"/>
    </row>
    <row r="101" spans="1:32">
      <c r="A101" s="30" t="s">
        <v>201</v>
      </c>
      <c r="B101" s="31" t="s">
        <v>7</v>
      </c>
      <c r="C101" s="31" t="s">
        <v>45</v>
      </c>
      <c r="D101" s="32"/>
      <c r="E101" s="32">
        <v>40</v>
      </c>
      <c r="F101" s="128">
        <v>41</v>
      </c>
      <c r="G101" s="33">
        <v>34</v>
      </c>
      <c r="H101" s="34">
        <v>35</v>
      </c>
      <c r="I101" s="35">
        <v>36</v>
      </c>
      <c r="J101" s="33">
        <v>34</v>
      </c>
      <c r="K101" s="144">
        <v>32</v>
      </c>
      <c r="L101" s="35"/>
      <c r="M101" s="33"/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/>
      <c r="Y101" s="32"/>
      <c r="Z101" s="32"/>
      <c r="AA101" s="32"/>
      <c r="AB101" s="39">
        <f t="shared" si="2"/>
        <v>7</v>
      </c>
      <c r="AC101" s="40">
        <f t="shared" si="3"/>
        <v>36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40"/>
    </row>
    <row r="102" spans="1:32">
      <c r="A102" s="44" t="s">
        <v>220</v>
      </c>
      <c r="B102" s="32" t="s">
        <v>11</v>
      </c>
      <c r="C102" s="32" t="s">
        <v>45</v>
      </c>
      <c r="D102" s="32">
        <v>28</v>
      </c>
      <c r="E102" s="32">
        <v>41</v>
      </c>
      <c r="F102" s="128"/>
      <c r="G102" s="33">
        <v>32</v>
      </c>
      <c r="H102" s="34"/>
      <c r="I102" s="35">
        <v>33</v>
      </c>
      <c r="J102" s="33">
        <v>31</v>
      </c>
      <c r="K102" s="144">
        <v>42</v>
      </c>
      <c r="L102" s="35"/>
      <c r="M102" s="33"/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>
        <v>44</v>
      </c>
      <c r="Y102" s="32"/>
      <c r="Z102" s="32"/>
      <c r="AA102" s="32"/>
      <c r="AB102" s="39">
        <f t="shared" si="2"/>
        <v>7</v>
      </c>
      <c r="AC102" s="40">
        <f t="shared" si="3"/>
        <v>35.857142857142854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40"/>
    </row>
    <row r="103" spans="1:32">
      <c r="A103" s="30" t="s">
        <v>174</v>
      </c>
      <c r="B103" s="31" t="s">
        <v>7</v>
      </c>
      <c r="C103" s="31" t="s">
        <v>45</v>
      </c>
      <c r="D103" s="32"/>
      <c r="E103" s="32">
        <v>43</v>
      </c>
      <c r="F103" s="128"/>
      <c r="G103" s="33">
        <v>28</v>
      </c>
      <c r="H103" s="34"/>
      <c r="I103" s="35"/>
      <c r="J103" s="33">
        <v>32</v>
      </c>
      <c r="K103" s="144">
        <v>38</v>
      </c>
      <c r="L103" s="35"/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>
        <v>44</v>
      </c>
      <c r="Y103" s="160">
        <v>28</v>
      </c>
      <c r="Z103" s="31">
        <v>36</v>
      </c>
      <c r="AA103" s="32"/>
      <c r="AB103" s="39">
        <f t="shared" si="2"/>
        <v>7</v>
      </c>
      <c r="AC103" s="40">
        <f t="shared" si="3"/>
        <v>35.571428571428569</v>
      </c>
      <c r="AD103" s="40">
        <f t="array" ref="AD103">IF(AB103=0,0,IF(AB103&gt;9,AVERAGE(LARGE(D103:Z103,{1,2,3,4,5,6,7,8,9,10})),0))</f>
        <v>0</v>
      </c>
      <c r="AE103" s="40">
        <f t="array" ref="AE103">IF(AB103=0,0,IF(AB103&gt;9,SUM(LARGE(D103:Z103,{1,2,3,4,5,6,7,8,9,10})),0))</f>
        <v>0</v>
      </c>
      <c r="AF103" s="40"/>
    </row>
    <row r="104" spans="1:32">
      <c r="A104" s="161" t="s">
        <v>90</v>
      </c>
      <c r="B104" s="162" t="s">
        <v>7</v>
      </c>
      <c r="C104" s="162" t="s">
        <v>45</v>
      </c>
      <c r="D104" s="32"/>
      <c r="E104" s="32">
        <v>33</v>
      </c>
      <c r="F104" s="128"/>
      <c r="G104" s="33">
        <v>38</v>
      </c>
      <c r="H104" s="34">
        <v>38</v>
      </c>
      <c r="I104" s="35">
        <v>30</v>
      </c>
      <c r="J104" s="33"/>
      <c r="K104" s="144"/>
      <c r="L104" s="35"/>
      <c r="M104" s="33"/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28">
        <v>35</v>
      </c>
      <c r="Y104" s="160">
        <v>38</v>
      </c>
      <c r="Z104" s="32">
        <v>34</v>
      </c>
      <c r="AA104" s="32"/>
      <c r="AB104" s="39">
        <f t="shared" si="2"/>
        <v>7</v>
      </c>
      <c r="AC104" s="40">
        <f t="shared" si="3"/>
        <v>35.142857142857146</v>
      </c>
      <c r="AD104" s="40">
        <f t="array" ref="AD104">IF(AB104=0,0,IF(AB104&gt;9,AVERAGE(LARGE(D104:Z104,{1,2,3,4,5,6,7,8,9,10})),0))</f>
        <v>0</v>
      </c>
      <c r="AE104" s="40">
        <f t="array" ref="AE104">IF(AB104=0,0,IF(AB104&gt;9,SUM(LARGE(D104:Z104,{1,2,3,4,5,6,7,8,9,10})),0))</f>
        <v>0</v>
      </c>
      <c r="AF104" s="40"/>
    </row>
    <row r="105" spans="1:32">
      <c r="A105" s="30" t="s">
        <v>128</v>
      </c>
      <c r="B105" s="31" t="s">
        <v>6</v>
      </c>
      <c r="C105" s="31" t="s">
        <v>45</v>
      </c>
      <c r="D105" s="32">
        <v>23</v>
      </c>
      <c r="E105" s="32">
        <v>39</v>
      </c>
      <c r="F105" s="128"/>
      <c r="G105" s="33"/>
      <c r="H105" s="34">
        <v>37</v>
      </c>
      <c r="I105" s="35">
        <v>26</v>
      </c>
      <c r="J105" s="33"/>
      <c r="K105" s="144">
        <v>39</v>
      </c>
      <c r="L105" s="35">
        <v>28</v>
      </c>
      <c r="M105" s="33">
        <v>38</v>
      </c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/>
      <c r="Y105" s="32"/>
      <c r="Z105" s="32"/>
      <c r="AA105" s="32"/>
      <c r="AB105" s="39">
        <f t="shared" si="2"/>
        <v>7</v>
      </c>
      <c r="AC105" s="40">
        <f t="shared" si="3"/>
        <v>32.857142857142854</v>
      </c>
      <c r="AD105" s="40">
        <f t="array" ref="AD105">IF(AB105=0,0,IF(AB105&gt;9,AVERAGE(LARGE(D105:Z105,{1,2,3,4,5,6,7,8,9,10})),0))</f>
        <v>0</v>
      </c>
      <c r="AE105" s="40">
        <f t="array" ref="AE105">IF(AB105=0,0,IF(AB105&gt;9,SUM(LARGE(D105:Z105,{1,2,3,4,5,6,7,8,9,10})),0))</f>
        <v>0</v>
      </c>
      <c r="AF105" s="40"/>
    </row>
    <row r="106" spans="1:32">
      <c r="A106" s="30" t="s">
        <v>389</v>
      </c>
      <c r="B106" s="31" t="s">
        <v>7</v>
      </c>
      <c r="C106" s="31" t="s">
        <v>45</v>
      </c>
      <c r="D106" s="32">
        <v>30</v>
      </c>
      <c r="E106" s="32">
        <v>33</v>
      </c>
      <c r="F106" s="128"/>
      <c r="G106" s="33">
        <v>29</v>
      </c>
      <c r="H106" s="34">
        <v>25</v>
      </c>
      <c r="I106" s="35">
        <v>31</v>
      </c>
      <c r="J106" s="33">
        <v>34</v>
      </c>
      <c r="K106" s="144"/>
      <c r="L106" s="35"/>
      <c r="M106" s="33"/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>
        <v>35</v>
      </c>
      <c r="Y106" s="32"/>
      <c r="Z106" s="32"/>
      <c r="AA106" s="32"/>
      <c r="AB106" s="39">
        <f t="shared" si="2"/>
        <v>7</v>
      </c>
      <c r="AC106" s="40">
        <f t="shared" si="3"/>
        <v>31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40"/>
    </row>
    <row r="107" spans="1:32">
      <c r="A107" s="30" t="s">
        <v>85</v>
      </c>
      <c r="B107" s="31" t="s">
        <v>7</v>
      </c>
      <c r="C107" s="31" t="s">
        <v>45</v>
      </c>
      <c r="D107" s="32"/>
      <c r="E107" s="32">
        <v>45</v>
      </c>
      <c r="F107" s="128"/>
      <c r="G107" s="33">
        <v>40</v>
      </c>
      <c r="H107" s="34">
        <v>45</v>
      </c>
      <c r="I107" s="35">
        <v>35</v>
      </c>
      <c r="J107" s="33">
        <v>43</v>
      </c>
      <c r="K107" s="144"/>
      <c r="L107" s="35"/>
      <c r="M107" s="33">
        <v>45</v>
      </c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28"/>
      <c r="Y107" s="32"/>
      <c r="Z107" s="32"/>
      <c r="AA107" s="32"/>
      <c r="AB107" s="39">
        <f t="shared" si="2"/>
        <v>6</v>
      </c>
      <c r="AC107" s="40">
        <f t="shared" si="3"/>
        <v>42.166666666666664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40"/>
    </row>
    <row r="108" spans="1:32">
      <c r="A108" s="30" t="s">
        <v>183</v>
      </c>
      <c r="B108" s="31" t="s">
        <v>5</v>
      </c>
      <c r="C108" s="31" t="s">
        <v>45</v>
      </c>
      <c r="D108" s="32"/>
      <c r="E108" s="32">
        <v>48</v>
      </c>
      <c r="F108" s="130"/>
      <c r="G108" s="33"/>
      <c r="H108" s="34">
        <v>36</v>
      </c>
      <c r="I108" s="35">
        <v>42</v>
      </c>
      <c r="J108" s="33">
        <v>40</v>
      </c>
      <c r="K108" s="144">
        <v>45</v>
      </c>
      <c r="L108" s="35"/>
      <c r="M108" s="33">
        <v>42</v>
      </c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/>
      <c r="Y108" s="37"/>
      <c r="Z108" s="32"/>
      <c r="AA108" s="32"/>
      <c r="AB108" s="39">
        <f t="shared" si="2"/>
        <v>6</v>
      </c>
      <c r="AC108" s="40">
        <f t="shared" si="3"/>
        <v>42.166666666666664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40"/>
    </row>
    <row r="109" spans="1:32">
      <c r="A109" s="30" t="s">
        <v>217</v>
      </c>
      <c r="B109" s="31" t="s">
        <v>12</v>
      </c>
      <c r="C109" s="31" t="s">
        <v>45</v>
      </c>
      <c r="D109" s="117"/>
      <c r="E109" s="32"/>
      <c r="F109" s="128"/>
      <c r="G109" s="33"/>
      <c r="H109" s="34">
        <v>40</v>
      </c>
      <c r="I109" s="35"/>
      <c r="J109" s="33"/>
      <c r="K109" s="144">
        <v>41</v>
      </c>
      <c r="L109" s="35"/>
      <c r="M109" s="33">
        <v>38</v>
      </c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>
        <v>41</v>
      </c>
      <c r="Y109" s="32">
        <v>45</v>
      </c>
      <c r="Z109" s="32">
        <v>42</v>
      </c>
      <c r="AA109" s="32"/>
      <c r="AB109" s="39">
        <f t="shared" si="2"/>
        <v>6</v>
      </c>
      <c r="AC109" s="40">
        <f t="shared" si="3"/>
        <v>41.166666666666664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40"/>
    </row>
    <row r="110" spans="1:32">
      <c r="A110" s="30" t="s">
        <v>346</v>
      </c>
      <c r="B110" s="31" t="s">
        <v>7</v>
      </c>
      <c r="C110" s="31" t="s">
        <v>45</v>
      </c>
      <c r="D110" s="32"/>
      <c r="E110" s="32">
        <v>45</v>
      </c>
      <c r="F110" s="128">
        <v>44</v>
      </c>
      <c r="G110" s="33">
        <v>39</v>
      </c>
      <c r="H110" s="34">
        <v>41</v>
      </c>
      <c r="I110" s="35">
        <v>40</v>
      </c>
      <c r="J110" s="33">
        <v>35</v>
      </c>
      <c r="K110" s="144"/>
      <c r="L110" s="35"/>
      <c r="M110" s="33"/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/>
      <c r="Y110" s="32"/>
      <c r="Z110" s="32"/>
      <c r="AA110" s="32"/>
      <c r="AB110" s="39">
        <f t="shared" si="2"/>
        <v>6</v>
      </c>
      <c r="AC110" s="40">
        <f t="shared" si="3"/>
        <v>40.666666666666664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40"/>
    </row>
    <row r="111" spans="1:32">
      <c r="A111" s="30" t="s">
        <v>322</v>
      </c>
      <c r="B111" s="31" t="s">
        <v>8</v>
      </c>
      <c r="C111" s="31" t="s">
        <v>45</v>
      </c>
      <c r="D111" s="32">
        <v>37</v>
      </c>
      <c r="E111" s="32"/>
      <c r="F111" s="128">
        <v>45</v>
      </c>
      <c r="G111" s="33">
        <v>39</v>
      </c>
      <c r="H111" s="34"/>
      <c r="I111" s="35">
        <v>41</v>
      </c>
      <c r="J111" s="33">
        <v>39</v>
      </c>
      <c r="K111" s="144">
        <v>42</v>
      </c>
      <c r="L111" s="35"/>
      <c r="M111" s="33"/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/>
      <c r="Y111" s="32"/>
      <c r="Z111" s="32"/>
      <c r="AA111" s="32"/>
      <c r="AB111" s="39">
        <f t="shared" si="2"/>
        <v>6</v>
      </c>
      <c r="AC111" s="40">
        <f t="shared" si="3"/>
        <v>40.5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40"/>
    </row>
    <row r="112" spans="1:32">
      <c r="A112" s="45" t="s">
        <v>64</v>
      </c>
      <c r="B112" s="31" t="s">
        <v>3</v>
      </c>
      <c r="C112" s="31" t="s">
        <v>45</v>
      </c>
      <c r="D112" s="32">
        <v>40</v>
      </c>
      <c r="E112" s="32">
        <v>39</v>
      </c>
      <c r="F112" s="128"/>
      <c r="G112" s="33"/>
      <c r="H112" s="34">
        <v>40</v>
      </c>
      <c r="I112" s="35"/>
      <c r="J112" s="33">
        <v>36</v>
      </c>
      <c r="K112" s="144"/>
      <c r="L112" s="35"/>
      <c r="M112" s="33">
        <v>42</v>
      </c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>
        <v>43</v>
      </c>
      <c r="Y112" s="32"/>
      <c r="Z112" s="32"/>
      <c r="AA112" s="32"/>
      <c r="AB112" s="39">
        <f t="shared" si="2"/>
        <v>6</v>
      </c>
      <c r="AC112" s="40">
        <f t="shared" si="3"/>
        <v>40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40"/>
    </row>
    <row r="113" spans="1:32">
      <c r="A113" s="30" t="s">
        <v>148</v>
      </c>
      <c r="B113" s="31" t="s">
        <v>7</v>
      </c>
      <c r="C113" s="31" t="s">
        <v>45</v>
      </c>
      <c r="D113" s="32"/>
      <c r="E113" s="32">
        <v>45</v>
      </c>
      <c r="F113" s="128"/>
      <c r="G113" s="33">
        <v>32</v>
      </c>
      <c r="H113" s="34"/>
      <c r="I113" s="35">
        <v>39</v>
      </c>
      <c r="J113" s="33">
        <v>34</v>
      </c>
      <c r="K113" s="144"/>
      <c r="L113" s="35">
        <v>41</v>
      </c>
      <c r="M113" s="33">
        <v>45</v>
      </c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/>
      <c r="Y113" s="32"/>
      <c r="Z113" s="32"/>
      <c r="AA113" s="32"/>
      <c r="AB113" s="39">
        <f t="shared" si="2"/>
        <v>6</v>
      </c>
      <c r="AC113" s="40">
        <f t="shared" si="3"/>
        <v>39.333333333333336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40"/>
    </row>
    <row r="114" spans="1:32">
      <c r="A114" s="30" t="s">
        <v>157</v>
      </c>
      <c r="B114" s="31" t="s">
        <v>10</v>
      </c>
      <c r="C114" s="31" t="s">
        <v>45</v>
      </c>
      <c r="D114" s="32"/>
      <c r="E114" s="32"/>
      <c r="F114" s="128">
        <v>39</v>
      </c>
      <c r="G114" s="33"/>
      <c r="H114" s="34"/>
      <c r="I114" s="35"/>
      <c r="J114" s="33"/>
      <c r="K114" s="144"/>
      <c r="L114" s="35">
        <v>34</v>
      </c>
      <c r="M114" s="33">
        <v>40</v>
      </c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>
        <v>39</v>
      </c>
      <c r="Y114" s="32">
        <v>39</v>
      </c>
      <c r="Z114" s="32">
        <v>41</v>
      </c>
      <c r="AA114" s="32"/>
      <c r="AB114" s="39">
        <f t="shared" si="2"/>
        <v>6</v>
      </c>
      <c r="AC114" s="40">
        <f t="shared" si="3"/>
        <v>38.666666666666664</v>
      </c>
      <c r="AD114" s="40">
        <f t="array" ref="AD114">IF(AB114=0,0,IF(AB114&gt;9,AVERAGE(LARGE(D114:Z114,{1,2,3,4,5,6,7,8,9,10})),0))</f>
        <v>0</v>
      </c>
      <c r="AE114" s="40">
        <f t="array" ref="AE114">IF(AB114=0,0,IF(AB114&gt;9,SUM(LARGE(D114:Z114,{1,2,3,4,5,6,7,8,9,10})),0))</f>
        <v>0</v>
      </c>
      <c r="AF114" s="40"/>
    </row>
    <row r="115" spans="1:32">
      <c r="A115" s="30" t="s">
        <v>168</v>
      </c>
      <c r="B115" s="31" t="s">
        <v>11</v>
      </c>
      <c r="C115" s="31" t="s">
        <v>45</v>
      </c>
      <c r="D115" s="32"/>
      <c r="E115" s="32"/>
      <c r="F115" s="128">
        <v>39</v>
      </c>
      <c r="G115" s="31">
        <v>38</v>
      </c>
      <c r="H115" s="42">
        <v>36</v>
      </c>
      <c r="I115" s="32"/>
      <c r="J115" s="31">
        <v>38</v>
      </c>
      <c r="K115" s="128">
        <v>38</v>
      </c>
      <c r="L115" s="32"/>
      <c r="M115" s="31"/>
      <c r="N115" s="37"/>
      <c r="O115" s="32"/>
      <c r="P115" s="32"/>
      <c r="Q115" s="32"/>
      <c r="R115" s="32"/>
      <c r="S115" s="32"/>
      <c r="T115" s="32"/>
      <c r="U115" s="32"/>
      <c r="V115" s="32"/>
      <c r="W115" s="32"/>
      <c r="X115" s="128">
        <v>42</v>
      </c>
      <c r="Y115" s="32"/>
      <c r="Z115" s="32"/>
      <c r="AA115" s="32"/>
      <c r="AB115" s="39">
        <f t="shared" si="2"/>
        <v>6</v>
      </c>
      <c r="AC115" s="40">
        <f t="shared" si="3"/>
        <v>38.5</v>
      </c>
      <c r="AD115" s="40">
        <f t="array" ref="AD115">IF(AB115=0,0,IF(AB115&gt;9,AVERAGE(LARGE(D115:Z115,{1,2,3,4,5,6,7,8,9,10})),0))</f>
        <v>0</v>
      </c>
      <c r="AE115" s="40">
        <f t="array" ref="AE115">IF(AB115=0,0,IF(AB115&gt;9,SUM(LARGE(D115:Z115,{1,2,3,4,5,6,7,8,9,10})),0))</f>
        <v>0</v>
      </c>
      <c r="AF115" s="40"/>
    </row>
    <row r="116" spans="1:32">
      <c r="A116" s="30" t="s">
        <v>204</v>
      </c>
      <c r="B116" s="31" t="s">
        <v>11</v>
      </c>
      <c r="C116" s="31" t="s">
        <v>45</v>
      </c>
      <c r="D116" s="32"/>
      <c r="E116" s="32"/>
      <c r="F116" s="128"/>
      <c r="G116" s="33">
        <v>35</v>
      </c>
      <c r="H116" s="34"/>
      <c r="I116" s="35">
        <v>35</v>
      </c>
      <c r="J116" s="33">
        <v>34</v>
      </c>
      <c r="K116" s="144">
        <v>37</v>
      </c>
      <c r="L116" s="35"/>
      <c r="M116" s="33"/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>
        <v>42</v>
      </c>
      <c r="Y116" s="32">
        <v>45</v>
      </c>
      <c r="Z116" s="32"/>
      <c r="AA116" s="32"/>
      <c r="AB116" s="39">
        <f t="shared" si="2"/>
        <v>6</v>
      </c>
      <c r="AC116" s="40">
        <f t="shared" si="3"/>
        <v>38</v>
      </c>
      <c r="AD116" s="40">
        <f t="array" ref="AD116">IF(AB116=0,0,IF(AB116&gt;9,AVERAGE(LARGE(D116:Z116,{1,2,3,4,5,6,7,8,9,10})),0))</f>
        <v>0</v>
      </c>
      <c r="AE116" s="40">
        <f t="array" ref="AE116">IF(AB116=0,0,IF(AB116&gt;9,SUM(LARGE(D116:Z116,{1,2,3,4,5,6,7,8,9,10})),0))</f>
        <v>0</v>
      </c>
      <c r="AF116" s="40"/>
    </row>
    <row r="117" spans="1:32">
      <c r="A117" s="30" t="s">
        <v>186</v>
      </c>
      <c r="B117" s="31" t="s">
        <v>6</v>
      </c>
      <c r="C117" s="31" t="s">
        <v>45</v>
      </c>
      <c r="D117" s="32"/>
      <c r="E117" s="32"/>
      <c r="F117" s="128"/>
      <c r="G117" s="33"/>
      <c r="H117" s="34">
        <v>42</v>
      </c>
      <c r="I117" s="35">
        <v>41</v>
      </c>
      <c r="J117" s="33">
        <v>40</v>
      </c>
      <c r="K117" s="144"/>
      <c r="L117" s="35"/>
      <c r="M117" s="33"/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>
        <v>41</v>
      </c>
      <c r="Y117" s="32">
        <v>28</v>
      </c>
      <c r="Z117" s="32">
        <v>33</v>
      </c>
      <c r="AA117" s="32"/>
      <c r="AB117" s="39">
        <f t="shared" si="2"/>
        <v>6</v>
      </c>
      <c r="AC117" s="40">
        <f t="shared" si="3"/>
        <v>37.5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40"/>
    </row>
    <row r="118" spans="1:32">
      <c r="A118" s="30" t="s">
        <v>144</v>
      </c>
      <c r="B118" s="31" t="s">
        <v>4</v>
      </c>
      <c r="C118" s="41" t="s">
        <v>45</v>
      </c>
      <c r="D118" s="32">
        <v>34</v>
      </c>
      <c r="E118" s="32">
        <v>43</v>
      </c>
      <c r="F118" s="128"/>
      <c r="G118" s="33"/>
      <c r="H118" s="34">
        <v>39</v>
      </c>
      <c r="I118" s="35"/>
      <c r="J118" s="33">
        <v>34</v>
      </c>
      <c r="K118" s="144">
        <v>36</v>
      </c>
      <c r="L118" s="35"/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28">
        <v>35</v>
      </c>
      <c r="Y118" s="32"/>
      <c r="Z118" s="32"/>
      <c r="AA118" s="32"/>
      <c r="AB118" s="39">
        <f t="shared" si="2"/>
        <v>6</v>
      </c>
      <c r="AC118" s="40">
        <f t="shared" si="3"/>
        <v>36.833333333333336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40"/>
    </row>
    <row r="119" spans="1:32">
      <c r="A119" s="30" t="s">
        <v>215</v>
      </c>
      <c r="B119" s="31" t="s">
        <v>6</v>
      </c>
      <c r="C119" s="31" t="s">
        <v>45</v>
      </c>
      <c r="D119" s="32"/>
      <c r="E119" s="32">
        <v>39</v>
      </c>
      <c r="F119" s="128">
        <v>39</v>
      </c>
      <c r="G119" s="33">
        <v>31</v>
      </c>
      <c r="H119" s="34">
        <v>35</v>
      </c>
      <c r="I119" s="35"/>
      <c r="J119" s="33">
        <v>36</v>
      </c>
      <c r="K119" s="144"/>
      <c r="L119" s="35"/>
      <c r="M119" s="33">
        <v>36</v>
      </c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/>
      <c r="Y119" s="32"/>
      <c r="Z119" s="32"/>
      <c r="AA119" s="32"/>
      <c r="AB119" s="39">
        <f t="shared" si="2"/>
        <v>6</v>
      </c>
      <c r="AC119" s="40">
        <f t="shared" si="3"/>
        <v>36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40"/>
    </row>
    <row r="120" spans="1:32">
      <c r="A120" s="30" t="s">
        <v>364</v>
      </c>
      <c r="B120" s="31" t="s">
        <v>5</v>
      </c>
      <c r="C120" s="31" t="s">
        <v>45</v>
      </c>
      <c r="D120" s="32"/>
      <c r="E120" s="32">
        <v>38</v>
      </c>
      <c r="F120" s="128"/>
      <c r="G120" s="33">
        <v>40</v>
      </c>
      <c r="H120" s="34">
        <v>27</v>
      </c>
      <c r="I120" s="35">
        <v>35</v>
      </c>
      <c r="J120" s="33">
        <v>35</v>
      </c>
      <c r="K120" s="144"/>
      <c r="L120" s="35"/>
      <c r="M120" s="33"/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>
        <v>39</v>
      </c>
      <c r="Y120" s="32"/>
      <c r="Z120" s="32"/>
      <c r="AA120" s="32"/>
      <c r="AB120" s="39">
        <f t="shared" si="2"/>
        <v>6</v>
      </c>
      <c r="AC120" s="40">
        <f t="shared" si="3"/>
        <v>35.666666666666664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40"/>
    </row>
    <row r="121" spans="1:32">
      <c r="A121" s="30" t="s">
        <v>188</v>
      </c>
      <c r="B121" s="31" t="s">
        <v>6</v>
      </c>
      <c r="C121" s="31" t="s">
        <v>45</v>
      </c>
      <c r="D121" s="32">
        <v>36</v>
      </c>
      <c r="E121" s="32">
        <v>36</v>
      </c>
      <c r="F121" s="128"/>
      <c r="G121" s="33">
        <v>25</v>
      </c>
      <c r="H121" s="34"/>
      <c r="I121" s="35">
        <v>32</v>
      </c>
      <c r="J121" s="33">
        <v>41</v>
      </c>
      <c r="K121" s="144"/>
      <c r="L121" s="35"/>
      <c r="M121" s="33">
        <v>34</v>
      </c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/>
      <c r="Y121" s="32"/>
      <c r="Z121" s="32"/>
      <c r="AA121" s="31"/>
      <c r="AB121" s="39">
        <f t="shared" si="2"/>
        <v>6</v>
      </c>
      <c r="AC121" s="40">
        <f t="shared" si="3"/>
        <v>34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40"/>
    </row>
    <row r="122" spans="1:32">
      <c r="A122" s="30" t="s">
        <v>46</v>
      </c>
      <c r="B122" s="31" t="s">
        <v>4</v>
      </c>
      <c r="C122" s="31" t="s">
        <v>45</v>
      </c>
      <c r="D122" s="32">
        <v>34</v>
      </c>
      <c r="E122" s="32">
        <v>36</v>
      </c>
      <c r="F122" s="128"/>
      <c r="G122" s="33">
        <v>34</v>
      </c>
      <c r="H122" s="34">
        <v>23</v>
      </c>
      <c r="I122" s="35"/>
      <c r="J122" s="33">
        <v>36</v>
      </c>
      <c r="K122" s="144">
        <v>36</v>
      </c>
      <c r="L122" s="35"/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/>
      <c r="Y122" s="32"/>
      <c r="Z122" s="32"/>
      <c r="AA122" s="32"/>
      <c r="AB122" s="39">
        <f t="shared" si="2"/>
        <v>6</v>
      </c>
      <c r="AC122" s="40">
        <f t="shared" si="3"/>
        <v>33.166666666666664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40"/>
    </row>
    <row r="123" spans="1:32">
      <c r="A123" s="30" t="s">
        <v>390</v>
      </c>
      <c r="B123" s="31" t="s">
        <v>3</v>
      </c>
      <c r="C123" s="31" t="s">
        <v>45</v>
      </c>
      <c r="D123" s="32">
        <v>34</v>
      </c>
      <c r="E123" s="32">
        <v>36</v>
      </c>
      <c r="F123" s="128"/>
      <c r="G123" s="33"/>
      <c r="H123" s="34">
        <v>35</v>
      </c>
      <c r="I123" s="35">
        <v>23</v>
      </c>
      <c r="J123" s="33"/>
      <c r="K123" s="144"/>
      <c r="L123" s="35">
        <v>31</v>
      </c>
      <c r="M123" s="33">
        <v>37</v>
      </c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/>
      <c r="Y123" s="32"/>
      <c r="Z123" s="32"/>
      <c r="AA123" s="32"/>
      <c r="AB123" s="39">
        <f t="shared" si="2"/>
        <v>6</v>
      </c>
      <c r="AC123" s="40">
        <f t="shared" si="3"/>
        <v>32.666666666666664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40"/>
    </row>
    <row r="124" spans="1:32">
      <c r="A124" s="44" t="s">
        <v>298</v>
      </c>
      <c r="B124" s="32" t="s">
        <v>4</v>
      </c>
      <c r="C124" s="32" t="s">
        <v>45</v>
      </c>
      <c r="D124" s="32"/>
      <c r="E124" s="32">
        <v>33</v>
      </c>
      <c r="F124" s="128"/>
      <c r="G124" s="33">
        <v>28</v>
      </c>
      <c r="H124" s="34">
        <v>29</v>
      </c>
      <c r="I124" s="35"/>
      <c r="J124" s="33">
        <v>34</v>
      </c>
      <c r="K124" s="144"/>
      <c r="L124" s="35"/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>
        <v>31</v>
      </c>
      <c r="Y124" s="32">
        <v>36</v>
      </c>
      <c r="Z124" s="32"/>
      <c r="AA124" s="32"/>
      <c r="AB124" s="39">
        <f t="shared" si="2"/>
        <v>6</v>
      </c>
      <c r="AC124" s="40">
        <f t="shared" si="3"/>
        <v>31.833333333333332</v>
      </c>
      <c r="AD124" s="40">
        <f t="array" ref="AD124">IF(AB124=0,0,IF(AB124&gt;9,AVERAGE(LARGE(D124:Z124,{1,2,3,4,5,6,7,8,9,10})),0))</f>
        <v>0</v>
      </c>
      <c r="AE124" s="40">
        <f t="array" ref="AE124">IF(AB124=0,0,IF(AB124&gt;9,SUM(LARGE(D124:Z124,{1,2,3,4,5,6,7,8,9,10})),0))</f>
        <v>0</v>
      </c>
      <c r="AF124" s="40"/>
    </row>
    <row r="125" spans="1:32">
      <c r="A125" s="30" t="s">
        <v>63</v>
      </c>
      <c r="B125" s="31" t="s">
        <v>5</v>
      </c>
      <c r="C125" s="31" t="s">
        <v>45</v>
      </c>
      <c r="D125" s="32"/>
      <c r="E125" s="32">
        <v>37</v>
      </c>
      <c r="F125" s="128"/>
      <c r="G125" s="33">
        <v>27</v>
      </c>
      <c r="H125" s="34">
        <v>26</v>
      </c>
      <c r="I125" s="35">
        <v>24</v>
      </c>
      <c r="J125" s="33">
        <v>31</v>
      </c>
      <c r="K125" s="144"/>
      <c r="L125" s="35"/>
      <c r="M125" s="33"/>
      <c r="N125" s="36"/>
      <c r="O125" s="35"/>
      <c r="P125" s="35"/>
      <c r="Q125" s="35"/>
      <c r="R125" s="35"/>
      <c r="S125" s="35"/>
      <c r="T125" s="35"/>
      <c r="U125" s="35"/>
      <c r="V125" s="35"/>
      <c r="W125" s="35"/>
      <c r="X125" s="128">
        <v>35</v>
      </c>
      <c r="Y125" s="32"/>
      <c r="Z125" s="32"/>
      <c r="AA125" s="32"/>
      <c r="AB125" s="39">
        <f t="shared" si="2"/>
        <v>6</v>
      </c>
      <c r="AC125" s="40">
        <f t="shared" si="3"/>
        <v>30</v>
      </c>
      <c r="AD125" s="40">
        <f t="array" ref="AD125">IF(AB125=0,0,IF(AB125&gt;9,AVERAGE(LARGE(D125:Z125,{1,2,3,4,5,6,7,8,9,10})),0))</f>
        <v>0</v>
      </c>
      <c r="AE125" s="40">
        <f t="array" ref="AE125">IF(AB125=0,0,IF(AB125&gt;9,SUM(LARGE(D125:Z125,{1,2,3,4,5,6,7,8,9,10})),0))</f>
        <v>0</v>
      </c>
      <c r="AF125" s="40"/>
    </row>
    <row r="126" spans="1:32">
      <c r="A126" s="30" t="s">
        <v>392</v>
      </c>
      <c r="B126" s="31" t="s">
        <v>3</v>
      </c>
      <c r="C126" s="31" t="s">
        <v>45</v>
      </c>
      <c r="D126" s="32">
        <v>24</v>
      </c>
      <c r="E126" s="32">
        <v>30</v>
      </c>
      <c r="F126" s="128"/>
      <c r="G126" s="33"/>
      <c r="H126" s="34">
        <v>32</v>
      </c>
      <c r="I126" s="35">
        <v>26</v>
      </c>
      <c r="J126" s="33"/>
      <c r="K126" s="144"/>
      <c r="L126" s="35">
        <v>30</v>
      </c>
      <c r="M126" s="33">
        <v>34</v>
      </c>
      <c r="N126" s="36"/>
      <c r="O126" s="35"/>
      <c r="P126" s="35"/>
      <c r="Q126" s="35"/>
      <c r="R126" s="35"/>
      <c r="S126" s="35"/>
      <c r="T126" s="35"/>
      <c r="U126" s="35"/>
      <c r="V126" s="35"/>
      <c r="W126" s="35"/>
      <c r="X126" s="128"/>
      <c r="Y126" s="32"/>
      <c r="Z126" s="32"/>
      <c r="AA126" s="32"/>
      <c r="AB126" s="39">
        <f t="shared" si="2"/>
        <v>6</v>
      </c>
      <c r="AC126" s="40">
        <f t="shared" si="3"/>
        <v>29.333333333333332</v>
      </c>
      <c r="AD126" s="40">
        <f t="array" ref="AD126">IF(AB126=0,0,IF(AB126&gt;9,AVERAGE(LARGE(D126:Z126,{1,2,3,4,5,6,7,8,9,10})),0))</f>
        <v>0</v>
      </c>
      <c r="AE126" s="40">
        <f t="array" ref="AE126">IF(AB126=0,0,IF(AB126&gt;9,SUM(LARGE(D126:Z126,{1,2,3,4,5,6,7,8,9,10})),0))</f>
        <v>0</v>
      </c>
      <c r="AF126" s="40"/>
    </row>
    <row r="127" spans="1:32">
      <c r="A127" s="30" t="s">
        <v>216</v>
      </c>
      <c r="B127" s="31" t="s">
        <v>12</v>
      </c>
      <c r="C127" s="31" t="s">
        <v>45</v>
      </c>
      <c r="D127" s="32">
        <v>45</v>
      </c>
      <c r="E127" s="32">
        <v>49</v>
      </c>
      <c r="F127" s="128"/>
      <c r="G127" s="33">
        <v>48</v>
      </c>
      <c r="H127" s="34">
        <v>47</v>
      </c>
      <c r="I127" s="35"/>
      <c r="J127" s="33"/>
      <c r="K127" s="144"/>
      <c r="L127" s="35"/>
      <c r="M127" s="33">
        <v>49</v>
      </c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/>
      <c r="Y127" s="32"/>
      <c r="Z127" s="32"/>
      <c r="AA127" s="31"/>
      <c r="AB127" s="39">
        <f t="shared" si="2"/>
        <v>5</v>
      </c>
      <c r="AC127" s="40">
        <f t="shared" si="3"/>
        <v>47.6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40"/>
    </row>
    <row r="128" spans="1:32">
      <c r="A128" s="124" t="s">
        <v>396</v>
      </c>
      <c r="B128" s="123" t="s">
        <v>10</v>
      </c>
      <c r="C128" s="123" t="s">
        <v>45</v>
      </c>
      <c r="D128" s="32"/>
      <c r="E128" s="32">
        <v>47</v>
      </c>
      <c r="F128" s="128">
        <v>48</v>
      </c>
      <c r="G128" s="33">
        <v>46</v>
      </c>
      <c r="H128" s="34">
        <v>45</v>
      </c>
      <c r="I128" s="35"/>
      <c r="J128" s="33"/>
      <c r="K128" s="144"/>
      <c r="L128" s="35">
        <v>47</v>
      </c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/>
      <c r="Y128" s="32"/>
      <c r="Z128" s="32"/>
      <c r="AA128" s="32"/>
      <c r="AB128" s="39">
        <f t="shared" si="2"/>
        <v>5</v>
      </c>
      <c r="AC128" s="40">
        <f t="shared" si="3"/>
        <v>46.6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40"/>
    </row>
    <row r="129" spans="1:32">
      <c r="A129" s="44" t="s">
        <v>303</v>
      </c>
      <c r="B129" s="32" t="s">
        <v>5</v>
      </c>
      <c r="C129" s="32" t="s">
        <v>45</v>
      </c>
      <c r="D129" s="32"/>
      <c r="E129" s="32"/>
      <c r="F129" s="128"/>
      <c r="G129" s="33"/>
      <c r="H129" s="34">
        <v>44</v>
      </c>
      <c r="I129" s="35">
        <v>42</v>
      </c>
      <c r="J129" s="33">
        <v>40</v>
      </c>
      <c r="K129" s="144">
        <v>44</v>
      </c>
      <c r="L129" s="35"/>
      <c r="M129" s="33"/>
      <c r="N129" s="36"/>
      <c r="O129" s="35"/>
      <c r="P129" s="35"/>
      <c r="Q129" s="35"/>
      <c r="R129" s="35"/>
      <c r="S129" s="35"/>
      <c r="T129" s="35"/>
      <c r="U129" s="35"/>
      <c r="V129" s="35"/>
      <c r="W129" s="35"/>
      <c r="X129" s="128">
        <v>49</v>
      </c>
      <c r="Y129" s="32"/>
      <c r="Z129" s="32"/>
      <c r="AA129" s="32"/>
      <c r="AB129" s="39">
        <f t="shared" si="2"/>
        <v>5</v>
      </c>
      <c r="AC129" s="40">
        <f t="shared" si="3"/>
        <v>43.8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40"/>
    </row>
    <row r="130" spans="1:32">
      <c r="A130" s="30" t="s">
        <v>70</v>
      </c>
      <c r="B130" s="31" t="s">
        <v>10</v>
      </c>
      <c r="C130" s="31" t="s">
        <v>45</v>
      </c>
      <c r="D130" s="32"/>
      <c r="E130" s="32">
        <v>46</v>
      </c>
      <c r="F130" s="128">
        <v>42</v>
      </c>
      <c r="G130" s="33">
        <v>46</v>
      </c>
      <c r="H130" s="34">
        <v>40</v>
      </c>
      <c r="I130" s="35"/>
      <c r="J130" s="33"/>
      <c r="K130" s="144"/>
      <c r="L130" s="35">
        <v>41</v>
      </c>
      <c r="M130" s="33"/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/>
      <c r="Y130" s="32"/>
      <c r="Z130" s="32"/>
      <c r="AA130" s="32"/>
      <c r="AB130" s="39">
        <f t="shared" si="2"/>
        <v>5</v>
      </c>
      <c r="AC130" s="40">
        <f t="shared" si="3"/>
        <v>43</v>
      </c>
      <c r="AD130" s="40">
        <f t="array" ref="AD130">IF(AB130=0,0,IF(AB130&gt;9,AVERAGE(LARGE(D130:Z130,{1,2,3,4,5,6,7,8,9,10})),0))</f>
        <v>0</v>
      </c>
      <c r="AE130" s="40">
        <f t="array" ref="AE130">IF(AB130=0,0,IF(AB130&gt;9,SUM(LARGE(D130:Z130,{1,2,3,4,5,6,7,8,9,10})),0))</f>
        <v>0</v>
      </c>
      <c r="AF130" s="40"/>
    </row>
    <row r="131" spans="1:32">
      <c r="A131" s="30" t="s">
        <v>428</v>
      </c>
      <c r="B131" s="31" t="s">
        <v>5</v>
      </c>
      <c r="C131" s="31" t="s">
        <v>45</v>
      </c>
      <c r="D131" s="32"/>
      <c r="E131" s="32"/>
      <c r="F131" s="128"/>
      <c r="G131" s="33">
        <v>41</v>
      </c>
      <c r="H131" s="34">
        <v>42</v>
      </c>
      <c r="I131" s="35">
        <v>40</v>
      </c>
      <c r="J131" s="33">
        <v>44</v>
      </c>
      <c r="K131" s="144"/>
      <c r="L131" s="35"/>
      <c r="M131" s="33">
        <v>46</v>
      </c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/>
      <c r="Y131" s="32"/>
      <c r="Z131" s="32"/>
      <c r="AA131" s="32"/>
      <c r="AB131" s="39">
        <f t="shared" si="2"/>
        <v>5</v>
      </c>
      <c r="AC131" s="40">
        <f t="shared" si="3"/>
        <v>42.6</v>
      </c>
      <c r="AD131" s="40">
        <f t="array" ref="AD131">IF(AB131=0,0,IF(AB131&gt;9,AVERAGE(LARGE(D131:Z131,{1,2,3,4,5,6,7,8,9,10})),0))</f>
        <v>0</v>
      </c>
      <c r="AE131" s="40">
        <f t="array" ref="AE131">IF(AB131=0,0,IF(AB131&gt;9,SUM(LARGE(D131:Z131,{1,2,3,4,5,6,7,8,9,10})),0))</f>
        <v>0</v>
      </c>
      <c r="AF131" s="40"/>
    </row>
    <row r="132" spans="1:32">
      <c r="A132" s="30" t="s">
        <v>321</v>
      </c>
      <c r="B132" s="31" t="s">
        <v>12</v>
      </c>
      <c r="C132" s="31" t="s">
        <v>45</v>
      </c>
      <c r="D132" s="32"/>
      <c r="E132" s="32">
        <v>40</v>
      </c>
      <c r="F132" s="128">
        <v>42</v>
      </c>
      <c r="G132" s="33"/>
      <c r="H132" s="34">
        <v>39</v>
      </c>
      <c r="I132" s="35"/>
      <c r="J132" s="33"/>
      <c r="K132" s="144"/>
      <c r="L132" s="35"/>
      <c r="M132" s="33">
        <v>40</v>
      </c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>
        <v>48</v>
      </c>
      <c r="Y132" s="32"/>
      <c r="Z132" s="32"/>
      <c r="AA132" s="32"/>
      <c r="AB132" s="39">
        <f t="shared" si="2"/>
        <v>5</v>
      </c>
      <c r="AC132" s="40">
        <f t="shared" si="3"/>
        <v>41.8</v>
      </c>
      <c r="AD132" s="40">
        <f t="array" ref="AD132">IF(AB132=0,0,IF(AB132&gt;9,AVERAGE(LARGE(D132:Z132,{1,2,3,4,5,6,7,8,9,10})),0))</f>
        <v>0</v>
      </c>
      <c r="AE132" s="40">
        <f t="array" ref="AE132">IF(AB132=0,0,IF(AB132&gt;9,SUM(LARGE(D132:Z132,{1,2,3,4,5,6,7,8,9,10})),0))</f>
        <v>0</v>
      </c>
      <c r="AF132" s="40"/>
    </row>
    <row r="133" spans="1:32">
      <c r="A133" s="30" t="s">
        <v>385</v>
      </c>
      <c r="B133" s="31" t="s">
        <v>5</v>
      </c>
      <c r="C133" s="31" t="s">
        <v>45</v>
      </c>
      <c r="D133" s="32">
        <v>34</v>
      </c>
      <c r="E133" s="32">
        <v>44</v>
      </c>
      <c r="F133" s="128"/>
      <c r="G133" s="33">
        <v>43</v>
      </c>
      <c r="H133" s="34">
        <v>39</v>
      </c>
      <c r="I133" s="35">
        <v>40</v>
      </c>
      <c r="J133" s="33"/>
      <c r="K133" s="144"/>
      <c r="L133" s="35"/>
      <c r="M133" s="33"/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/>
      <c r="Y133" s="32"/>
      <c r="Z133" s="32"/>
      <c r="AA133" s="32"/>
      <c r="AB133" s="39">
        <f t="shared" si="2"/>
        <v>5</v>
      </c>
      <c r="AC133" s="40">
        <f t="shared" si="3"/>
        <v>40</v>
      </c>
      <c r="AD133" s="40">
        <f t="array" ref="AD133">IF(AB133=0,0,IF(AB133&gt;9,AVERAGE(LARGE(D133:Z133,{1,2,3,4,5,6,7,8,9,10})),0))</f>
        <v>0</v>
      </c>
      <c r="AE133" s="40">
        <f t="array" ref="AE133">IF(AB133=0,0,IF(AB133&gt;9,SUM(LARGE(D133:Z133,{1,2,3,4,5,6,7,8,9,10})),0))</f>
        <v>0</v>
      </c>
      <c r="AF133" s="40"/>
    </row>
    <row r="134" spans="1:32">
      <c r="A134" s="44" t="s">
        <v>88</v>
      </c>
      <c r="B134" s="32" t="s">
        <v>3</v>
      </c>
      <c r="C134" s="31" t="s">
        <v>45</v>
      </c>
      <c r="D134" s="32">
        <v>42</v>
      </c>
      <c r="E134" s="32"/>
      <c r="F134" s="128"/>
      <c r="G134" s="33"/>
      <c r="H134" s="34"/>
      <c r="I134" s="35">
        <v>35</v>
      </c>
      <c r="J134" s="33"/>
      <c r="K134" s="144"/>
      <c r="L134" s="35"/>
      <c r="M134" s="33">
        <v>39</v>
      </c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>
        <v>40</v>
      </c>
      <c r="Y134" s="32">
        <v>42</v>
      </c>
      <c r="Z134" s="32"/>
      <c r="AA134" s="32"/>
      <c r="AB134" s="39">
        <f t="shared" ref="AB134:AB197" si="4">COUNT(D134:AA134)</f>
        <v>5</v>
      </c>
      <c r="AC134" s="40">
        <f t="shared" ref="AC134:AC197" si="5">IF(AB134=0,0,AVERAGE(D134:Z134))</f>
        <v>39.6</v>
      </c>
      <c r="AD134" s="40">
        <f t="array" ref="AD134">IF(AB134=0,0,IF(AB134&gt;9,AVERAGE(LARGE(D134:Z134,{1,2,3,4,5,6,7,8,9,10})),0))</f>
        <v>0</v>
      </c>
      <c r="AE134" s="40">
        <f t="array" ref="AE134">IF(AB134=0,0,IF(AB134&gt;9,SUM(LARGE(D134:Z134,{1,2,3,4,5,6,7,8,9,10})),0))</f>
        <v>0</v>
      </c>
      <c r="AF134" s="40"/>
    </row>
    <row r="135" spans="1:32">
      <c r="A135" s="30" t="s">
        <v>197</v>
      </c>
      <c r="B135" s="31" t="s">
        <v>8</v>
      </c>
      <c r="C135" s="31" t="s">
        <v>45</v>
      </c>
      <c r="D135" s="32"/>
      <c r="E135" s="32"/>
      <c r="F135" s="128"/>
      <c r="G135" s="33">
        <v>31</v>
      </c>
      <c r="H135" s="34"/>
      <c r="I135" s="35">
        <v>38</v>
      </c>
      <c r="J135" s="33">
        <v>38</v>
      </c>
      <c r="K135" s="144">
        <v>46</v>
      </c>
      <c r="L135" s="35">
        <v>38</v>
      </c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128"/>
      <c r="Y135" s="32"/>
      <c r="Z135" s="32"/>
      <c r="AA135" s="32"/>
      <c r="AB135" s="39">
        <f t="shared" si="4"/>
        <v>5</v>
      </c>
      <c r="AC135" s="40">
        <f t="shared" si="5"/>
        <v>38.200000000000003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40"/>
    </row>
    <row r="136" spans="1:32">
      <c r="A136" s="30" t="s">
        <v>200</v>
      </c>
      <c r="B136" s="31" t="s">
        <v>3</v>
      </c>
      <c r="C136" s="31" t="s">
        <v>45</v>
      </c>
      <c r="D136" s="32">
        <v>41</v>
      </c>
      <c r="E136" s="32"/>
      <c r="F136" s="128">
        <v>41</v>
      </c>
      <c r="G136" s="33"/>
      <c r="H136" s="34"/>
      <c r="I136" s="35">
        <v>36</v>
      </c>
      <c r="J136" s="33">
        <v>40</v>
      </c>
      <c r="K136" s="144"/>
      <c r="L136" s="35"/>
      <c r="M136" s="33"/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28">
        <v>31</v>
      </c>
      <c r="Y136" s="32"/>
      <c r="Z136" s="32"/>
      <c r="AA136" s="32"/>
      <c r="AB136" s="39">
        <f t="shared" si="4"/>
        <v>5</v>
      </c>
      <c r="AC136" s="40">
        <f t="shared" si="5"/>
        <v>37.799999999999997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40"/>
    </row>
    <row r="137" spans="1:32">
      <c r="A137" s="30" t="s">
        <v>151</v>
      </c>
      <c r="B137" s="31" t="s">
        <v>5</v>
      </c>
      <c r="C137" s="31" t="s">
        <v>45</v>
      </c>
      <c r="D137" s="32"/>
      <c r="E137" s="32">
        <v>43</v>
      </c>
      <c r="F137" s="128"/>
      <c r="G137" s="33">
        <v>35</v>
      </c>
      <c r="H137" s="34">
        <v>30</v>
      </c>
      <c r="I137" s="35">
        <v>41</v>
      </c>
      <c r="J137" s="33">
        <v>33</v>
      </c>
      <c r="K137" s="144"/>
      <c r="L137" s="35"/>
      <c r="M137" s="33"/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28"/>
      <c r="Y137" s="32"/>
      <c r="Z137" s="32"/>
      <c r="AA137" s="32"/>
      <c r="AB137" s="39">
        <f t="shared" si="4"/>
        <v>5</v>
      </c>
      <c r="AC137" s="40">
        <f t="shared" si="5"/>
        <v>36.4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40"/>
    </row>
    <row r="138" spans="1:32">
      <c r="A138" s="30" t="s">
        <v>172</v>
      </c>
      <c r="B138" s="31" t="s">
        <v>5</v>
      </c>
      <c r="C138" s="31" t="s">
        <v>45</v>
      </c>
      <c r="D138" s="32"/>
      <c r="E138" s="32">
        <v>42</v>
      </c>
      <c r="F138" s="128"/>
      <c r="G138" s="33">
        <v>38</v>
      </c>
      <c r="H138" s="34">
        <v>32</v>
      </c>
      <c r="I138" s="35"/>
      <c r="J138" s="33"/>
      <c r="K138" s="144"/>
      <c r="L138" s="35"/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28">
        <v>35</v>
      </c>
      <c r="Y138" s="160">
        <v>35</v>
      </c>
      <c r="Z138" s="32"/>
      <c r="AA138" s="32"/>
      <c r="AB138" s="39">
        <f t="shared" si="4"/>
        <v>5</v>
      </c>
      <c r="AC138" s="40">
        <f t="shared" si="5"/>
        <v>36.4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40"/>
    </row>
    <row r="139" spans="1:32">
      <c r="A139" s="30" t="s">
        <v>358</v>
      </c>
      <c r="B139" s="31" t="s">
        <v>12</v>
      </c>
      <c r="C139" s="31" t="s">
        <v>45</v>
      </c>
      <c r="D139" s="32"/>
      <c r="E139" s="32">
        <v>37</v>
      </c>
      <c r="F139" s="128">
        <v>42</v>
      </c>
      <c r="G139" s="33"/>
      <c r="H139" s="34"/>
      <c r="I139" s="35"/>
      <c r="J139" s="33"/>
      <c r="K139" s="144"/>
      <c r="L139" s="35">
        <v>37</v>
      </c>
      <c r="M139" s="33">
        <v>33</v>
      </c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>
        <v>33</v>
      </c>
      <c r="Y139" s="32"/>
      <c r="Z139" s="32"/>
      <c r="AA139" s="32"/>
      <c r="AB139" s="39">
        <f t="shared" si="4"/>
        <v>5</v>
      </c>
      <c r="AC139" s="40">
        <f t="shared" si="5"/>
        <v>36.4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40"/>
    </row>
    <row r="140" spans="1:32">
      <c r="A140" s="30" t="s">
        <v>132</v>
      </c>
      <c r="B140" s="31" t="s">
        <v>11</v>
      </c>
      <c r="C140" s="31" t="s">
        <v>45</v>
      </c>
      <c r="D140" s="32"/>
      <c r="E140" s="32">
        <v>42</v>
      </c>
      <c r="F140" s="128"/>
      <c r="G140" s="33"/>
      <c r="H140" s="34"/>
      <c r="I140" s="35">
        <v>30</v>
      </c>
      <c r="J140" s="33">
        <v>30</v>
      </c>
      <c r="K140" s="144">
        <v>38</v>
      </c>
      <c r="L140" s="35"/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>
        <v>40</v>
      </c>
      <c r="Y140" s="32"/>
      <c r="Z140" s="32"/>
      <c r="AA140" s="32"/>
      <c r="AB140" s="39">
        <f t="shared" si="4"/>
        <v>5</v>
      </c>
      <c r="AC140" s="40">
        <f t="shared" si="5"/>
        <v>36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40"/>
    </row>
    <row r="141" spans="1:32">
      <c r="A141" s="30" t="s">
        <v>357</v>
      </c>
      <c r="B141" s="31" t="s">
        <v>6</v>
      </c>
      <c r="C141" s="31" t="s">
        <v>45</v>
      </c>
      <c r="D141" s="32"/>
      <c r="E141" s="32">
        <v>31</v>
      </c>
      <c r="F141" s="128">
        <v>25</v>
      </c>
      <c r="G141" s="33"/>
      <c r="H141" s="34"/>
      <c r="I141" s="35"/>
      <c r="J141" s="33"/>
      <c r="K141" s="144"/>
      <c r="L141" s="35">
        <v>35</v>
      </c>
      <c r="M141" s="33">
        <v>41</v>
      </c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>
        <v>36</v>
      </c>
      <c r="Y141" s="32"/>
      <c r="Z141" s="32"/>
      <c r="AA141" s="32"/>
      <c r="AB141" s="39">
        <f t="shared" si="4"/>
        <v>5</v>
      </c>
      <c r="AC141" s="40">
        <f t="shared" si="5"/>
        <v>33.6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40"/>
    </row>
    <row r="142" spans="1:32">
      <c r="A142" s="30" t="s">
        <v>203</v>
      </c>
      <c r="B142" s="31" t="s">
        <v>5</v>
      </c>
      <c r="C142" s="31" t="s">
        <v>45</v>
      </c>
      <c r="D142" s="32"/>
      <c r="E142" s="32"/>
      <c r="F142" s="128"/>
      <c r="G142" s="33">
        <v>36</v>
      </c>
      <c r="H142" s="34">
        <v>31</v>
      </c>
      <c r="I142" s="35">
        <v>32</v>
      </c>
      <c r="J142" s="33"/>
      <c r="K142" s="144">
        <v>36</v>
      </c>
      <c r="L142" s="35">
        <v>32</v>
      </c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28"/>
      <c r="Y142" s="32"/>
      <c r="Z142" s="32"/>
      <c r="AA142" s="32"/>
      <c r="AB142" s="39">
        <f t="shared" si="4"/>
        <v>5</v>
      </c>
      <c r="AC142" s="40">
        <f t="shared" si="5"/>
        <v>33.4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40"/>
    </row>
    <row r="143" spans="1:32">
      <c r="A143" s="30" t="s">
        <v>309</v>
      </c>
      <c r="B143" s="31" t="s">
        <v>4</v>
      </c>
      <c r="C143" s="31" t="s">
        <v>45</v>
      </c>
      <c r="D143" s="32">
        <v>35</v>
      </c>
      <c r="E143" s="32">
        <v>39</v>
      </c>
      <c r="F143" s="128">
        <v>33</v>
      </c>
      <c r="G143" s="33">
        <v>28</v>
      </c>
      <c r="H143" s="34"/>
      <c r="I143" s="35">
        <v>28</v>
      </c>
      <c r="J143" s="33"/>
      <c r="K143" s="144"/>
      <c r="L143" s="35"/>
      <c r="M143" s="33"/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/>
      <c r="Y143" s="32"/>
      <c r="Z143" s="32"/>
      <c r="AA143" s="32"/>
      <c r="AB143" s="39">
        <f t="shared" si="4"/>
        <v>5</v>
      </c>
      <c r="AC143" s="40">
        <f t="shared" si="5"/>
        <v>32.6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40"/>
    </row>
    <row r="144" spans="1:32">
      <c r="A144" s="44" t="s">
        <v>145</v>
      </c>
      <c r="B144" s="32" t="s">
        <v>5</v>
      </c>
      <c r="C144" s="32" t="s">
        <v>45</v>
      </c>
      <c r="D144" s="32"/>
      <c r="E144" s="32">
        <v>40</v>
      </c>
      <c r="F144" s="128">
        <v>29</v>
      </c>
      <c r="G144" s="33"/>
      <c r="H144" s="34">
        <v>26</v>
      </c>
      <c r="I144" s="35"/>
      <c r="J144" s="33">
        <v>30</v>
      </c>
      <c r="K144" s="144">
        <v>32</v>
      </c>
      <c r="L144" s="35"/>
      <c r="M144" s="33"/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/>
      <c r="Y144" s="32"/>
      <c r="Z144" s="32"/>
      <c r="AA144" s="31"/>
      <c r="AB144" s="39">
        <f t="shared" si="4"/>
        <v>5</v>
      </c>
      <c r="AC144" s="40">
        <f t="shared" si="5"/>
        <v>31.4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40"/>
    </row>
    <row r="145" spans="1:32">
      <c r="A145" s="30" t="s">
        <v>59</v>
      </c>
      <c r="B145" s="31" t="s">
        <v>4</v>
      </c>
      <c r="C145" s="31" t="s">
        <v>45</v>
      </c>
      <c r="D145" s="32">
        <v>32</v>
      </c>
      <c r="E145" s="32">
        <v>36</v>
      </c>
      <c r="F145" s="128"/>
      <c r="G145" s="33">
        <v>34</v>
      </c>
      <c r="H145" s="34">
        <v>29</v>
      </c>
      <c r="I145" s="35"/>
      <c r="J145" s="33">
        <v>17</v>
      </c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32"/>
      <c r="Y145" s="32"/>
      <c r="Z145" s="32"/>
      <c r="AA145" s="32"/>
      <c r="AB145" s="39">
        <f t="shared" si="4"/>
        <v>5</v>
      </c>
      <c r="AC145" s="40">
        <f t="shared" si="5"/>
        <v>29.6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40"/>
    </row>
    <row r="146" spans="1:32">
      <c r="A146" s="30" t="s">
        <v>77</v>
      </c>
      <c r="B146" s="31" t="s">
        <v>7</v>
      </c>
      <c r="C146" s="31" t="s">
        <v>45</v>
      </c>
      <c r="D146" s="32"/>
      <c r="E146" s="32"/>
      <c r="F146" s="128"/>
      <c r="G146" s="33">
        <v>30</v>
      </c>
      <c r="H146" s="34">
        <v>33</v>
      </c>
      <c r="I146" s="35">
        <v>24</v>
      </c>
      <c r="J146" s="33">
        <v>28</v>
      </c>
      <c r="K146" s="144"/>
      <c r="L146" s="35"/>
      <c r="M146" s="33">
        <v>29</v>
      </c>
      <c r="N146" s="36"/>
      <c r="O146" s="35"/>
      <c r="P146" s="35"/>
      <c r="Q146" s="35"/>
      <c r="R146" s="35"/>
      <c r="S146" s="35"/>
      <c r="T146" s="35"/>
      <c r="U146" s="35"/>
      <c r="V146" s="35"/>
      <c r="W146" s="35"/>
      <c r="X146" s="128"/>
      <c r="Y146" s="32"/>
      <c r="Z146" s="32"/>
      <c r="AA146" s="32"/>
      <c r="AB146" s="39">
        <f t="shared" si="4"/>
        <v>5</v>
      </c>
      <c r="AC146" s="40">
        <f t="shared" si="5"/>
        <v>28.8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40"/>
    </row>
    <row r="147" spans="1:32">
      <c r="A147" s="126" t="s">
        <v>405</v>
      </c>
      <c r="B147" s="120" t="s">
        <v>5</v>
      </c>
      <c r="C147" s="123" t="s">
        <v>45</v>
      </c>
      <c r="D147" s="121"/>
      <c r="E147" s="121">
        <v>47</v>
      </c>
      <c r="F147" s="128"/>
      <c r="G147" s="33">
        <v>45</v>
      </c>
      <c r="H147" s="34">
        <v>43</v>
      </c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35"/>
      <c r="T147" s="35"/>
      <c r="U147" s="35"/>
      <c r="V147" s="35"/>
      <c r="W147" s="35"/>
      <c r="X147" s="159">
        <v>46</v>
      </c>
      <c r="Y147" s="31"/>
      <c r="Z147" s="31"/>
      <c r="AA147" s="32"/>
      <c r="AB147" s="39">
        <f t="shared" si="4"/>
        <v>4</v>
      </c>
      <c r="AC147" s="40">
        <f t="shared" si="5"/>
        <v>45.25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40"/>
    </row>
    <row r="148" spans="1:32">
      <c r="A148" s="118" t="s">
        <v>98</v>
      </c>
      <c r="B148" s="32" t="s">
        <v>9</v>
      </c>
      <c r="C148" s="32" t="s">
        <v>45</v>
      </c>
      <c r="D148" s="32"/>
      <c r="E148" s="32">
        <v>42</v>
      </c>
      <c r="F148" s="128">
        <v>45</v>
      </c>
      <c r="G148" s="33">
        <v>42</v>
      </c>
      <c r="H148" s="34"/>
      <c r="I148" s="35"/>
      <c r="J148" s="33"/>
      <c r="K148" s="144"/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128">
        <v>44</v>
      </c>
      <c r="Y148" s="32"/>
      <c r="Z148" s="32"/>
      <c r="AA148" s="32"/>
      <c r="AB148" s="39">
        <f t="shared" si="4"/>
        <v>4</v>
      </c>
      <c r="AC148" s="40">
        <f t="shared" si="5"/>
        <v>43.25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40"/>
    </row>
    <row r="149" spans="1:32">
      <c r="A149" s="45" t="s">
        <v>133</v>
      </c>
      <c r="B149" s="31" t="s">
        <v>5</v>
      </c>
      <c r="C149" s="31" t="s">
        <v>45</v>
      </c>
      <c r="D149" s="32"/>
      <c r="E149" s="32"/>
      <c r="F149" s="128"/>
      <c r="G149" s="33">
        <v>39</v>
      </c>
      <c r="H149" s="34"/>
      <c r="I149" s="35"/>
      <c r="J149" s="33">
        <v>40</v>
      </c>
      <c r="K149" s="144"/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59">
        <v>41</v>
      </c>
      <c r="Y149" s="32">
        <v>42</v>
      </c>
      <c r="Z149" s="32"/>
      <c r="AA149" s="31"/>
      <c r="AB149" s="39">
        <f t="shared" si="4"/>
        <v>4</v>
      </c>
      <c r="AC149" s="40">
        <f t="shared" si="5"/>
        <v>40.5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40"/>
    </row>
    <row r="150" spans="1:32">
      <c r="A150" s="30" t="s">
        <v>173</v>
      </c>
      <c r="B150" s="31" t="s">
        <v>6</v>
      </c>
      <c r="C150" s="31" t="s">
        <v>45</v>
      </c>
      <c r="D150" s="32">
        <v>35</v>
      </c>
      <c r="E150" s="32">
        <v>35</v>
      </c>
      <c r="F150" s="128"/>
      <c r="G150" s="33">
        <v>37</v>
      </c>
      <c r="H150" s="34"/>
      <c r="I150" s="35">
        <v>41</v>
      </c>
      <c r="J150" s="33"/>
      <c r="K150" s="144"/>
      <c r="L150" s="35"/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/>
      <c r="Y150" s="32"/>
      <c r="Z150" s="32"/>
      <c r="AA150" s="32"/>
      <c r="AB150" s="39">
        <f t="shared" si="4"/>
        <v>4</v>
      </c>
      <c r="AC150" s="40">
        <f t="shared" si="5"/>
        <v>37</v>
      </c>
      <c r="AD150" s="40">
        <f t="array" ref="AD150">IF(AB150=0,0,IF(AB150&gt;9,AVERAGE(LARGE(D150:Z150,{1,2,3,4,5,6,7,8,9,10})),0))</f>
        <v>0</v>
      </c>
      <c r="AE150" s="40">
        <f t="array" ref="AE150">IF(AB150=0,0,IF(AB150&gt;9,SUM(LARGE(D150:Z150,{1,2,3,4,5,6,7,8,9,10})),0))</f>
        <v>0</v>
      </c>
      <c r="AF150" s="40"/>
    </row>
    <row r="151" spans="1:32">
      <c r="A151" s="124" t="s">
        <v>408</v>
      </c>
      <c r="B151" s="123" t="s">
        <v>5</v>
      </c>
      <c r="C151" s="123" t="s">
        <v>45</v>
      </c>
      <c r="D151" s="121"/>
      <c r="E151" s="121">
        <v>41</v>
      </c>
      <c r="F151" s="128">
        <v>37</v>
      </c>
      <c r="G151" s="33">
        <v>35</v>
      </c>
      <c r="H151" s="34"/>
      <c r="I151" s="35"/>
      <c r="J151" s="33"/>
      <c r="K151" s="144"/>
      <c r="L151" s="35"/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>
        <v>34</v>
      </c>
      <c r="Y151" s="32"/>
      <c r="Z151" s="32"/>
      <c r="AA151" s="32"/>
      <c r="AB151" s="39">
        <f t="shared" si="4"/>
        <v>4</v>
      </c>
      <c r="AC151" s="40">
        <f t="shared" si="5"/>
        <v>36.75</v>
      </c>
      <c r="AD151" s="40">
        <f t="array" ref="AD151">IF(AB151=0,0,IF(AB151&gt;9,AVERAGE(LARGE(D151:Z151,{1,2,3,4,5,6,7,8,9,10})),0))</f>
        <v>0</v>
      </c>
      <c r="AE151" s="40">
        <f t="array" ref="AE151">IF(AB151=0,0,IF(AB151&gt;9,SUM(LARGE(D151:Z151,{1,2,3,4,5,6,7,8,9,10})),0))</f>
        <v>0</v>
      </c>
      <c r="AF151" s="40"/>
    </row>
    <row r="152" spans="1:32">
      <c r="A152" s="30" t="s">
        <v>54</v>
      </c>
      <c r="B152" s="31" t="s">
        <v>9</v>
      </c>
      <c r="C152" s="31" t="s">
        <v>45</v>
      </c>
      <c r="D152" s="32"/>
      <c r="E152" s="32">
        <v>41</v>
      </c>
      <c r="F152" s="128">
        <v>33</v>
      </c>
      <c r="G152" s="33">
        <v>37</v>
      </c>
      <c r="H152" s="34"/>
      <c r="I152" s="35"/>
      <c r="J152" s="33"/>
      <c r="K152" s="144"/>
      <c r="L152" s="35"/>
      <c r="M152" s="33"/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>
        <v>34</v>
      </c>
      <c r="Y152" s="32"/>
      <c r="Z152" s="32"/>
      <c r="AA152" s="32"/>
      <c r="AB152" s="39">
        <f t="shared" si="4"/>
        <v>4</v>
      </c>
      <c r="AC152" s="40">
        <f t="shared" si="5"/>
        <v>36.25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40"/>
    </row>
    <row r="153" spans="1:32">
      <c r="A153" s="30" t="s">
        <v>170</v>
      </c>
      <c r="B153" s="302" t="s">
        <v>5</v>
      </c>
      <c r="C153" s="31" t="s">
        <v>45</v>
      </c>
      <c r="D153" s="32">
        <v>37</v>
      </c>
      <c r="E153" s="32"/>
      <c r="F153" s="128"/>
      <c r="G153" s="33">
        <v>31</v>
      </c>
      <c r="H153" s="34"/>
      <c r="I153" s="35">
        <v>35</v>
      </c>
      <c r="J153" s="33"/>
      <c r="K153" s="144"/>
      <c r="L153" s="35"/>
      <c r="M153" s="33">
        <v>39</v>
      </c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2"/>
      <c r="AB153" s="39">
        <f t="shared" si="4"/>
        <v>4</v>
      </c>
      <c r="AC153" s="40">
        <f t="shared" si="5"/>
        <v>35.5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40"/>
    </row>
    <row r="154" spans="1:32">
      <c r="A154" s="124" t="s">
        <v>399</v>
      </c>
      <c r="B154" s="123" t="s">
        <v>11</v>
      </c>
      <c r="C154" s="123" t="s">
        <v>45</v>
      </c>
      <c r="D154" s="32"/>
      <c r="E154" s="32">
        <v>40</v>
      </c>
      <c r="F154" s="128"/>
      <c r="G154" s="33"/>
      <c r="H154" s="34"/>
      <c r="I154" s="35">
        <v>27</v>
      </c>
      <c r="J154" s="33">
        <v>34</v>
      </c>
      <c r="K154" s="144"/>
      <c r="L154" s="35"/>
      <c r="M154" s="33"/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32">
        <v>38</v>
      </c>
      <c r="Y154" s="32"/>
      <c r="Z154" s="32"/>
      <c r="AA154" s="32"/>
      <c r="AB154" s="39">
        <f t="shared" si="4"/>
        <v>4</v>
      </c>
      <c r="AC154" s="40">
        <f t="shared" si="5"/>
        <v>34.75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40"/>
    </row>
    <row r="155" spans="1:32">
      <c r="A155" s="30" t="s">
        <v>353</v>
      </c>
      <c r="B155" s="31" t="s">
        <v>3</v>
      </c>
      <c r="C155" s="31" t="s">
        <v>45</v>
      </c>
      <c r="D155" s="32">
        <v>37</v>
      </c>
      <c r="E155" s="32"/>
      <c r="F155" s="128"/>
      <c r="G155" s="33"/>
      <c r="H155" s="34"/>
      <c r="I155" s="35"/>
      <c r="J155" s="33"/>
      <c r="K155" s="144"/>
      <c r="L155" s="35"/>
      <c r="M155" s="33">
        <v>31</v>
      </c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>
        <v>29</v>
      </c>
      <c r="Y155" s="32">
        <v>39</v>
      </c>
      <c r="Z155" s="32"/>
      <c r="AA155" s="32"/>
      <c r="AB155" s="39">
        <f t="shared" si="4"/>
        <v>4</v>
      </c>
      <c r="AC155" s="40">
        <f t="shared" si="5"/>
        <v>34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40"/>
    </row>
    <row r="156" spans="1:32">
      <c r="A156" s="30" t="s">
        <v>107</v>
      </c>
      <c r="B156" s="31" t="s">
        <v>8</v>
      </c>
      <c r="C156" s="31" t="s">
        <v>45</v>
      </c>
      <c r="D156" s="32">
        <v>31</v>
      </c>
      <c r="E156" s="32">
        <v>37</v>
      </c>
      <c r="F156" s="128"/>
      <c r="G156" s="33">
        <v>31</v>
      </c>
      <c r="H156" s="34"/>
      <c r="I156" s="35"/>
      <c r="J156" s="33">
        <v>31</v>
      </c>
      <c r="K156" s="144"/>
      <c r="L156" s="35"/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2"/>
      <c r="AB156" s="39">
        <f t="shared" si="4"/>
        <v>4</v>
      </c>
      <c r="AC156" s="40">
        <f t="shared" si="5"/>
        <v>32.5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40"/>
    </row>
    <row r="157" spans="1:32">
      <c r="A157" s="30" t="s">
        <v>305</v>
      </c>
      <c r="B157" s="31" t="s">
        <v>3</v>
      </c>
      <c r="C157" s="31" t="s">
        <v>45</v>
      </c>
      <c r="D157" s="32"/>
      <c r="E157" s="32">
        <v>32</v>
      </c>
      <c r="F157" s="128"/>
      <c r="G157" s="33"/>
      <c r="H157" s="34">
        <v>32</v>
      </c>
      <c r="I157" s="35"/>
      <c r="J157" s="33">
        <v>34</v>
      </c>
      <c r="K157" s="144"/>
      <c r="L157" s="35"/>
      <c r="M157" s="33">
        <v>31</v>
      </c>
      <c r="N157" s="36"/>
      <c r="O157" s="35"/>
      <c r="P157" s="35"/>
      <c r="Q157" s="35"/>
      <c r="R157" s="35"/>
      <c r="S157" s="35"/>
      <c r="T157" s="35"/>
      <c r="U157" s="35"/>
      <c r="V157" s="35"/>
      <c r="W157" s="35"/>
      <c r="X157" s="128"/>
      <c r="Y157" s="32"/>
      <c r="Z157" s="32"/>
      <c r="AA157" s="32"/>
      <c r="AB157" s="39">
        <f t="shared" si="4"/>
        <v>4</v>
      </c>
      <c r="AC157" s="40">
        <f t="shared" si="5"/>
        <v>32.25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40"/>
    </row>
    <row r="158" spans="1:32">
      <c r="A158" s="30" t="s">
        <v>331</v>
      </c>
      <c r="B158" s="31" t="s">
        <v>4</v>
      </c>
      <c r="C158" s="31" t="s">
        <v>45</v>
      </c>
      <c r="D158" s="32">
        <v>20</v>
      </c>
      <c r="E158" s="32">
        <v>35</v>
      </c>
      <c r="F158" s="128"/>
      <c r="G158" s="33"/>
      <c r="H158" s="34">
        <v>30</v>
      </c>
      <c r="I158" s="35"/>
      <c r="J158" s="33"/>
      <c r="K158" s="144">
        <v>36</v>
      </c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/>
      <c r="Y158" s="32"/>
      <c r="Z158" s="32"/>
      <c r="AA158" s="32"/>
      <c r="AB158" s="39">
        <f t="shared" si="4"/>
        <v>4</v>
      </c>
      <c r="AC158" s="40">
        <f t="shared" si="5"/>
        <v>30.25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40"/>
    </row>
    <row r="159" spans="1:32">
      <c r="A159" s="30" t="s">
        <v>192</v>
      </c>
      <c r="B159" s="31" t="s">
        <v>5</v>
      </c>
      <c r="C159" s="31" t="s">
        <v>45</v>
      </c>
      <c r="D159" s="32">
        <v>37</v>
      </c>
      <c r="E159" s="32">
        <v>33</v>
      </c>
      <c r="F159" s="128"/>
      <c r="G159" s="33">
        <v>22</v>
      </c>
      <c r="H159" s="34"/>
      <c r="I159" s="35">
        <v>25</v>
      </c>
      <c r="J159" s="33"/>
      <c r="K159" s="144"/>
      <c r="L159" s="35"/>
      <c r="M159" s="33"/>
      <c r="N159" s="36"/>
      <c r="O159" s="35"/>
      <c r="P159" s="35"/>
      <c r="Q159" s="35"/>
      <c r="R159" s="35"/>
      <c r="S159" s="35"/>
      <c r="T159" s="35"/>
      <c r="U159" s="35"/>
      <c r="V159" s="35"/>
      <c r="W159" s="35"/>
      <c r="X159" s="128"/>
      <c r="Y159" s="32"/>
      <c r="Z159" s="32"/>
      <c r="AA159" s="32"/>
      <c r="AB159" s="39">
        <f t="shared" si="4"/>
        <v>4</v>
      </c>
      <c r="AC159" s="40">
        <f t="shared" si="5"/>
        <v>29.25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40"/>
    </row>
    <row r="160" spans="1:32">
      <c r="A160" s="118" t="s">
        <v>110</v>
      </c>
      <c r="B160" s="32" t="s">
        <v>3</v>
      </c>
      <c r="C160" s="32" t="s">
        <v>45</v>
      </c>
      <c r="D160" s="32"/>
      <c r="E160" s="32">
        <v>46</v>
      </c>
      <c r="F160" s="128"/>
      <c r="G160" s="33"/>
      <c r="H160" s="34"/>
      <c r="I160" s="35"/>
      <c r="J160" s="33"/>
      <c r="K160" s="144"/>
      <c r="L160" s="35"/>
      <c r="M160" s="33">
        <v>43</v>
      </c>
      <c r="N160" s="36"/>
      <c r="O160" s="35"/>
      <c r="P160" s="35"/>
      <c r="Q160" s="35"/>
      <c r="R160" s="35"/>
      <c r="S160" s="35"/>
      <c r="T160" s="35"/>
      <c r="U160" s="35"/>
      <c r="V160" s="35"/>
      <c r="W160" s="35"/>
      <c r="X160" s="128">
        <v>47</v>
      </c>
      <c r="Y160" s="32"/>
      <c r="Z160" s="32"/>
      <c r="AA160" s="32"/>
      <c r="AB160" s="39">
        <f t="shared" si="4"/>
        <v>3</v>
      </c>
      <c r="AC160" s="40">
        <f t="shared" si="5"/>
        <v>45.333333333333336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40"/>
    </row>
    <row r="161" spans="1:32">
      <c r="A161" s="30" t="s">
        <v>143</v>
      </c>
      <c r="B161" s="31" t="s">
        <v>4</v>
      </c>
      <c r="C161" s="31" t="s">
        <v>45</v>
      </c>
      <c r="D161" s="32"/>
      <c r="E161" s="32">
        <v>45</v>
      </c>
      <c r="F161" s="128"/>
      <c r="G161" s="33">
        <v>41</v>
      </c>
      <c r="H161" s="34"/>
      <c r="I161" s="35"/>
      <c r="J161" s="33">
        <v>41</v>
      </c>
      <c r="K161" s="144"/>
      <c r="L161" s="35"/>
      <c r="M161" s="33"/>
      <c r="N161" s="36"/>
      <c r="O161" s="35"/>
      <c r="P161" s="35"/>
      <c r="Q161" s="35"/>
      <c r="R161" s="35"/>
      <c r="S161" s="35"/>
      <c r="T161" s="35"/>
      <c r="U161" s="35"/>
      <c r="V161" s="35"/>
      <c r="W161" s="35"/>
      <c r="X161" s="128"/>
      <c r="Y161" s="32"/>
      <c r="Z161" s="32"/>
      <c r="AA161" s="32"/>
      <c r="AB161" s="39">
        <f t="shared" si="4"/>
        <v>3</v>
      </c>
      <c r="AC161" s="40">
        <f t="shared" si="5"/>
        <v>42.333333333333336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40"/>
    </row>
    <row r="162" spans="1:32">
      <c r="A162" s="126" t="s">
        <v>398</v>
      </c>
      <c r="B162" s="120" t="s">
        <v>5</v>
      </c>
      <c r="C162" s="120" t="s">
        <v>45</v>
      </c>
      <c r="D162" s="32"/>
      <c r="E162" s="32">
        <v>47</v>
      </c>
      <c r="F162" s="128"/>
      <c r="G162" s="33"/>
      <c r="H162" s="34"/>
      <c r="I162" s="35"/>
      <c r="J162" s="33">
        <v>36</v>
      </c>
      <c r="K162" s="144"/>
      <c r="L162" s="35"/>
      <c r="M162" s="33"/>
      <c r="N162" s="36"/>
      <c r="O162" s="35"/>
      <c r="P162" s="35"/>
      <c r="Q162" s="35"/>
      <c r="R162" s="35"/>
      <c r="S162" s="35"/>
      <c r="T162" s="35"/>
      <c r="U162" s="35"/>
      <c r="V162" s="35"/>
      <c r="W162" s="35"/>
      <c r="X162" s="128">
        <v>43</v>
      </c>
      <c r="Y162" s="32"/>
      <c r="Z162" s="32"/>
      <c r="AA162" s="32"/>
      <c r="AB162" s="39">
        <f t="shared" si="4"/>
        <v>3</v>
      </c>
      <c r="AC162" s="40">
        <f t="shared" si="5"/>
        <v>42</v>
      </c>
      <c r="AD162" s="40">
        <f t="array" ref="AD162">IF(AB162=0,0,IF(AB162&gt;9,AVERAGE(LARGE(D162:Z162,{1,2,3,4,5,6,7,8,9,10})),0))</f>
        <v>0</v>
      </c>
      <c r="AE162" s="40">
        <f t="array" ref="AE162">IF(AB162=0,0,IF(AB162&gt;9,SUM(LARGE(D162:Z162,{1,2,3,4,5,6,7,8,9,10})),0))</f>
        <v>0</v>
      </c>
      <c r="AF162" s="40"/>
    </row>
    <row r="163" spans="1:32">
      <c r="A163" s="30" t="s">
        <v>149</v>
      </c>
      <c r="B163" s="31" t="s">
        <v>12</v>
      </c>
      <c r="C163" s="31" t="s">
        <v>45</v>
      </c>
      <c r="D163" s="32"/>
      <c r="E163" s="32"/>
      <c r="F163" s="128"/>
      <c r="G163" s="33"/>
      <c r="H163" s="34"/>
      <c r="I163" s="35"/>
      <c r="J163" s="33">
        <v>42</v>
      </c>
      <c r="K163" s="144"/>
      <c r="L163" s="35">
        <v>38</v>
      </c>
      <c r="M163" s="33">
        <v>46</v>
      </c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128"/>
      <c r="Y163" s="32"/>
      <c r="Z163" s="32"/>
      <c r="AA163" s="32"/>
      <c r="AB163" s="39">
        <f t="shared" si="4"/>
        <v>3</v>
      </c>
      <c r="AC163" s="40">
        <f t="shared" si="5"/>
        <v>42</v>
      </c>
      <c r="AD163" s="40">
        <f t="array" ref="AD163">IF(AB163=0,0,IF(AB163&gt;9,AVERAGE(LARGE(D163:Z163,{1,2,3,4,5,6,7,8,9,10})),0))</f>
        <v>0</v>
      </c>
      <c r="AE163" s="40">
        <f t="array" ref="AE163">IF(AB163=0,0,IF(AB163&gt;9,SUM(LARGE(D163:Z163,{1,2,3,4,5,6,7,8,9,10})),0))</f>
        <v>0</v>
      </c>
      <c r="AF163" s="40"/>
    </row>
    <row r="164" spans="1:32">
      <c r="A164" s="30" t="s">
        <v>118</v>
      </c>
      <c r="B164" s="31" t="s">
        <v>6</v>
      </c>
      <c r="C164" s="31" t="s">
        <v>45</v>
      </c>
      <c r="D164" s="32"/>
      <c r="E164" s="32">
        <v>43</v>
      </c>
      <c r="F164" s="128"/>
      <c r="G164" s="33"/>
      <c r="H164" s="34">
        <v>39</v>
      </c>
      <c r="I164" s="35"/>
      <c r="J164" s="33"/>
      <c r="K164" s="144"/>
      <c r="L164" s="35">
        <v>41</v>
      </c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28"/>
      <c r="Y164" s="32"/>
      <c r="Z164" s="32"/>
      <c r="AA164" s="32"/>
      <c r="AB164" s="39">
        <f t="shared" si="4"/>
        <v>3</v>
      </c>
      <c r="AC164" s="40">
        <f t="shared" si="5"/>
        <v>41</v>
      </c>
      <c r="AD164" s="40">
        <f t="array" ref="AD164">IF(AB164=0,0,IF(AB164&gt;9,AVERAGE(LARGE(D164:Z164,{1,2,3,4,5,6,7,8,9,10})),0))</f>
        <v>0</v>
      </c>
      <c r="AE164" s="40">
        <f t="array" ref="AE164">IF(AB164=0,0,IF(AB164&gt;9,SUM(LARGE(D164:Z164,{1,2,3,4,5,6,7,8,9,10})),0))</f>
        <v>0</v>
      </c>
      <c r="AF164" s="40"/>
    </row>
    <row r="165" spans="1:32">
      <c r="A165" s="30" t="s">
        <v>158</v>
      </c>
      <c r="B165" s="31" t="s">
        <v>10</v>
      </c>
      <c r="C165" s="31" t="s">
        <v>45</v>
      </c>
      <c r="D165" s="32"/>
      <c r="E165" s="32"/>
      <c r="F165" s="128"/>
      <c r="G165" s="33"/>
      <c r="H165" s="34"/>
      <c r="I165" s="139">
        <v>39</v>
      </c>
      <c r="J165" s="33"/>
      <c r="K165" s="144"/>
      <c r="L165" s="35">
        <v>41</v>
      </c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28">
        <v>40</v>
      </c>
      <c r="Y165" s="32"/>
      <c r="Z165" s="32"/>
      <c r="AA165" s="32"/>
      <c r="AB165" s="39">
        <f t="shared" si="4"/>
        <v>3</v>
      </c>
      <c r="AC165" s="40">
        <f t="shared" si="5"/>
        <v>40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40"/>
    </row>
    <row r="166" spans="1:32">
      <c r="A166" s="30" t="s">
        <v>306</v>
      </c>
      <c r="B166" s="31" t="s">
        <v>3</v>
      </c>
      <c r="C166" s="31" t="s">
        <v>45</v>
      </c>
      <c r="D166" s="32">
        <v>41</v>
      </c>
      <c r="E166" s="32"/>
      <c r="F166" s="128"/>
      <c r="G166" s="33"/>
      <c r="H166" s="34"/>
      <c r="I166" s="35"/>
      <c r="J166" s="33"/>
      <c r="K166" s="144"/>
      <c r="L166" s="35"/>
      <c r="M166" s="33">
        <v>40</v>
      </c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>
        <v>37</v>
      </c>
      <c r="Y166" s="32"/>
      <c r="Z166" s="32"/>
      <c r="AA166" s="32"/>
      <c r="AB166" s="39">
        <f t="shared" si="4"/>
        <v>3</v>
      </c>
      <c r="AC166" s="40">
        <f t="shared" si="5"/>
        <v>39.333333333333336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40"/>
    </row>
    <row r="167" spans="1:32">
      <c r="A167" s="124" t="s">
        <v>414</v>
      </c>
      <c r="B167" s="123" t="s">
        <v>5</v>
      </c>
      <c r="C167" s="123" t="s">
        <v>45</v>
      </c>
      <c r="D167" s="121"/>
      <c r="E167" s="121">
        <v>45</v>
      </c>
      <c r="F167" s="128"/>
      <c r="G167" s="33"/>
      <c r="H167" s="34"/>
      <c r="I167" s="35"/>
      <c r="J167" s="33">
        <v>34</v>
      </c>
      <c r="K167" s="144"/>
      <c r="L167" s="35"/>
      <c r="M167" s="33"/>
      <c r="N167" s="36"/>
      <c r="O167" s="35"/>
      <c r="P167" s="35"/>
      <c r="Q167" s="35"/>
      <c r="R167" s="35"/>
      <c r="S167" s="127"/>
      <c r="T167" s="35"/>
      <c r="U167" s="35"/>
      <c r="V167" s="35"/>
      <c r="W167" s="35"/>
      <c r="X167" s="128">
        <v>34</v>
      </c>
      <c r="Y167" s="32"/>
      <c r="Z167" s="32"/>
      <c r="AA167" s="32"/>
      <c r="AB167" s="39">
        <f t="shared" si="4"/>
        <v>3</v>
      </c>
      <c r="AC167" s="40">
        <f t="shared" si="5"/>
        <v>37.666666666666664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40"/>
    </row>
    <row r="168" spans="1:32">
      <c r="A168" s="30" t="s">
        <v>115</v>
      </c>
      <c r="B168" s="31" t="s">
        <v>7</v>
      </c>
      <c r="C168" s="31" t="s">
        <v>45</v>
      </c>
      <c r="D168" s="32"/>
      <c r="E168" s="32">
        <v>42</v>
      </c>
      <c r="F168" s="128"/>
      <c r="G168" s="33">
        <v>29</v>
      </c>
      <c r="H168" s="34">
        <v>41</v>
      </c>
      <c r="I168" s="35"/>
      <c r="J168" s="33"/>
      <c r="K168" s="144"/>
      <c r="L168" s="35"/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28"/>
      <c r="Y168" s="32"/>
      <c r="Z168" s="32"/>
      <c r="AA168" s="31"/>
      <c r="AB168" s="39">
        <f t="shared" si="4"/>
        <v>3</v>
      </c>
      <c r="AC168" s="40">
        <f t="shared" si="5"/>
        <v>37.333333333333336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40"/>
    </row>
    <row r="169" spans="1:32">
      <c r="A169" s="30" t="s">
        <v>53</v>
      </c>
      <c r="B169" s="31" t="s">
        <v>9</v>
      </c>
      <c r="C169" s="31" t="s">
        <v>45</v>
      </c>
      <c r="D169" s="32"/>
      <c r="E169" s="32">
        <v>34</v>
      </c>
      <c r="F169" s="128">
        <v>39</v>
      </c>
      <c r="G169" s="33">
        <v>37</v>
      </c>
      <c r="H169" s="34"/>
      <c r="I169" s="35"/>
      <c r="J169" s="33"/>
      <c r="K169" s="144"/>
      <c r="L169" s="35"/>
      <c r="M169" s="33"/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/>
      <c r="Y169" s="32"/>
      <c r="Z169" s="32"/>
      <c r="AA169" s="32"/>
      <c r="AB169" s="39">
        <f t="shared" si="4"/>
        <v>3</v>
      </c>
      <c r="AC169" s="40">
        <f t="shared" si="5"/>
        <v>36.666666666666664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40"/>
    </row>
    <row r="170" spans="1:32">
      <c r="A170" s="30" t="s">
        <v>187</v>
      </c>
      <c r="B170" s="31" t="s">
        <v>4</v>
      </c>
      <c r="C170" s="31" t="s">
        <v>45</v>
      </c>
      <c r="D170" s="32"/>
      <c r="E170" s="32"/>
      <c r="F170" s="128"/>
      <c r="G170" s="33"/>
      <c r="H170" s="34"/>
      <c r="I170" s="35"/>
      <c r="J170" s="33">
        <v>23</v>
      </c>
      <c r="K170" s="144">
        <v>42</v>
      </c>
      <c r="L170" s="35"/>
      <c r="M170" s="33"/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>
        <v>44</v>
      </c>
      <c r="Y170" s="32"/>
      <c r="Z170" s="32"/>
      <c r="AA170" s="32"/>
      <c r="AB170" s="39">
        <f t="shared" si="4"/>
        <v>3</v>
      </c>
      <c r="AC170" s="40">
        <f t="shared" si="5"/>
        <v>36.333333333333336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40"/>
    </row>
    <row r="171" spans="1:32">
      <c r="A171" s="30" t="s">
        <v>208</v>
      </c>
      <c r="B171" s="31" t="s">
        <v>11</v>
      </c>
      <c r="C171" s="31" t="s">
        <v>45</v>
      </c>
      <c r="D171" s="32"/>
      <c r="E171" s="32"/>
      <c r="F171" s="128"/>
      <c r="G171" s="33">
        <v>33</v>
      </c>
      <c r="H171" s="34">
        <v>38</v>
      </c>
      <c r="I171" s="35"/>
      <c r="J171" s="33">
        <v>38</v>
      </c>
      <c r="K171" s="144"/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/>
      <c r="Y171" s="32"/>
      <c r="Z171" s="32"/>
      <c r="AA171" s="32"/>
      <c r="AB171" s="39">
        <f t="shared" si="4"/>
        <v>3</v>
      </c>
      <c r="AC171" s="40">
        <f t="shared" si="5"/>
        <v>36.333333333333336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40"/>
    </row>
    <row r="172" spans="1:32">
      <c r="A172" s="30" t="s">
        <v>302</v>
      </c>
      <c r="B172" s="31" t="s">
        <v>5</v>
      </c>
      <c r="C172" s="31" t="s">
        <v>45</v>
      </c>
      <c r="D172" s="32"/>
      <c r="E172" s="32">
        <v>42</v>
      </c>
      <c r="F172" s="128"/>
      <c r="G172" s="33"/>
      <c r="H172" s="34">
        <v>34</v>
      </c>
      <c r="I172" s="35"/>
      <c r="J172" s="33"/>
      <c r="K172" s="144"/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>
        <v>32</v>
      </c>
      <c r="Y172" s="32"/>
      <c r="Z172" s="32"/>
      <c r="AA172" s="32"/>
      <c r="AB172" s="39">
        <f t="shared" si="4"/>
        <v>3</v>
      </c>
      <c r="AC172" s="40">
        <f t="shared" si="5"/>
        <v>36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40"/>
    </row>
    <row r="173" spans="1:32">
      <c r="A173" s="44" t="s">
        <v>189</v>
      </c>
      <c r="B173" s="32" t="s">
        <v>5</v>
      </c>
      <c r="C173" s="31" t="s">
        <v>45</v>
      </c>
      <c r="D173" s="32"/>
      <c r="E173" s="32"/>
      <c r="F173" s="128"/>
      <c r="G173" s="33"/>
      <c r="H173" s="34"/>
      <c r="I173" s="35">
        <v>32</v>
      </c>
      <c r="J173" s="33">
        <v>36</v>
      </c>
      <c r="K173" s="144">
        <v>37</v>
      </c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/>
      <c r="Y173" s="32"/>
      <c r="Z173" s="32"/>
      <c r="AA173" s="32"/>
      <c r="AB173" s="39">
        <f t="shared" si="4"/>
        <v>3</v>
      </c>
      <c r="AC173" s="40">
        <f t="shared" si="5"/>
        <v>35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40"/>
    </row>
    <row r="174" spans="1:32">
      <c r="A174" s="30" t="s">
        <v>180</v>
      </c>
      <c r="B174" s="31" t="s">
        <v>8</v>
      </c>
      <c r="C174" s="41" t="s">
        <v>45</v>
      </c>
      <c r="D174" s="32"/>
      <c r="E174" s="32"/>
      <c r="F174" s="128"/>
      <c r="G174" s="33"/>
      <c r="H174" s="34">
        <v>37</v>
      </c>
      <c r="I174" s="35">
        <v>33</v>
      </c>
      <c r="J174" s="33">
        <v>32</v>
      </c>
      <c r="K174" s="144"/>
      <c r="L174" s="35"/>
      <c r="M174" s="33"/>
      <c r="N174" s="36"/>
      <c r="O174" s="35"/>
      <c r="P174" s="35"/>
      <c r="Q174" s="35"/>
      <c r="R174" s="35"/>
      <c r="S174" s="35"/>
      <c r="T174" s="35"/>
      <c r="U174" s="35"/>
      <c r="V174" s="35"/>
      <c r="W174" s="35"/>
      <c r="X174" s="128"/>
      <c r="Y174" s="32"/>
      <c r="Z174" s="32"/>
      <c r="AA174" s="32"/>
      <c r="AB174" s="39">
        <f t="shared" si="4"/>
        <v>3</v>
      </c>
      <c r="AC174" s="40">
        <f t="shared" si="5"/>
        <v>34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  <c r="AF174" s="40"/>
    </row>
    <row r="175" spans="1:32">
      <c r="A175" s="306" t="s">
        <v>48</v>
      </c>
      <c r="B175" s="32" t="s">
        <v>8</v>
      </c>
      <c r="C175" s="32" t="s">
        <v>45</v>
      </c>
      <c r="D175" s="32"/>
      <c r="E175" s="32">
        <v>40</v>
      </c>
      <c r="F175" s="128"/>
      <c r="G175" s="33">
        <v>34</v>
      </c>
      <c r="H175" s="34"/>
      <c r="I175" s="35">
        <v>26</v>
      </c>
      <c r="J175" s="33"/>
      <c r="K175" s="144"/>
      <c r="L175" s="35"/>
      <c r="M175" s="33"/>
      <c r="N175" s="36"/>
      <c r="O175" s="35"/>
      <c r="P175" s="35"/>
      <c r="Q175" s="35"/>
      <c r="R175" s="35"/>
      <c r="S175" s="35"/>
      <c r="T175" s="35"/>
      <c r="U175" s="35"/>
      <c r="V175" s="35"/>
      <c r="W175" s="35"/>
      <c r="X175" s="128"/>
      <c r="Y175" s="32"/>
      <c r="Z175" s="32"/>
      <c r="AA175" s="32"/>
      <c r="AB175" s="39">
        <f t="shared" si="4"/>
        <v>3</v>
      </c>
      <c r="AC175" s="40">
        <f t="shared" si="5"/>
        <v>33.333333333333336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40"/>
    </row>
    <row r="176" spans="1:32">
      <c r="A176" s="30" t="s">
        <v>429</v>
      </c>
      <c r="B176" s="31" t="s">
        <v>5</v>
      </c>
      <c r="C176" s="31" t="s">
        <v>45</v>
      </c>
      <c r="D176" s="32"/>
      <c r="E176" s="32"/>
      <c r="F176" s="128"/>
      <c r="G176" s="31">
        <v>34</v>
      </c>
      <c r="H176" s="42">
        <v>33</v>
      </c>
      <c r="I176" s="32">
        <v>29</v>
      </c>
      <c r="J176" s="31"/>
      <c r="K176" s="128"/>
      <c r="L176" s="32"/>
      <c r="M176" s="31"/>
      <c r="N176" s="37"/>
      <c r="O176" s="32"/>
      <c r="P176" s="32"/>
      <c r="Q176" s="32"/>
      <c r="R176" s="32"/>
      <c r="S176" s="32"/>
      <c r="T176" s="32"/>
      <c r="U176" s="32"/>
      <c r="V176" s="32"/>
      <c r="W176" s="32"/>
      <c r="X176" s="128"/>
      <c r="Y176" s="32"/>
      <c r="Z176" s="32"/>
      <c r="AA176" s="32"/>
      <c r="AB176" s="39">
        <f t="shared" si="4"/>
        <v>3</v>
      </c>
      <c r="AC176" s="40">
        <f t="shared" si="5"/>
        <v>32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40"/>
    </row>
    <row r="177" spans="1:32">
      <c r="A177" s="30" t="s">
        <v>190</v>
      </c>
      <c r="B177" s="31" t="s">
        <v>5</v>
      </c>
      <c r="C177" s="31" t="s">
        <v>45</v>
      </c>
      <c r="D177" s="32"/>
      <c r="E177" s="32">
        <v>28</v>
      </c>
      <c r="F177" s="128"/>
      <c r="G177" s="31">
        <v>31</v>
      </c>
      <c r="H177" s="42"/>
      <c r="I177" s="32">
        <v>32</v>
      </c>
      <c r="J177" s="31"/>
      <c r="K177" s="128"/>
      <c r="L177" s="32"/>
      <c r="M177" s="31"/>
      <c r="N177" s="37"/>
      <c r="O177" s="32"/>
      <c r="P177" s="32"/>
      <c r="Q177" s="32"/>
      <c r="R177" s="32"/>
      <c r="S177" s="32"/>
      <c r="T177" s="32"/>
      <c r="U177" s="32"/>
      <c r="V177" s="32"/>
      <c r="W177" s="32"/>
      <c r="X177" s="128"/>
      <c r="Y177" s="32"/>
      <c r="Z177" s="32"/>
      <c r="AA177" s="32"/>
      <c r="AB177" s="39">
        <f t="shared" si="4"/>
        <v>3</v>
      </c>
      <c r="AC177" s="40">
        <f t="shared" si="5"/>
        <v>30.333333333333332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40"/>
    </row>
    <row r="178" spans="1:32">
      <c r="A178" s="30" t="s">
        <v>431</v>
      </c>
      <c r="B178" s="31" t="s">
        <v>11</v>
      </c>
      <c r="C178" s="31" t="s">
        <v>45</v>
      </c>
      <c r="D178" s="32"/>
      <c r="E178" s="32"/>
      <c r="F178" s="128"/>
      <c r="G178" s="33">
        <v>27</v>
      </c>
      <c r="H178" s="34">
        <v>32</v>
      </c>
      <c r="I178" s="35"/>
      <c r="J178" s="33">
        <v>31</v>
      </c>
      <c r="K178" s="144"/>
      <c r="L178" s="35"/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/>
      <c r="Y178" s="32"/>
      <c r="Z178" s="32"/>
      <c r="AA178" s="32"/>
      <c r="AB178" s="39">
        <f t="shared" si="4"/>
        <v>3</v>
      </c>
      <c r="AC178" s="40">
        <f t="shared" si="5"/>
        <v>30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40"/>
    </row>
    <row r="179" spans="1:32">
      <c r="A179" s="30" t="s">
        <v>195</v>
      </c>
      <c r="B179" s="31" t="s">
        <v>7</v>
      </c>
      <c r="C179" s="31" t="s">
        <v>45</v>
      </c>
      <c r="D179" s="32"/>
      <c r="E179" s="32">
        <v>27</v>
      </c>
      <c r="F179" s="128"/>
      <c r="G179" s="33">
        <v>33</v>
      </c>
      <c r="H179" s="34"/>
      <c r="I179" s="35">
        <v>19</v>
      </c>
      <c r="J179" s="33"/>
      <c r="K179" s="144"/>
      <c r="L179" s="35"/>
      <c r="M179" s="33"/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 t="shared" si="4"/>
        <v>3</v>
      </c>
      <c r="AC179" s="40">
        <f t="shared" si="5"/>
        <v>26.333333333333332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40"/>
    </row>
    <row r="180" spans="1:32">
      <c r="A180" s="30" t="s">
        <v>330</v>
      </c>
      <c r="B180" s="31" t="s">
        <v>9</v>
      </c>
      <c r="C180" s="31" t="s">
        <v>45</v>
      </c>
      <c r="D180" s="32"/>
      <c r="E180" s="32"/>
      <c r="F180" s="128">
        <v>22</v>
      </c>
      <c r="G180" s="33">
        <v>24</v>
      </c>
      <c r="H180" s="34">
        <v>27</v>
      </c>
      <c r="I180" s="35"/>
      <c r="J180" s="33"/>
      <c r="K180" s="144"/>
      <c r="L180" s="35"/>
      <c r="M180" s="33"/>
      <c r="N180" s="36"/>
      <c r="O180" s="35"/>
      <c r="P180" s="35"/>
      <c r="Q180" s="35"/>
      <c r="R180" s="35"/>
      <c r="S180" s="35"/>
      <c r="T180" s="35"/>
      <c r="U180" s="35"/>
      <c r="V180" s="35"/>
      <c r="W180" s="35"/>
      <c r="X180" s="128"/>
      <c r="Y180" s="32"/>
      <c r="Z180" s="32"/>
      <c r="AA180" s="31"/>
      <c r="AB180" s="39">
        <f t="shared" si="4"/>
        <v>3</v>
      </c>
      <c r="AC180" s="40">
        <f t="shared" si="5"/>
        <v>24.333333333333332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40"/>
    </row>
    <row r="181" spans="1:32">
      <c r="A181" s="118" t="s">
        <v>109</v>
      </c>
      <c r="B181" s="32" t="s">
        <v>3</v>
      </c>
      <c r="C181" s="32" t="s">
        <v>45</v>
      </c>
      <c r="D181" s="32"/>
      <c r="E181" s="32">
        <v>45</v>
      </c>
      <c r="F181" s="128"/>
      <c r="G181" s="33"/>
      <c r="H181" s="34"/>
      <c r="I181" s="35"/>
      <c r="J181" s="33"/>
      <c r="K181" s="144"/>
      <c r="L181" s="35"/>
      <c r="M181" s="33">
        <v>40</v>
      </c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2"/>
      <c r="AB181" s="39">
        <f t="shared" si="4"/>
        <v>2</v>
      </c>
      <c r="AC181" s="40">
        <f t="shared" si="5"/>
        <v>42.5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40"/>
    </row>
    <row r="182" spans="1:32">
      <c r="A182" s="30" t="s">
        <v>136</v>
      </c>
      <c r="B182" s="31" t="s">
        <v>10</v>
      </c>
      <c r="C182" s="31" t="s">
        <v>45</v>
      </c>
      <c r="D182" s="32"/>
      <c r="E182" s="32"/>
      <c r="F182" s="128"/>
      <c r="G182" s="33"/>
      <c r="H182" s="34"/>
      <c r="I182" s="35"/>
      <c r="J182" s="33"/>
      <c r="K182" s="144"/>
      <c r="L182" s="35"/>
      <c r="M182" s="33">
        <v>46</v>
      </c>
      <c r="N182" s="36"/>
      <c r="O182" s="35"/>
      <c r="P182" s="35"/>
      <c r="Q182" s="35"/>
      <c r="R182" s="35"/>
      <c r="S182" s="35"/>
      <c r="T182" s="35"/>
      <c r="U182" s="35"/>
      <c r="V182" s="35"/>
      <c r="W182" s="35"/>
      <c r="X182" s="128">
        <v>36</v>
      </c>
      <c r="Y182" s="32"/>
      <c r="Z182" s="32"/>
      <c r="AA182" s="32"/>
      <c r="AB182" s="39">
        <f t="shared" si="4"/>
        <v>2</v>
      </c>
      <c r="AC182" s="40">
        <f t="shared" si="5"/>
        <v>41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40"/>
    </row>
    <row r="183" spans="1:32">
      <c r="A183" s="124" t="s">
        <v>397</v>
      </c>
      <c r="B183" s="123" t="s">
        <v>9</v>
      </c>
      <c r="C183" s="125" t="s">
        <v>45</v>
      </c>
      <c r="D183" s="32"/>
      <c r="E183" s="32">
        <v>38</v>
      </c>
      <c r="F183" s="128">
        <v>43</v>
      </c>
      <c r="G183" s="33"/>
      <c r="H183" s="34"/>
      <c r="I183" s="35"/>
      <c r="J183" s="33"/>
      <c r="K183" s="144"/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2"/>
      <c r="AB183" s="39">
        <f t="shared" si="4"/>
        <v>2</v>
      </c>
      <c r="AC183" s="40">
        <f t="shared" si="5"/>
        <v>40.5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40"/>
    </row>
    <row r="184" spans="1:32">
      <c r="A184" s="30" t="s">
        <v>120</v>
      </c>
      <c r="B184" s="31" t="s">
        <v>10</v>
      </c>
      <c r="C184" s="31" t="s">
        <v>45</v>
      </c>
      <c r="D184" s="32"/>
      <c r="E184" s="32"/>
      <c r="F184" s="128"/>
      <c r="G184" s="33"/>
      <c r="H184" s="34"/>
      <c r="I184" s="35"/>
      <c r="J184" s="33"/>
      <c r="K184" s="144"/>
      <c r="L184" s="35">
        <v>43</v>
      </c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>
        <v>38</v>
      </c>
      <c r="Y184" s="32"/>
      <c r="Z184" s="32"/>
      <c r="AA184" s="32"/>
      <c r="AB184" s="39">
        <f t="shared" si="4"/>
        <v>2</v>
      </c>
      <c r="AC184" s="40">
        <f t="shared" si="5"/>
        <v>40.5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40"/>
    </row>
    <row r="185" spans="1:32">
      <c r="A185" s="30" t="s">
        <v>161</v>
      </c>
      <c r="B185" s="31" t="s">
        <v>8</v>
      </c>
      <c r="C185" s="31" t="s">
        <v>45</v>
      </c>
      <c r="D185" s="32"/>
      <c r="E185" s="32"/>
      <c r="F185" s="128">
        <v>40</v>
      </c>
      <c r="G185" s="33"/>
      <c r="H185" s="34">
        <v>38</v>
      </c>
      <c r="I185" s="35"/>
      <c r="J185" s="33"/>
      <c r="K185" s="144"/>
      <c r="L185" s="35"/>
      <c r="M185" s="33"/>
      <c r="N185" s="36"/>
      <c r="O185" s="35"/>
      <c r="P185" s="35"/>
      <c r="Q185" s="35"/>
      <c r="R185" s="35"/>
      <c r="S185" s="35"/>
      <c r="T185" s="35"/>
      <c r="U185" s="35"/>
      <c r="V185" s="35"/>
      <c r="W185" s="35"/>
      <c r="X185" s="128"/>
      <c r="Y185" s="32"/>
      <c r="Z185" s="32"/>
      <c r="AA185" s="32"/>
      <c r="AB185" s="39">
        <f t="shared" si="4"/>
        <v>2</v>
      </c>
      <c r="AC185" s="40">
        <f t="shared" si="5"/>
        <v>39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40"/>
    </row>
    <row r="186" spans="1:32">
      <c r="A186" s="30" t="s">
        <v>169</v>
      </c>
      <c r="B186" s="31" t="s">
        <v>4</v>
      </c>
      <c r="C186" s="31" t="s">
        <v>45</v>
      </c>
      <c r="D186" s="32"/>
      <c r="E186" s="32"/>
      <c r="F186" s="128"/>
      <c r="G186" s="33"/>
      <c r="H186" s="34"/>
      <c r="I186" s="35">
        <v>45</v>
      </c>
      <c r="J186" s="33">
        <v>33</v>
      </c>
      <c r="K186" s="144"/>
      <c r="L186" s="35"/>
      <c r="M186" s="33"/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/>
      <c r="Y186" s="32"/>
      <c r="Z186" s="32"/>
      <c r="AA186" s="32"/>
      <c r="AB186" s="39">
        <f t="shared" si="4"/>
        <v>2</v>
      </c>
      <c r="AC186" s="40">
        <f t="shared" si="5"/>
        <v>39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40"/>
    </row>
    <row r="187" spans="1:32">
      <c r="A187" s="30" t="s">
        <v>199</v>
      </c>
      <c r="B187" s="31" t="s">
        <v>12</v>
      </c>
      <c r="C187" s="31" t="s">
        <v>45</v>
      </c>
      <c r="D187" s="32">
        <v>36</v>
      </c>
      <c r="E187" s="32"/>
      <c r="F187" s="128"/>
      <c r="G187" s="33"/>
      <c r="H187" s="34"/>
      <c r="I187" s="35"/>
      <c r="J187" s="33"/>
      <c r="K187" s="144"/>
      <c r="L187" s="35"/>
      <c r="M187" s="33">
        <v>42</v>
      </c>
      <c r="N187" s="36"/>
      <c r="O187" s="35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 t="shared" si="4"/>
        <v>2</v>
      </c>
      <c r="AC187" s="40">
        <f t="shared" si="5"/>
        <v>39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  <c r="AF187" s="40"/>
    </row>
    <row r="188" spans="1:32">
      <c r="A188" s="30" t="s">
        <v>375</v>
      </c>
      <c r="B188" s="31" t="s">
        <v>5</v>
      </c>
      <c r="C188" s="31" t="s">
        <v>45</v>
      </c>
      <c r="D188" s="32">
        <v>39</v>
      </c>
      <c r="E188" s="32"/>
      <c r="F188" s="128"/>
      <c r="G188" s="33"/>
      <c r="H188" s="34">
        <v>38</v>
      </c>
      <c r="I188" s="35"/>
      <c r="J188" s="33"/>
      <c r="K188" s="144"/>
      <c r="L188" s="35"/>
      <c r="M188" s="33"/>
      <c r="N188" s="36"/>
      <c r="O188" s="35"/>
      <c r="P188" s="35"/>
      <c r="Q188" s="35"/>
      <c r="R188" s="35"/>
      <c r="S188" s="35"/>
      <c r="T188" s="35"/>
      <c r="U188" s="35"/>
      <c r="V188" s="35"/>
      <c r="W188" s="35"/>
      <c r="X188" s="128"/>
      <c r="Y188" s="32"/>
      <c r="Z188" s="32"/>
      <c r="AA188" s="32"/>
      <c r="AB188" s="39">
        <f t="shared" si="4"/>
        <v>2</v>
      </c>
      <c r="AC188" s="40">
        <f t="shared" si="5"/>
        <v>38.5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  <c r="AF188" s="40"/>
    </row>
    <row r="189" spans="1:32">
      <c r="A189" s="44" t="s">
        <v>97</v>
      </c>
      <c r="B189" s="32" t="s">
        <v>9</v>
      </c>
      <c r="C189" s="32" t="s">
        <v>45</v>
      </c>
      <c r="D189" s="32"/>
      <c r="E189" s="32"/>
      <c r="F189" s="128"/>
      <c r="G189" s="31">
        <v>36</v>
      </c>
      <c r="H189" s="42"/>
      <c r="I189" s="32"/>
      <c r="J189" s="31">
        <v>39</v>
      </c>
      <c r="K189" s="128"/>
      <c r="L189" s="32"/>
      <c r="M189" s="31"/>
      <c r="N189" s="37"/>
      <c r="O189" s="32"/>
      <c r="P189" s="32"/>
      <c r="Q189" s="32"/>
      <c r="R189" s="32"/>
      <c r="S189" s="32"/>
      <c r="T189" s="32"/>
      <c r="U189" s="32"/>
      <c r="V189" s="32"/>
      <c r="W189" s="32"/>
      <c r="X189" s="128"/>
      <c r="Y189" s="32"/>
      <c r="Z189" s="32"/>
      <c r="AA189" s="32"/>
      <c r="AB189" s="39">
        <f t="shared" si="4"/>
        <v>2</v>
      </c>
      <c r="AC189" s="40">
        <f t="shared" si="5"/>
        <v>37.5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40"/>
    </row>
    <row r="190" spans="1:32">
      <c r="A190" s="44" t="s">
        <v>300</v>
      </c>
      <c r="B190" s="32" t="s">
        <v>4</v>
      </c>
      <c r="C190" s="32" t="s">
        <v>45</v>
      </c>
      <c r="D190" s="32"/>
      <c r="E190" s="32">
        <v>38</v>
      </c>
      <c r="F190" s="128"/>
      <c r="G190" s="31"/>
      <c r="H190" s="42">
        <v>36</v>
      </c>
      <c r="I190" s="32"/>
      <c r="J190" s="31"/>
      <c r="K190" s="128"/>
      <c r="L190" s="32"/>
      <c r="M190" s="31"/>
      <c r="N190" s="37"/>
      <c r="O190" s="32"/>
      <c r="P190" s="32"/>
      <c r="Q190" s="32"/>
      <c r="R190" s="32"/>
      <c r="S190" s="32"/>
      <c r="T190" s="32"/>
      <c r="U190" s="32"/>
      <c r="V190" s="32"/>
      <c r="W190" s="32"/>
      <c r="X190" s="128"/>
      <c r="Y190" s="32"/>
      <c r="Z190" s="32"/>
      <c r="AA190" s="32"/>
      <c r="AB190" s="39">
        <f t="shared" si="4"/>
        <v>2</v>
      </c>
      <c r="AC190" s="40">
        <f t="shared" si="5"/>
        <v>37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40"/>
    </row>
    <row r="191" spans="1:32">
      <c r="A191" s="30" t="s">
        <v>317</v>
      </c>
      <c r="B191" s="31" t="s">
        <v>11</v>
      </c>
      <c r="C191" s="31" t="s">
        <v>45</v>
      </c>
      <c r="D191" s="37"/>
      <c r="E191" s="37"/>
      <c r="F191" s="129"/>
      <c r="G191" s="36">
        <v>34</v>
      </c>
      <c r="H191" s="36"/>
      <c r="I191" s="36"/>
      <c r="J191" s="36"/>
      <c r="K191" s="145">
        <v>39</v>
      </c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129"/>
      <c r="Y191" s="37"/>
      <c r="Z191" s="37"/>
      <c r="AA191" s="37"/>
      <c r="AB191" s="39">
        <f t="shared" si="4"/>
        <v>2</v>
      </c>
      <c r="AC191" s="40">
        <f t="shared" si="5"/>
        <v>36.5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40"/>
    </row>
    <row r="192" spans="1:32">
      <c r="A192" s="124" t="s">
        <v>457</v>
      </c>
      <c r="B192" s="123" t="s">
        <v>12</v>
      </c>
      <c r="C192" s="123" t="s">
        <v>45</v>
      </c>
      <c r="D192" s="32"/>
      <c r="E192" s="32"/>
      <c r="F192" s="128"/>
      <c r="G192" s="31"/>
      <c r="H192" s="42"/>
      <c r="I192" s="32"/>
      <c r="J192" s="31"/>
      <c r="K192" s="128"/>
      <c r="L192" s="32"/>
      <c r="M192" s="31">
        <v>36</v>
      </c>
      <c r="N192" s="37"/>
      <c r="O192" s="32"/>
      <c r="P192" s="32"/>
      <c r="Q192" s="32"/>
      <c r="R192" s="32"/>
      <c r="S192" s="32"/>
      <c r="T192" s="32"/>
      <c r="U192" s="32"/>
      <c r="V192" s="32"/>
      <c r="W192" s="32"/>
      <c r="X192" s="128">
        <v>36</v>
      </c>
      <c r="Y192" s="32"/>
      <c r="Z192" s="32"/>
      <c r="AA192" s="32"/>
      <c r="AB192" s="39">
        <f t="shared" si="4"/>
        <v>2</v>
      </c>
      <c r="AC192" s="40">
        <f t="shared" si="5"/>
        <v>36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40"/>
    </row>
    <row r="193" spans="1:32">
      <c r="A193" s="30" t="s">
        <v>387</v>
      </c>
      <c r="B193" s="31" t="s">
        <v>5</v>
      </c>
      <c r="C193" s="31" t="s">
        <v>45</v>
      </c>
      <c r="D193" s="32">
        <v>34</v>
      </c>
      <c r="E193" s="32"/>
      <c r="F193" s="128"/>
      <c r="G193" s="33">
        <v>38</v>
      </c>
      <c r="H193" s="34"/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/>
      <c r="Y193" s="32"/>
      <c r="Z193" s="32"/>
      <c r="AA193" s="32"/>
      <c r="AB193" s="39">
        <f t="shared" si="4"/>
        <v>2</v>
      </c>
      <c r="AC193" s="40">
        <f t="shared" si="5"/>
        <v>36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40"/>
    </row>
    <row r="194" spans="1:32">
      <c r="A194" s="30" t="s">
        <v>424</v>
      </c>
      <c r="B194" s="31" t="s">
        <v>3</v>
      </c>
      <c r="C194" s="31" t="s">
        <v>45</v>
      </c>
      <c r="D194" s="32"/>
      <c r="E194" s="32"/>
      <c r="F194" s="128"/>
      <c r="G194" s="31">
        <v>36</v>
      </c>
      <c r="H194" s="42"/>
      <c r="I194" s="32">
        <v>36</v>
      </c>
      <c r="J194" s="31"/>
      <c r="K194" s="128"/>
      <c r="L194" s="32"/>
      <c r="M194" s="31"/>
      <c r="N194" s="37"/>
      <c r="O194" s="32"/>
      <c r="P194" s="32"/>
      <c r="Q194" s="32"/>
      <c r="R194" s="32"/>
      <c r="S194" s="32"/>
      <c r="T194" s="32"/>
      <c r="U194" s="32"/>
      <c r="V194" s="32"/>
      <c r="W194" s="32"/>
      <c r="X194" s="128"/>
      <c r="Y194" s="32"/>
      <c r="Z194" s="32"/>
      <c r="AA194" s="32"/>
      <c r="AB194" s="39">
        <f t="shared" si="4"/>
        <v>2</v>
      </c>
      <c r="AC194" s="40">
        <f t="shared" si="5"/>
        <v>36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40"/>
    </row>
    <row r="195" spans="1:32">
      <c r="A195" s="30" t="s">
        <v>344</v>
      </c>
      <c r="B195" s="31" t="s">
        <v>11</v>
      </c>
      <c r="C195" s="31" t="s">
        <v>45</v>
      </c>
      <c r="D195" s="32"/>
      <c r="E195" s="32"/>
      <c r="F195" s="128"/>
      <c r="G195" s="33">
        <v>35</v>
      </c>
      <c r="H195" s="34"/>
      <c r="I195" s="35"/>
      <c r="J195" s="33"/>
      <c r="K195" s="144">
        <v>37</v>
      </c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1"/>
      <c r="AB195" s="39">
        <f t="shared" si="4"/>
        <v>2</v>
      </c>
      <c r="AC195" s="40">
        <f t="shared" si="5"/>
        <v>36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40"/>
    </row>
    <row r="196" spans="1:32">
      <c r="A196" s="30" t="s">
        <v>124</v>
      </c>
      <c r="B196" s="31" t="s">
        <v>12</v>
      </c>
      <c r="C196" s="31" t="s">
        <v>45</v>
      </c>
      <c r="D196" s="32"/>
      <c r="E196" s="32"/>
      <c r="F196" s="128">
        <v>37</v>
      </c>
      <c r="G196" s="33"/>
      <c r="H196" s="34"/>
      <c r="I196" s="35"/>
      <c r="J196" s="33"/>
      <c r="K196" s="144"/>
      <c r="L196" s="35"/>
      <c r="M196" s="33">
        <v>34</v>
      </c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/>
      <c r="Y196" s="32"/>
      <c r="Z196" s="32"/>
      <c r="AA196" s="32"/>
      <c r="AB196" s="39">
        <f t="shared" si="4"/>
        <v>2</v>
      </c>
      <c r="AC196" s="40">
        <f t="shared" si="5"/>
        <v>35.5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40"/>
    </row>
    <row r="197" spans="1:32">
      <c r="A197" s="30" t="s">
        <v>446</v>
      </c>
      <c r="B197" s="31" t="s">
        <v>11</v>
      </c>
      <c r="C197" s="31" t="s">
        <v>45</v>
      </c>
      <c r="D197" s="32"/>
      <c r="E197" s="32"/>
      <c r="F197" s="128"/>
      <c r="G197" s="33"/>
      <c r="H197" s="34"/>
      <c r="I197" s="35"/>
      <c r="J197" s="33">
        <v>34</v>
      </c>
      <c r="K197" s="144">
        <v>37</v>
      </c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28"/>
      <c r="Y197" s="32"/>
      <c r="Z197" s="32"/>
      <c r="AA197" s="32"/>
      <c r="AB197" s="39">
        <f t="shared" si="4"/>
        <v>2</v>
      </c>
      <c r="AC197" s="40">
        <f t="shared" si="5"/>
        <v>35.5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40"/>
    </row>
    <row r="198" spans="1:32">
      <c r="A198" s="44" t="s">
        <v>388</v>
      </c>
      <c r="B198" s="38" t="s">
        <v>12</v>
      </c>
      <c r="C198" s="31" t="s">
        <v>45</v>
      </c>
      <c r="D198" s="32">
        <v>37</v>
      </c>
      <c r="E198" s="32"/>
      <c r="F198" s="128"/>
      <c r="G198" s="33"/>
      <c r="H198" s="34"/>
      <c r="I198" s="35"/>
      <c r="J198" s="33"/>
      <c r="K198" s="144"/>
      <c r="L198" s="35"/>
      <c r="M198" s="33"/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>
        <v>33</v>
      </c>
      <c r="Y198" s="31"/>
      <c r="Z198" s="31"/>
      <c r="AA198" s="32"/>
      <c r="AB198" s="39">
        <f t="shared" ref="AB198:AB261" si="6">COUNT(D198:AA198)</f>
        <v>2</v>
      </c>
      <c r="AC198" s="40">
        <f t="shared" ref="AC198:AC261" si="7">IF(AB198=0,0,AVERAGE(D198:Z198))</f>
        <v>35</v>
      </c>
      <c r="AD198" s="40">
        <f t="array" ref="AD198">IF(AB198=0,0,IF(AB198&gt;9,AVERAGE(LARGE(D198:Z198,{1,2,3,4,5,6,7,8,9,10})),0))</f>
        <v>0</v>
      </c>
      <c r="AE198" s="40">
        <f t="array" ref="AE198">IF(AB198=0,0,IF(AB198&gt;9,SUM(LARGE(D198:Z198,{1,2,3,4,5,6,7,8,9,10})),0))</f>
        <v>0</v>
      </c>
      <c r="AF198" s="40"/>
    </row>
    <row r="199" spans="1:32">
      <c r="A199" s="30" t="s">
        <v>423</v>
      </c>
      <c r="B199" s="31" t="s">
        <v>7</v>
      </c>
      <c r="C199" s="31" t="s">
        <v>45</v>
      </c>
      <c r="D199" s="32"/>
      <c r="E199" s="32"/>
      <c r="F199" s="128"/>
      <c r="G199" s="33">
        <v>30</v>
      </c>
      <c r="H199" s="34">
        <v>37</v>
      </c>
      <c r="I199" s="35"/>
      <c r="J199" s="33"/>
      <c r="K199" s="144"/>
      <c r="L199" s="35"/>
      <c r="M199" s="33"/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/>
      <c r="Y199" s="32"/>
      <c r="Z199" s="32"/>
      <c r="AA199" s="32"/>
      <c r="AB199" s="39">
        <f t="shared" si="6"/>
        <v>2</v>
      </c>
      <c r="AC199" s="40">
        <f t="shared" si="7"/>
        <v>33.5</v>
      </c>
      <c r="AD199" s="40">
        <f t="array" ref="AD199">IF(AB199=0,0,IF(AB199&gt;9,AVERAGE(LARGE(D199:Z199,{1,2,3,4,5,6,7,8,9,10})),0))</f>
        <v>0</v>
      </c>
      <c r="AE199" s="40">
        <f t="array" ref="AE199">IF(AB199=0,0,IF(AB199&gt;9,SUM(LARGE(D199:Z199,{1,2,3,4,5,6,7,8,9,10})),0))</f>
        <v>0</v>
      </c>
      <c r="AF199" s="40"/>
    </row>
    <row r="200" spans="1:32">
      <c r="A200" s="30" t="s">
        <v>320</v>
      </c>
      <c r="B200" s="31" t="s">
        <v>11</v>
      </c>
      <c r="C200" s="31" t="s">
        <v>45</v>
      </c>
      <c r="D200" s="32"/>
      <c r="E200" s="32"/>
      <c r="F200" s="128"/>
      <c r="G200" s="33">
        <v>30</v>
      </c>
      <c r="H200" s="34"/>
      <c r="I200" s="35"/>
      <c r="J200" s="33"/>
      <c r="K200" s="144">
        <v>36</v>
      </c>
      <c r="L200" s="35"/>
      <c r="M200" s="33"/>
      <c r="N200" s="36"/>
      <c r="O200" s="35"/>
      <c r="P200" s="35"/>
      <c r="Q200" s="35"/>
      <c r="R200" s="35"/>
      <c r="S200" s="35"/>
      <c r="T200" s="35"/>
      <c r="U200" s="35"/>
      <c r="V200" s="35"/>
      <c r="W200" s="35"/>
      <c r="X200" s="128"/>
      <c r="Y200" s="32"/>
      <c r="Z200" s="32"/>
      <c r="AA200" s="32"/>
      <c r="AB200" s="39">
        <f t="shared" si="6"/>
        <v>2</v>
      </c>
      <c r="AC200" s="40">
        <f t="shared" si="7"/>
        <v>33</v>
      </c>
      <c r="AD200" s="40">
        <f t="array" ref="AD200">IF(AB200=0,0,IF(AB200&gt;9,AVERAGE(LARGE(D200:Z200,{1,2,3,4,5,6,7,8,9,10})),0))</f>
        <v>0</v>
      </c>
      <c r="AE200" s="40">
        <f t="array" ref="AE200">IF(AB200=0,0,IF(AB200&gt;9,SUM(LARGE(D200:Z200,{1,2,3,4,5,6,7,8,9,10})),0))</f>
        <v>0</v>
      </c>
      <c r="AF200" s="40"/>
    </row>
    <row r="201" spans="1:32">
      <c r="A201" s="44" t="s">
        <v>336</v>
      </c>
      <c r="B201" s="32" t="s">
        <v>7</v>
      </c>
      <c r="C201" s="32" t="s">
        <v>45</v>
      </c>
      <c r="D201" s="37"/>
      <c r="E201" s="37">
        <v>34</v>
      </c>
      <c r="F201" s="129">
        <v>30</v>
      </c>
      <c r="G201" s="36"/>
      <c r="H201" s="36"/>
      <c r="I201" s="36"/>
      <c r="J201" s="36"/>
      <c r="K201" s="145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129"/>
      <c r="Y201" s="37"/>
      <c r="Z201" s="37"/>
      <c r="AA201" s="37"/>
      <c r="AB201" s="39">
        <f t="shared" si="6"/>
        <v>2</v>
      </c>
      <c r="AC201" s="40">
        <f t="shared" si="7"/>
        <v>32</v>
      </c>
      <c r="AD201" s="40">
        <f t="array" ref="AD201">IF(AB201=0,0,IF(AB201&gt;9,AVERAGE(LARGE(D201:Z201,{1,2,3,4,5,6,7,8,9,10})),0))</f>
        <v>0</v>
      </c>
      <c r="AE201" s="40">
        <f t="array" ref="AE201">IF(AB201=0,0,IF(AB201&gt;9,SUM(LARGE(D201:Z201,{1,2,3,4,5,6,7,8,9,10})),0))</f>
        <v>0</v>
      </c>
      <c r="AF201" s="40"/>
    </row>
    <row r="202" spans="1:32">
      <c r="A202" s="30" t="s">
        <v>425</v>
      </c>
      <c r="B202" s="31" t="s">
        <v>7</v>
      </c>
      <c r="C202" s="31" t="s">
        <v>45</v>
      </c>
      <c r="D202" s="32"/>
      <c r="E202" s="32"/>
      <c r="F202" s="128"/>
      <c r="G202" s="33">
        <v>32</v>
      </c>
      <c r="H202" s="34">
        <v>31</v>
      </c>
      <c r="I202" s="35"/>
      <c r="J202" s="33"/>
      <c r="K202" s="144"/>
      <c r="L202" s="35"/>
      <c r="M202" s="33"/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/>
      <c r="Y202" s="32"/>
      <c r="Z202" s="32"/>
      <c r="AA202" s="32"/>
      <c r="AB202" s="39">
        <f t="shared" si="6"/>
        <v>2</v>
      </c>
      <c r="AC202" s="40">
        <f t="shared" si="7"/>
        <v>31.5</v>
      </c>
      <c r="AD202" s="40">
        <f t="array" ref="AD202">IF(AB202=0,0,IF(AB202&gt;9,AVERAGE(LARGE(D202:Z202,{1,2,3,4,5,6,7,8,9,10})),0))</f>
        <v>0</v>
      </c>
      <c r="AE202" s="40">
        <f t="array" ref="AE202">IF(AB202=0,0,IF(AB202&gt;9,SUM(LARGE(D202:Z202,{1,2,3,4,5,6,7,8,9,10})),0))</f>
        <v>0</v>
      </c>
      <c r="AF202" s="40"/>
    </row>
    <row r="203" spans="1:32">
      <c r="A203" s="30" t="s">
        <v>223</v>
      </c>
      <c r="B203" s="31" t="s">
        <v>7</v>
      </c>
      <c r="C203" s="31" t="s">
        <v>45</v>
      </c>
      <c r="D203" s="32"/>
      <c r="E203" s="32">
        <v>32</v>
      </c>
      <c r="F203" s="128"/>
      <c r="G203" s="33"/>
      <c r="H203" s="34"/>
      <c r="I203" s="35">
        <v>29</v>
      </c>
      <c r="J203" s="33"/>
      <c r="K203" s="144"/>
      <c r="L203" s="35"/>
      <c r="M203" s="33"/>
      <c r="N203" s="36"/>
      <c r="O203" s="35"/>
      <c r="P203" s="35"/>
      <c r="Q203" s="35"/>
      <c r="R203" s="35"/>
      <c r="S203" s="35"/>
      <c r="T203" s="35"/>
      <c r="U203" s="35"/>
      <c r="V203" s="35"/>
      <c r="W203" s="35"/>
      <c r="X203" s="128"/>
      <c r="Y203" s="32"/>
      <c r="Z203" s="32"/>
      <c r="AA203" s="32"/>
      <c r="AB203" s="39">
        <f t="shared" si="6"/>
        <v>2</v>
      </c>
      <c r="AC203" s="40">
        <f t="shared" si="7"/>
        <v>30.5</v>
      </c>
      <c r="AD203" s="40">
        <f t="array" ref="AD203">IF(AB203=0,0,IF(AB203&gt;9,AVERAGE(LARGE(D203:Z203,{1,2,3,4,5,6,7,8,9,10})),0))</f>
        <v>0</v>
      </c>
      <c r="AE203" s="40">
        <f t="array" ref="AE203">IF(AB203=0,0,IF(AB203&gt;9,SUM(LARGE(D203:Z203,{1,2,3,4,5,6,7,8,9,10})),0))</f>
        <v>0</v>
      </c>
      <c r="AF203" s="40"/>
    </row>
    <row r="204" spans="1:32">
      <c r="A204" s="44" t="s">
        <v>350</v>
      </c>
      <c r="B204" s="32" t="s">
        <v>7</v>
      </c>
      <c r="C204" s="31" t="s">
        <v>45</v>
      </c>
      <c r="D204" s="32"/>
      <c r="E204" s="32"/>
      <c r="F204" s="128"/>
      <c r="G204" s="33">
        <v>27</v>
      </c>
      <c r="H204" s="34"/>
      <c r="I204" s="35"/>
      <c r="J204" s="33"/>
      <c r="K204" s="144"/>
      <c r="L204" s="35"/>
      <c r="M204" s="33"/>
      <c r="N204" s="36"/>
      <c r="O204" s="35"/>
      <c r="P204" s="35"/>
      <c r="Q204" s="35"/>
      <c r="R204" s="35"/>
      <c r="S204" s="35"/>
      <c r="T204" s="35"/>
      <c r="U204" s="35"/>
      <c r="V204" s="35"/>
      <c r="W204" s="35"/>
      <c r="X204" s="159">
        <v>33</v>
      </c>
      <c r="Y204" s="32"/>
      <c r="Z204" s="32"/>
      <c r="AA204" s="31"/>
      <c r="AB204" s="39">
        <f t="shared" si="6"/>
        <v>2</v>
      </c>
      <c r="AC204" s="40">
        <f t="shared" si="7"/>
        <v>30</v>
      </c>
      <c r="AD204" s="40">
        <f t="array" ref="AD204">IF(AB204=0,0,IF(AB204&gt;9,AVERAGE(LARGE(D204:Z204,{1,2,3,4,5,6,7,8,9,10})),0))</f>
        <v>0</v>
      </c>
      <c r="AE204" s="40">
        <f t="array" ref="AE204">IF(AB204=0,0,IF(AB204&gt;9,SUM(LARGE(D204:Z204,{1,2,3,4,5,6,7,8,9,10})),0))</f>
        <v>0</v>
      </c>
      <c r="AF204" s="40"/>
    </row>
    <row r="205" spans="1:32">
      <c r="A205" s="30" t="s">
        <v>386</v>
      </c>
      <c r="B205" s="31" t="s">
        <v>5</v>
      </c>
      <c r="C205" s="31" t="s">
        <v>45</v>
      </c>
      <c r="D205" s="32">
        <v>27</v>
      </c>
      <c r="E205" s="32"/>
      <c r="F205" s="128"/>
      <c r="G205" s="33"/>
      <c r="H205" s="34"/>
      <c r="I205" s="35">
        <v>31</v>
      </c>
      <c r="J205" s="33"/>
      <c r="K205" s="144"/>
      <c r="L205" s="35"/>
      <c r="M205" s="33"/>
      <c r="N205" s="36"/>
      <c r="O205" s="35"/>
      <c r="P205" s="35"/>
      <c r="Q205" s="35"/>
      <c r="R205" s="35"/>
      <c r="S205" s="35"/>
      <c r="T205" s="35"/>
      <c r="U205" s="35"/>
      <c r="V205" s="35"/>
      <c r="W205" s="35"/>
      <c r="X205" s="128"/>
      <c r="Y205" s="32"/>
      <c r="Z205" s="32"/>
      <c r="AA205" s="32"/>
      <c r="AB205" s="39">
        <f t="shared" si="6"/>
        <v>2</v>
      </c>
      <c r="AC205" s="40">
        <f t="shared" si="7"/>
        <v>29</v>
      </c>
      <c r="AD205" s="40">
        <f t="array" ref="AD205">IF(AB205=0,0,IF(AB205&gt;9,AVERAGE(LARGE(D205:Z205,{1,2,3,4,5,6,7,8,9,10})),0))</f>
        <v>0</v>
      </c>
      <c r="AE205" s="40">
        <f t="array" ref="AE205">IF(AB205=0,0,IF(AB205&gt;9,SUM(LARGE(D205:Z205,{1,2,3,4,5,6,7,8,9,10})),0))</f>
        <v>0</v>
      </c>
      <c r="AF205" s="40"/>
    </row>
    <row r="206" spans="1:32">
      <c r="A206" s="30" t="s">
        <v>374</v>
      </c>
      <c r="B206" s="31" t="s">
        <v>5</v>
      </c>
      <c r="C206" s="31" t="s">
        <v>45</v>
      </c>
      <c r="D206" s="32">
        <v>16</v>
      </c>
      <c r="E206" s="32"/>
      <c r="F206" s="128"/>
      <c r="G206" s="33"/>
      <c r="H206" s="34">
        <v>40</v>
      </c>
      <c r="I206" s="35"/>
      <c r="J206" s="33"/>
      <c r="K206" s="144"/>
      <c r="L206" s="35"/>
      <c r="M206" s="33"/>
      <c r="N206" s="36"/>
      <c r="O206" s="35"/>
      <c r="P206" s="35"/>
      <c r="Q206" s="35"/>
      <c r="R206" s="35"/>
      <c r="S206" s="35"/>
      <c r="T206" s="35"/>
      <c r="U206" s="35"/>
      <c r="V206" s="35"/>
      <c r="W206" s="35"/>
      <c r="X206" s="128"/>
      <c r="Y206" s="32"/>
      <c r="Z206" s="32"/>
      <c r="AA206" s="32"/>
      <c r="AB206" s="39">
        <f t="shared" si="6"/>
        <v>2</v>
      </c>
      <c r="AC206" s="40">
        <f t="shared" si="7"/>
        <v>28</v>
      </c>
      <c r="AD206" s="40">
        <f t="array" ref="AD206">IF(AB206=0,0,IF(AB206&gt;9,AVERAGE(LARGE(D206:Z206,{1,2,3,4,5,6,7,8,9,10})),0))</f>
        <v>0</v>
      </c>
      <c r="AE206" s="40">
        <f t="array" ref="AE206">IF(AB206=0,0,IF(AB206&gt;9,SUM(LARGE(D206:Z206,{1,2,3,4,5,6,7,8,9,10})),0))</f>
        <v>0</v>
      </c>
      <c r="AF206" s="40"/>
    </row>
    <row r="207" spans="1:32">
      <c r="A207" s="30" t="s">
        <v>359</v>
      </c>
      <c r="B207" s="31" t="s">
        <v>7</v>
      </c>
      <c r="C207" s="31" t="s">
        <v>45</v>
      </c>
      <c r="D207" s="32"/>
      <c r="E207" s="32"/>
      <c r="F207" s="128"/>
      <c r="G207" s="33"/>
      <c r="H207" s="34">
        <v>29</v>
      </c>
      <c r="I207" s="35">
        <v>21</v>
      </c>
      <c r="J207" s="33"/>
      <c r="K207" s="144"/>
      <c r="L207" s="35"/>
      <c r="M207" s="33"/>
      <c r="N207" s="36"/>
      <c r="O207" s="35"/>
      <c r="P207" s="35"/>
      <c r="Q207" s="35"/>
      <c r="R207" s="35"/>
      <c r="S207" s="35"/>
      <c r="T207" s="35"/>
      <c r="U207" s="35"/>
      <c r="V207" s="35"/>
      <c r="W207" s="35"/>
      <c r="X207" s="128"/>
      <c r="Y207" s="32"/>
      <c r="Z207" s="32"/>
      <c r="AA207" s="32"/>
      <c r="AB207" s="39">
        <f t="shared" si="6"/>
        <v>2</v>
      </c>
      <c r="AC207" s="40">
        <f t="shared" si="7"/>
        <v>25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40"/>
    </row>
    <row r="208" spans="1:32">
      <c r="A208" s="30" t="s">
        <v>435</v>
      </c>
      <c r="B208" s="31" t="s">
        <v>5</v>
      </c>
      <c r="C208" s="31" t="s">
        <v>45</v>
      </c>
      <c r="D208" s="32"/>
      <c r="E208" s="32"/>
      <c r="F208" s="128"/>
      <c r="G208" s="33"/>
      <c r="H208" s="34"/>
      <c r="I208" s="139">
        <v>15</v>
      </c>
      <c r="J208" s="33">
        <v>34</v>
      </c>
      <c r="K208" s="144"/>
      <c r="L208" s="35"/>
      <c r="M208" s="33"/>
      <c r="N208" s="36"/>
      <c r="O208" s="35"/>
      <c r="P208" s="35"/>
      <c r="Q208" s="35"/>
      <c r="R208" s="35"/>
      <c r="S208" s="35"/>
      <c r="T208" s="35"/>
      <c r="U208" s="35"/>
      <c r="V208" s="35"/>
      <c r="W208" s="35"/>
      <c r="X208" s="128"/>
      <c r="Y208" s="32"/>
      <c r="Z208" s="32"/>
      <c r="AA208" s="32"/>
      <c r="AB208" s="39">
        <f t="shared" si="6"/>
        <v>2</v>
      </c>
      <c r="AC208" s="40">
        <f t="shared" si="7"/>
        <v>24.5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40"/>
    </row>
    <row r="209" spans="1:32">
      <c r="A209" s="30" t="s">
        <v>289</v>
      </c>
      <c r="B209" s="31" t="s">
        <v>3</v>
      </c>
      <c r="C209" s="31" t="s">
        <v>45</v>
      </c>
      <c r="D209" s="32">
        <v>11</v>
      </c>
      <c r="E209" s="32">
        <v>16</v>
      </c>
      <c r="F209" s="128"/>
      <c r="G209" s="33"/>
      <c r="H209" s="34"/>
      <c r="I209" s="35"/>
      <c r="J209" s="33"/>
      <c r="K209" s="144"/>
      <c r="L209" s="35"/>
      <c r="M209" s="33"/>
      <c r="N209" s="36"/>
      <c r="O209" s="35"/>
      <c r="P209" s="35"/>
      <c r="Q209" s="35"/>
      <c r="R209" s="35"/>
      <c r="S209" s="35"/>
      <c r="T209" s="35"/>
      <c r="U209" s="35"/>
      <c r="V209" s="35"/>
      <c r="W209" s="35"/>
      <c r="X209" s="128"/>
      <c r="Y209" s="32"/>
      <c r="Z209" s="32"/>
      <c r="AA209" s="32"/>
      <c r="AB209" s="39">
        <f t="shared" si="6"/>
        <v>2</v>
      </c>
      <c r="AC209" s="40">
        <f t="shared" si="7"/>
        <v>13.5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40"/>
    </row>
    <row r="210" spans="1:32">
      <c r="A210" s="30" t="s">
        <v>432</v>
      </c>
      <c r="B210" s="31" t="s">
        <v>11</v>
      </c>
      <c r="C210" s="31" t="s">
        <v>45</v>
      </c>
      <c r="D210" s="32"/>
      <c r="E210" s="32"/>
      <c r="F210" s="128"/>
      <c r="G210" s="33"/>
      <c r="H210" s="34">
        <v>48</v>
      </c>
      <c r="I210" s="35"/>
      <c r="J210" s="33"/>
      <c r="K210" s="144"/>
      <c r="L210" s="35"/>
      <c r="M210" s="33"/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28"/>
      <c r="Y210" s="32"/>
      <c r="Z210" s="32"/>
      <c r="AA210" s="32"/>
      <c r="AB210" s="39">
        <f t="shared" si="6"/>
        <v>1</v>
      </c>
      <c r="AC210" s="40">
        <f t="shared" si="7"/>
        <v>48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40"/>
    </row>
    <row r="211" spans="1:32">
      <c r="A211" s="30" t="s">
        <v>433</v>
      </c>
      <c r="B211" s="31" t="s">
        <v>6</v>
      </c>
      <c r="C211" s="31" t="s">
        <v>45</v>
      </c>
      <c r="D211" s="32"/>
      <c r="E211" s="32"/>
      <c r="F211" s="128"/>
      <c r="G211" s="33"/>
      <c r="H211" s="34">
        <v>45</v>
      </c>
      <c r="I211" s="35"/>
      <c r="J211" s="33"/>
      <c r="K211" s="144"/>
      <c r="L211" s="35"/>
      <c r="M211" s="33"/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/>
      <c r="Y211" s="32"/>
      <c r="Z211" s="32"/>
      <c r="AA211" s="32"/>
      <c r="AB211" s="39">
        <f t="shared" si="6"/>
        <v>1</v>
      </c>
      <c r="AC211" s="40">
        <f t="shared" si="7"/>
        <v>45</v>
      </c>
      <c r="AD211" s="40">
        <f t="array" ref="AD211">IF(AB211=0,0,IF(AB211&gt;9,AVERAGE(LARGE(D211:Z211,{1,2,3,4,5,6,7,8,9,10})),0))</f>
        <v>0</v>
      </c>
      <c r="AE211" s="40">
        <f t="array" ref="AE211">IF(AB211=0,0,IF(AB211&gt;9,SUM(LARGE(D211:Z211,{1,2,3,4,5,6,7,8,9,10})),0))</f>
        <v>0</v>
      </c>
      <c r="AF211" s="40"/>
    </row>
    <row r="212" spans="1:32">
      <c r="A212" s="124" t="s">
        <v>413</v>
      </c>
      <c r="B212" s="123" t="s">
        <v>5</v>
      </c>
      <c r="C212" s="123" t="s">
        <v>45</v>
      </c>
      <c r="D212" s="121"/>
      <c r="E212" s="121">
        <v>44</v>
      </c>
      <c r="F212" s="128"/>
      <c r="G212" s="33"/>
      <c r="H212" s="34"/>
      <c r="I212" s="35"/>
      <c r="J212" s="33"/>
      <c r="K212" s="144"/>
      <c r="L212" s="35"/>
      <c r="M212" s="33"/>
      <c r="N212" s="36"/>
      <c r="O212" s="35"/>
      <c r="P212" s="35"/>
      <c r="Q212" s="35"/>
      <c r="R212" s="35"/>
      <c r="S212" s="127"/>
      <c r="T212" s="35"/>
      <c r="U212" s="35"/>
      <c r="V212" s="35"/>
      <c r="W212" s="35"/>
      <c r="X212" s="128"/>
      <c r="Y212" s="32"/>
      <c r="Z212" s="32"/>
      <c r="AA212" s="32"/>
      <c r="AB212" s="39">
        <f t="shared" si="6"/>
        <v>1</v>
      </c>
      <c r="AC212" s="40">
        <f t="shared" si="7"/>
        <v>44</v>
      </c>
      <c r="AD212" s="40">
        <f t="array" ref="AD212">IF(AB212=0,0,IF(AB212&gt;9,AVERAGE(LARGE(D212:Z212,{1,2,3,4,5,6,7,8,9,10})),0))</f>
        <v>0</v>
      </c>
      <c r="AE212" s="40">
        <f t="array" ref="AE212">IF(AB212=0,0,IF(AB212&gt;9,SUM(LARGE(D212:Z212,{1,2,3,4,5,6,7,8,9,10})),0))</f>
        <v>0</v>
      </c>
      <c r="AF212" s="40"/>
    </row>
    <row r="213" spans="1:32">
      <c r="A213" s="30" t="s">
        <v>126</v>
      </c>
      <c r="B213" s="31" t="s">
        <v>4</v>
      </c>
      <c r="C213" s="31" t="s">
        <v>45</v>
      </c>
      <c r="D213" s="32"/>
      <c r="E213" s="32"/>
      <c r="F213" s="128"/>
      <c r="G213" s="33"/>
      <c r="H213" s="34"/>
      <c r="I213" s="35"/>
      <c r="J213" s="33">
        <v>42</v>
      </c>
      <c r="K213" s="144"/>
      <c r="L213" s="35"/>
      <c r="M213" s="33"/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/>
      <c r="Y213" s="32"/>
      <c r="Z213" s="32"/>
      <c r="AA213" s="32"/>
      <c r="AB213" s="39">
        <f t="shared" si="6"/>
        <v>1</v>
      </c>
      <c r="AC213" s="40">
        <f t="shared" si="7"/>
        <v>42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40"/>
    </row>
    <row r="214" spans="1:32">
      <c r="A214" s="30" t="s">
        <v>293</v>
      </c>
      <c r="B214" s="31" t="s">
        <v>11</v>
      </c>
      <c r="C214" s="41" t="s">
        <v>45</v>
      </c>
      <c r="D214" s="32"/>
      <c r="E214" s="32"/>
      <c r="F214" s="128"/>
      <c r="G214" s="33"/>
      <c r="H214" s="34"/>
      <c r="I214" s="35"/>
      <c r="J214" s="33"/>
      <c r="K214" s="144">
        <v>41</v>
      </c>
      <c r="L214" s="35"/>
      <c r="M214" s="33"/>
      <c r="N214" s="36"/>
      <c r="O214" s="33"/>
      <c r="P214" s="35"/>
      <c r="Q214" s="35"/>
      <c r="R214" s="35"/>
      <c r="S214" s="35"/>
      <c r="T214" s="35"/>
      <c r="U214" s="35"/>
      <c r="V214" s="35"/>
      <c r="W214" s="35"/>
      <c r="X214" s="128"/>
      <c r="Y214" s="32"/>
      <c r="Z214" s="32"/>
      <c r="AA214" s="32"/>
      <c r="AB214" s="39">
        <f t="shared" si="6"/>
        <v>1</v>
      </c>
      <c r="AC214" s="40">
        <f t="shared" si="7"/>
        <v>41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40"/>
    </row>
    <row r="215" spans="1:32">
      <c r="A215" s="30" t="s">
        <v>75</v>
      </c>
      <c r="B215" s="31" t="s">
        <v>11</v>
      </c>
      <c r="C215" s="31" t="s">
        <v>45</v>
      </c>
      <c r="D215" s="32"/>
      <c r="E215" s="32"/>
      <c r="F215" s="128"/>
      <c r="G215" s="33"/>
      <c r="H215" s="34">
        <v>41</v>
      </c>
      <c r="I215" s="35"/>
      <c r="J215" s="33"/>
      <c r="K215" s="144"/>
      <c r="L215" s="35"/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28"/>
      <c r="Y215" s="32"/>
      <c r="Z215" s="32"/>
      <c r="AA215" s="32"/>
      <c r="AB215" s="39">
        <f t="shared" si="6"/>
        <v>1</v>
      </c>
      <c r="AC215" s="40">
        <f t="shared" si="7"/>
        <v>41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40"/>
    </row>
    <row r="216" spans="1:32">
      <c r="A216" s="44" t="s">
        <v>311</v>
      </c>
      <c r="B216" s="32" t="s">
        <v>11</v>
      </c>
      <c r="C216" s="32" t="s">
        <v>45</v>
      </c>
      <c r="D216" s="32"/>
      <c r="E216" s="32"/>
      <c r="F216" s="128"/>
      <c r="G216" s="33"/>
      <c r="H216" s="34">
        <v>41</v>
      </c>
      <c r="I216" s="35"/>
      <c r="J216" s="33"/>
      <c r="K216" s="144"/>
      <c r="L216" s="35"/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/>
      <c r="Y216" s="32"/>
      <c r="Z216" s="32"/>
      <c r="AA216" s="32"/>
      <c r="AB216" s="39">
        <f t="shared" si="6"/>
        <v>1</v>
      </c>
      <c r="AC216" s="40">
        <f t="shared" si="7"/>
        <v>41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40"/>
    </row>
    <row r="217" spans="1:32">
      <c r="A217" s="30" t="s">
        <v>135</v>
      </c>
      <c r="B217" s="31" t="s">
        <v>5</v>
      </c>
      <c r="C217" s="31" t="s">
        <v>45</v>
      </c>
      <c r="D217" s="32"/>
      <c r="E217" s="32"/>
      <c r="F217" s="128"/>
      <c r="G217" s="33"/>
      <c r="H217" s="34">
        <v>41</v>
      </c>
      <c r="I217" s="35"/>
      <c r="J217" s="33"/>
      <c r="K217" s="144"/>
      <c r="L217" s="35"/>
      <c r="M217" s="33"/>
      <c r="N217" s="36"/>
      <c r="O217" s="35"/>
      <c r="P217" s="35"/>
      <c r="Q217" s="35"/>
      <c r="R217" s="35"/>
      <c r="S217" s="35"/>
      <c r="T217" s="35"/>
      <c r="U217" s="35"/>
      <c r="V217" s="35"/>
      <c r="W217" s="35"/>
      <c r="X217" s="128"/>
      <c r="Y217" s="32"/>
      <c r="Z217" s="32"/>
      <c r="AA217" s="32"/>
      <c r="AB217" s="39">
        <f t="shared" si="6"/>
        <v>1</v>
      </c>
      <c r="AC217" s="40">
        <f t="shared" si="7"/>
        <v>41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40"/>
    </row>
    <row r="218" spans="1:32">
      <c r="A218" s="30" t="s">
        <v>449</v>
      </c>
      <c r="B218" s="31" t="s">
        <v>4</v>
      </c>
      <c r="C218" s="31" t="s">
        <v>45</v>
      </c>
      <c r="D218" s="32"/>
      <c r="E218" s="32"/>
      <c r="F218" s="128"/>
      <c r="G218" s="33"/>
      <c r="H218" s="34"/>
      <c r="I218" s="35"/>
      <c r="J218" s="33">
        <v>39</v>
      </c>
      <c r="K218" s="144"/>
      <c r="L218" s="35"/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/>
      <c r="Y218" s="32"/>
      <c r="Z218" s="32"/>
      <c r="AA218" s="32"/>
      <c r="AB218" s="39">
        <f t="shared" si="6"/>
        <v>1</v>
      </c>
      <c r="AC218" s="40">
        <f t="shared" si="7"/>
        <v>39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40"/>
    </row>
    <row r="219" spans="1:32">
      <c r="A219" s="30" t="s">
        <v>313</v>
      </c>
      <c r="B219" s="31" t="s">
        <v>6</v>
      </c>
      <c r="C219" s="31" t="s">
        <v>45</v>
      </c>
      <c r="D219" s="32"/>
      <c r="E219" s="32"/>
      <c r="F219" s="128">
        <v>39</v>
      </c>
      <c r="G219" s="33"/>
      <c r="H219" s="34"/>
      <c r="I219" s="35"/>
      <c r="J219" s="33"/>
      <c r="K219" s="144"/>
      <c r="L219" s="35"/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2"/>
      <c r="Z219" s="32"/>
      <c r="AA219" s="32"/>
      <c r="AB219" s="39">
        <f t="shared" si="6"/>
        <v>1</v>
      </c>
      <c r="AC219" s="40">
        <f t="shared" si="7"/>
        <v>39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40"/>
    </row>
    <row r="220" spans="1:32">
      <c r="A220" s="122" t="s">
        <v>395</v>
      </c>
      <c r="B220" s="123" t="s">
        <v>5</v>
      </c>
      <c r="C220" s="121" t="s">
        <v>45</v>
      </c>
      <c r="D220" s="32"/>
      <c r="E220" s="32">
        <v>39</v>
      </c>
      <c r="F220" s="128"/>
      <c r="G220" s="33"/>
      <c r="H220" s="34"/>
      <c r="I220" s="35"/>
      <c r="J220" s="33"/>
      <c r="K220" s="144"/>
      <c r="L220" s="35"/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2"/>
      <c r="AB220" s="39">
        <f t="shared" si="6"/>
        <v>1</v>
      </c>
      <c r="AC220" s="40">
        <f t="shared" si="7"/>
        <v>39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40"/>
    </row>
    <row r="221" spans="1:32">
      <c r="A221" s="30" t="s">
        <v>193</v>
      </c>
      <c r="B221" s="31" t="s">
        <v>3</v>
      </c>
      <c r="C221" s="31" t="s">
        <v>45</v>
      </c>
      <c r="D221" s="37"/>
      <c r="E221" s="37"/>
      <c r="F221" s="129"/>
      <c r="G221" s="36"/>
      <c r="H221" s="36"/>
      <c r="I221" s="36"/>
      <c r="J221" s="36">
        <v>39</v>
      </c>
      <c r="K221" s="145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129"/>
      <c r="Y221" s="37"/>
      <c r="Z221" s="37"/>
      <c r="AA221" s="37"/>
      <c r="AB221" s="39">
        <f t="shared" si="6"/>
        <v>1</v>
      </c>
      <c r="AC221" s="40">
        <f t="shared" si="7"/>
        <v>39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40"/>
    </row>
    <row r="222" spans="1:32">
      <c r="A222" s="44" t="s">
        <v>194</v>
      </c>
      <c r="B222" s="32" t="s">
        <v>7</v>
      </c>
      <c r="C222" s="32" t="s">
        <v>45</v>
      </c>
      <c r="D222" s="32"/>
      <c r="E222" s="32"/>
      <c r="F222" s="128"/>
      <c r="G222" s="33"/>
      <c r="H222" s="34"/>
      <c r="I222" s="35"/>
      <c r="J222" s="33"/>
      <c r="K222" s="144">
        <v>39</v>
      </c>
      <c r="L222" s="35"/>
      <c r="M222" s="33"/>
      <c r="N222" s="36"/>
      <c r="O222" s="35"/>
      <c r="P222" s="35"/>
      <c r="Q222" s="35"/>
      <c r="R222" s="35"/>
      <c r="S222" s="35"/>
      <c r="T222" s="35"/>
      <c r="U222" s="35"/>
      <c r="V222" s="35"/>
      <c r="W222" s="35"/>
      <c r="X222" s="128"/>
      <c r="Y222" s="32"/>
      <c r="Z222" s="32"/>
      <c r="AA222" s="32"/>
      <c r="AB222" s="39">
        <f t="shared" si="6"/>
        <v>1</v>
      </c>
      <c r="AC222" s="40">
        <f t="shared" si="7"/>
        <v>39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40"/>
    </row>
    <row r="223" spans="1:32">
      <c r="A223" s="118" t="s">
        <v>72</v>
      </c>
      <c r="B223" s="32" t="s">
        <v>3</v>
      </c>
      <c r="C223" s="32" t="s">
        <v>45</v>
      </c>
      <c r="D223" s="32"/>
      <c r="E223" s="32">
        <v>38</v>
      </c>
      <c r="F223" s="128"/>
      <c r="G223" s="31"/>
      <c r="H223" s="42"/>
      <c r="I223" s="32"/>
      <c r="J223" s="31"/>
      <c r="K223" s="128"/>
      <c r="L223" s="32"/>
      <c r="M223" s="31"/>
      <c r="N223" s="37"/>
      <c r="O223" s="32"/>
      <c r="P223" s="32"/>
      <c r="Q223" s="32"/>
      <c r="R223" s="32"/>
      <c r="S223" s="32"/>
      <c r="T223" s="32"/>
      <c r="U223" s="32"/>
      <c r="V223" s="32"/>
      <c r="W223" s="32"/>
      <c r="X223" s="128"/>
      <c r="Y223" s="32"/>
      <c r="Z223" s="32"/>
      <c r="AA223" s="32"/>
      <c r="AB223" s="39">
        <f t="shared" si="6"/>
        <v>1</v>
      </c>
      <c r="AC223" s="40">
        <f t="shared" si="7"/>
        <v>38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40"/>
    </row>
    <row r="224" spans="1:32">
      <c r="A224" s="30" t="s">
        <v>111</v>
      </c>
      <c r="B224" s="31" t="s">
        <v>4</v>
      </c>
      <c r="C224" s="31" t="s">
        <v>45</v>
      </c>
      <c r="D224" s="32"/>
      <c r="E224" s="32"/>
      <c r="F224" s="128"/>
      <c r="G224" s="33"/>
      <c r="H224" s="34"/>
      <c r="I224" s="35"/>
      <c r="J224" s="33">
        <v>38</v>
      </c>
      <c r="K224" s="144"/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 t="shared" si="6"/>
        <v>1</v>
      </c>
      <c r="AC224" s="40">
        <f t="shared" si="7"/>
        <v>38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40"/>
    </row>
    <row r="225" spans="1:32">
      <c r="A225" s="124" t="s">
        <v>456</v>
      </c>
      <c r="B225" s="123" t="s">
        <v>5</v>
      </c>
      <c r="C225" s="123" t="s">
        <v>45</v>
      </c>
      <c r="D225" s="32"/>
      <c r="E225" s="32"/>
      <c r="F225" s="128"/>
      <c r="G225" s="33"/>
      <c r="H225" s="34"/>
      <c r="I225" s="35"/>
      <c r="J225" s="33"/>
      <c r="K225" s="144"/>
      <c r="L225" s="35"/>
      <c r="M225" s="33">
        <v>37</v>
      </c>
      <c r="N225" s="36"/>
      <c r="O225" s="35"/>
      <c r="P225" s="35"/>
      <c r="Q225" s="35"/>
      <c r="R225" s="35"/>
      <c r="S225" s="35"/>
      <c r="T225" s="35"/>
      <c r="U225" s="35"/>
      <c r="V225" s="35"/>
      <c r="W225" s="35"/>
      <c r="X225" s="128"/>
      <c r="Y225" s="32"/>
      <c r="Z225" s="32"/>
      <c r="AA225" s="32"/>
      <c r="AB225" s="39">
        <f t="shared" si="6"/>
        <v>1</v>
      </c>
      <c r="AC225" s="40">
        <f t="shared" si="7"/>
        <v>37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40"/>
    </row>
    <row r="226" spans="1:32">
      <c r="A226" s="126" t="s">
        <v>411</v>
      </c>
      <c r="B226" s="120" t="s">
        <v>5</v>
      </c>
      <c r="C226" s="120" t="s">
        <v>45</v>
      </c>
      <c r="D226" s="121"/>
      <c r="E226" s="121">
        <v>36</v>
      </c>
      <c r="F226" s="128"/>
      <c r="G226" s="33"/>
      <c r="H226" s="34"/>
      <c r="I226" s="35"/>
      <c r="J226" s="33"/>
      <c r="K226" s="144"/>
      <c r="L226" s="35"/>
      <c r="M226" s="33"/>
      <c r="N226" s="36"/>
      <c r="O226" s="35"/>
      <c r="P226" s="35"/>
      <c r="Q226" s="35"/>
      <c r="R226" s="35"/>
      <c r="S226" s="127"/>
      <c r="T226" s="35"/>
      <c r="U226" s="35"/>
      <c r="V226" s="35"/>
      <c r="W226" s="35"/>
      <c r="X226" s="128"/>
      <c r="Y226" s="32"/>
      <c r="Z226" s="32"/>
      <c r="AA226" s="31"/>
      <c r="AB226" s="39">
        <f t="shared" si="6"/>
        <v>1</v>
      </c>
      <c r="AC226" s="40">
        <f t="shared" si="7"/>
        <v>36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40"/>
    </row>
    <row r="227" spans="1:32">
      <c r="A227" s="118" t="s">
        <v>307</v>
      </c>
      <c r="B227" s="32" t="s">
        <v>5</v>
      </c>
      <c r="C227" s="32" t="s">
        <v>45</v>
      </c>
      <c r="D227" s="32"/>
      <c r="E227" s="32"/>
      <c r="F227" s="128"/>
      <c r="G227" s="33">
        <v>36</v>
      </c>
      <c r="H227" s="34"/>
      <c r="I227" s="35"/>
      <c r="J227" s="33"/>
      <c r="K227" s="144"/>
      <c r="L227" s="35"/>
      <c r="M227" s="33"/>
      <c r="N227" s="36"/>
      <c r="O227" s="35"/>
      <c r="P227" s="35"/>
      <c r="Q227" s="35"/>
      <c r="R227" s="35"/>
      <c r="S227" s="35"/>
      <c r="T227" s="35"/>
      <c r="U227" s="35"/>
      <c r="V227" s="35"/>
      <c r="W227" s="35"/>
      <c r="X227" s="128"/>
      <c r="Y227" s="32"/>
      <c r="Z227" s="32"/>
      <c r="AA227" s="32"/>
      <c r="AB227" s="39">
        <f t="shared" si="6"/>
        <v>1</v>
      </c>
      <c r="AC227" s="40">
        <f t="shared" si="7"/>
        <v>36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40"/>
    </row>
    <row r="228" spans="1:32">
      <c r="A228" s="30" t="s">
        <v>447</v>
      </c>
      <c r="B228" s="31" t="s">
        <v>4</v>
      </c>
      <c r="C228" s="31" t="s">
        <v>45</v>
      </c>
      <c r="D228" s="32"/>
      <c r="E228" s="32"/>
      <c r="F228" s="128"/>
      <c r="G228" s="33"/>
      <c r="H228" s="34"/>
      <c r="I228" s="35"/>
      <c r="J228" s="33">
        <v>36</v>
      </c>
      <c r="K228" s="144"/>
      <c r="L228" s="35"/>
      <c r="M228" s="33"/>
      <c r="N228" s="36"/>
      <c r="O228" s="35"/>
      <c r="P228" s="35"/>
      <c r="Q228" s="35"/>
      <c r="R228" s="35"/>
      <c r="S228" s="35"/>
      <c r="T228" s="35"/>
      <c r="U228" s="35"/>
      <c r="V228" s="35"/>
      <c r="W228" s="35"/>
      <c r="X228" s="128"/>
      <c r="Y228" s="32"/>
      <c r="Z228" s="32"/>
      <c r="AA228" s="32"/>
      <c r="AB228" s="39">
        <f t="shared" si="6"/>
        <v>1</v>
      </c>
      <c r="AC228" s="40">
        <f t="shared" si="7"/>
        <v>36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40"/>
    </row>
    <row r="229" spans="1:32">
      <c r="A229" s="30" t="s">
        <v>454</v>
      </c>
      <c r="B229" s="31" t="s">
        <v>10</v>
      </c>
      <c r="C229" s="31" t="s">
        <v>45</v>
      </c>
      <c r="D229" s="32"/>
      <c r="E229" s="32"/>
      <c r="F229" s="128"/>
      <c r="G229" s="33"/>
      <c r="H229" s="34"/>
      <c r="I229" s="35"/>
      <c r="J229" s="33"/>
      <c r="K229" s="144"/>
      <c r="L229" s="35">
        <v>35</v>
      </c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28"/>
      <c r="Y229" s="32"/>
      <c r="Z229" s="32"/>
      <c r="AA229" s="32"/>
      <c r="AB229" s="39">
        <f t="shared" si="6"/>
        <v>1</v>
      </c>
      <c r="AC229" s="40">
        <f t="shared" si="7"/>
        <v>35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40"/>
    </row>
    <row r="230" spans="1:32">
      <c r="A230" s="124" t="s">
        <v>415</v>
      </c>
      <c r="B230" s="123" t="s">
        <v>5</v>
      </c>
      <c r="C230" s="123" t="s">
        <v>45</v>
      </c>
      <c r="D230" s="121"/>
      <c r="E230" s="121">
        <v>35</v>
      </c>
      <c r="F230" s="128"/>
      <c r="G230" s="33"/>
      <c r="H230" s="34"/>
      <c r="I230" s="35"/>
      <c r="J230" s="33"/>
      <c r="K230" s="144"/>
      <c r="L230" s="35"/>
      <c r="M230" s="33"/>
      <c r="N230" s="36"/>
      <c r="O230" s="35"/>
      <c r="P230" s="35"/>
      <c r="Q230" s="35"/>
      <c r="R230" s="35"/>
      <c r="S230" s="127"/>
      <c r="T230" s="35"/>
      <c r="U230" s="35"/>
      <c r="V230" s="35"/>
      <c r="W230" s="35"/>
      <c r="X230" s="128"/>
      <c r="Y230" s="32"/>
      <c r="Z230" s="32"/>
      <c r="AA230" s="32"/>
      <c r="AB230" s="39">
        <f t="shared" si="6"/>
        <v>1</v>
      </c>
      <c r="AC230" s="40">
        <f t="shared" si="7"/>
        <v>35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40"/>
    </row>
    <row r="231" spans="1:32">
      <c r="A231" s="124" t="s">
        <v>417</v>
      </c>
      <c r="B231" s="123" t="s">
        <v>7</v>
      </c>
      <c r="C231" s="123" t="s">
        <v>45</v>
      </c>
      <c r="D231" s="121"/>
      <c r="E231" s="121">
        <v>35</v>
      </c>
      <c r="F231" s="128"/>
      <c r="G231" s="31"/>
      <c r="H231" s="42"/>
      <c r="I231" s="32"/>
      <c r="J231" s="31"/>
      <c r="K231" s="128"/>
      <c r="L231" s="32"/>
      <c r="M231" s="31"/>
      <c r="N231" s="37"/>
      <c r="O231" s="32"/>
      <c r="P231" s="32"/>
      <c r="Q231" s="32"/>
      <c r="R231" s="32"/>
      <c r="S231" s="55"/>
      <c r="T231" s="32"/>
      <c r="U231" s="32"/>
      <c r="V231" s="32"/>
      <c r="W231" s="32"/>
      <c r="X231" s="128"/>
      <c r="Y231" s="32"/>
      <c r="Z231" s="32"/>
      <c r="AA231" s="32"/>
      <c r="AB231" s="39">
        <f t="shared" si="6"/>
        <v>1</v>
      </c>
      <c r="AC231" s="40">
        <f t="shared" si="7"/>
        <v>35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40"/>
    </row>
    <row r="232" spans="1:32">
      <c r="A232" s="30" t="s">
        <v>291</v>
      </c>
      <c r="B232" s="31" t="s">
        <v>5</v>
      </c>
      <c r="C232" s="31" t="s">
        <v>45</v>
      </c>
      <c r="D232" s="32"/>
      <c r="E232" s="32"/>
      <c r="F232" s="128"/>
      <c r="G232" s="33"/>
      <c r="H232" s="34"/>
      <c r="I232" s="35"/>
      <c r="J232" s="33"/>
      <c r="K232" s="144"/>
      <c r="L232" s="35">
        <v>33</v>
      </c>
      <c r="M232" s="33"/>
      <c r="N232" s="36"/>
      <c r="O232" s="35"/>
      <c r="P232" s="35"/>
      <c r="Q232" s="35"/>
      <c r="R232" s="35"/>
      <c r="S232" s="35"/>
      <c r="T232" s="35"/>
      <c r="U232" s="35"/>
      <c r="V232" s="35"/>
      <c r="W232" s="35"/>
      <c r="X232" s="128"/>
      <c r="Y232" s="32"/>
      <c r="Z232" s="32"/>
      <c r="AA232" s="31"/>
      <c r="AB232" s="39">
        <f t="shared" si="6"/>
        <v>1</v>
      </c>
      <c r="AC232" s="40">
        <f t="shared" si="7"/>
        <v>33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40"/>
    </row>
    <row r="233" spans="1:32">
      <c r="A233" s="30" t="s">
        <v>419</v>
      </c>
      <c r="B233" s="31" t="s">
        <v>7</v>
      </c>
      <c r="C233" s="31" t="s">
        <v>45</v>
      </c>
      <c r="D233" s="32"/>
      <c r="E233" s="32"/>
      <c r="F233" s="128">
        <v>33</v>
      </c>
      <c r="G233" s="33"/>
      <c r="H233" s="34"/>
      <c r="I233" s="35"/>
      <c r="J233" s="33"/>
      <c r="K233" s="144"/>
      <c r="L233" s="35"/>
      <c r="M233" s="33"/>
      <c r="N233" s="36"/>
      <c r="O233" s="35"/>
      <c r="P233" s="35"/>
      <c r="Q233" s="35"/>
      <c r="R233" s="35"/>
      <c r="S233" s="35"/>
      <c r="T233" s="35"/>
      <c r="U233" s="35"/>
      <c r="V233" s="35"/>
      <c r="W233" s="35"/>
      <c r="X233" s="128"/>
      <c r="Y233" s="32"/>
      <c r="Z233" s="32"/>
      <c r="AA233" s="32"/>
      <c r="AB233" s="39">
        <f t="shared" si="6"/>
        <v>1</v>
      </c>
      <c r="AC233" s="40">
        <f t="shared" si="7"/>
        <v>33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40"/>
    </row>
    <row r="234" spans="1:32">
      <c r="A234" s="30" t="s">
        <v>178</v>
      </c>
      <c r="B234" s="31" t="s">
        <v>5</v>
      </c>
      <c r="C234" s="31" t="s">
        <v>45</v>
      </c>
      <c r="D234" s="32"/>
      <c r="E234" s="32"/>
      <c r="F234" s="32"/>
      <c r="G234" s="33"/>
      <c r="H234" s="34"/>
      <c r="I234" s="35"/>
      <c r="J234" s="33">
        <v>33</v>
      </c>
      <c r="K234" s="144"/>
      <c r="L234" s="35"/>
      <c r="M234" s="33"/>
      <c r="N234" s="36"/>
      <c r="O234" s="35"/>
      <c r="P234" s="35"/>
      <c r="Q234" s="35"/>
      <c r="R234" s="35"/>
      <c r="S234" s="35"/>
      <c r="T234" s="35"/>
      <c r="U234" s="35"/>
      <c r="V234" s="35"/>
      <c r="W234" s="35"/>
      <c r="X234" s="128"/>
      <c r="Y234" s="32"/>
      <c r="Z234" s="32"/>
      <c r="AA234" s="32"/>
      <c r="AB234" s="39">
        <f t="shared" si="6"/>
        <v>1</v>
      </c>
      <c r="AC234" s="40">
        <f t="shared" si="7"/>
        <v>33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40"/>
    </row>
    <row r="235" spans="1:32">
      <c r="A235" s="126" t="s">
        <v>455</v>
      </c>
      <c r="B235" s="38" t="s">
        <v>5</v>
      </c>
      <c r="C235" s="120" t="s">
        <v>45</v>
      </c>
      <c r="D235" s="32"/>
      <c r="E235" s="32"/>
      <c r="F235" s="128"/>
      <c r="G235" s="33"/>
      <c r="H235" s="34"/>
      <c r="I235" s="35"/>
      <c r="J235" s="33"/>
      <c r="K235" s="144"/>
      <c r="L235" s="35"/>
      <c r="M235" s="33">
        <v>32</v>
      </c>
      <c r="N235" s="36"/>
      <c r="O235" s="35"/>
      <c r="P235" s="35"/>
      <c r="Q235" s="35"/>
      <c r="R235" s="35"/>
      <c r="S235" s="127"/>
      <c r="T235" s="35"/>
      <c r="U235" s="35"/>
      <c r="V235" s="35"/>
      <c r="W235" s="35"/>
      <c r="X235" s="128"/>
      <c r="Y235" s="32"/>
      <c r="Z235" s="32"/>
      <c r="AA235" s="31"/>
      <c r="AB235" s="39">
        <f t="shared" si="6"/>
        <v>1</v>
      </c>
      <c r="AC235" s="40">
        <f t="shared" si="7"/>
        <v>32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40"/>
    </row>
    <row r="236" spans="1:32">
      <c r="A236" s="30" t="s">
        <v>448</v>
      </c>
      <c r="B236" s="31" t="s">
        <v>6</v>
      </c>
      <c r="C236" s="31" t="s">
        <v>45</v>
      </c>
      <c r="D236" s="32"/>
      <c r="E236" s="32"/>
      <c r="F236" s="128"/>
      <c r="G236" s="33"/>
      <c r="H236" s="34"/>
      <c r="I236" s="35"/>
      <c r="J236" s="33">
        <v>30</v>
      </c>
      <c r="K236" s="144"/>
      <c r="L236" s="35"/>
      <c r="M236" s="33"/>
      <c r="N236" s="36"/>
      <c r="O236" s="35"/>
      <c r="P236" s="35"/>
      <c r="Q236" s="35"/>
      <c r="R236" s="35"/>
      <c r="S236" s="35"/>
      <c r="T236" s="35"/>
      <c r="U236" s="35"/>
      <c r="V236" s="35"/>
      <c r="W236" s="35"/>
      <c r="X236" s="128"/>
      <c r="Y236" s="32"/>
      <c r="Z236" s="32"/>
      <c r="AA236" s="32"/>
      <c r="AB236" s="39">
        <f t="shared" si="6"/>
        <v>1</v>
      </c>
      <c r="AC236" s="40">
        <f t="shared" si="7"/>
        <v>30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40"/>
    </row>
    <row r="237" spans="1:32">
      <c r="A237" s="44" t="s">
        <v>308</v>
      </c>
      <c r="B237" s="32" t="s">
        <v>8</v>
      </c>
      <c r="C237" s="31" t="s">
        <v>45</v>
      </c>
      <c r="D237" s="32"/>
      <c r="E237" s="32"/>
      <c r="F237" s="128"/>
      <c r="G237" s="33"/>
      <c r="H237" s="34"/>
      <c r="I237" s="35">
        <v>30</v>
      </c>
      <c r="J237" s="33"/>
      <c r="K237" s="144"/>
      <c r="L237" s="35"/>
      <c r="M237" s="33"/>
      <c r="N237" s="36"/>
      <c r="O237" s="35"/>
      <c r="P237" s="35"/>
      <c r="Q237" s="35"/>
      <c r="R237" s="35"/>
      <c r="S237" s="35"/>
      <c r="T237" s="35"/>
      <c r="U237" s="35"/>
      <c r="V237" s="35"/>
      <c r="W237" s="35"/>
      <c r="X237" s="128"/>
      <c r="Y237" s="31"/>
      <c r="Z237" s="31"/>
      <c r="AA237" s="32"/>
      <c r="AB237" s="39">
        <f t="shared" si="6"/>
        <v>1</v>
      </c>
      <c r="AC237" s="40">
        <f t="shared" si="7"/>
        <v>30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40"/>
    </row>
    <row r="238" spans="1:32">
      <c r="A238" s="30" t="s">
        <v>49</v>
      </c>
      <c r="B238" s="31" t="s">
        <v>8</v>
      </c>
      <c r="C238" s="31" t="s">
        <v>45</v>
      </c>
      <c r="D238" s="32"/>
      <c r="E238" s="32"/>
      <c r="F238" s="32"/>
      <c r="G238" s="33"/>
      <c r="H238" s="34"/>
      <c r="I238" s="35"/>
      <c r="J238" s="33"/>
      <c r="K238" s="35"/>
      <c r="L238" s="35">
        <v>29</v>
      </c>
      <c r="M238" s="33"/>
      <c r="N238" s="142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 t="shared" si="6"/>
        <v>1</v>
      </c>
      <c r="AC238" s="40">
        <f t="shared" si="7"/>
        <v>29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40"/>
    </row>
    <row r="239" spans="1:32">
      <c r="A239" s="30" t="s">
        <v>439</v>
      </c>
      <c r="B239" s="31" t="s">
        <v>130</v>
      </c>
      <c r="C239" s="31" t="s">
        <v>45</v>
      </c>
      <c r="D239" s="32"/>
      <c r="E239" s="32"/>
      <c r="F239" s="128"/>
      <c r="G239" s="33"/>
      <c r="H239" s="34"/>
      <c r="I239" s="139">
        <v>26</v>
      </c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 t="shared" si="6"/>
        <v>1</v>
      </c>
      <c r="AC239" s="40">
        <f t="shared" si="7"/>
        <v>26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40"/>
    </row>
    <row r="240" spans="1:32">
      <c r="A240" s="124" t="s">
        <v>407</v>
      </c>
      <c r="B240" s="123" t="s">
        <v>5</v>
      </c>
      <c r="C240" s="123" t="s">
        <v>45</v>
      </c>
      <c r="D240" s="121"/>
      <c r="E240" s="121">
        <v>26</v>
      </c>
      <c r="F240" s="128"/>
      <c r="G240" s="33"/>
      <c r="H240" s="34"/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/>
      <c r="Y240" s="32"/>
      <c r="Z240" s="32"/>
      <c r="AA240" s="32"/>
      <c r="AB240" s="39">
        <f t="shared" si="6"/>
        <v>1</v>
      </c>
      <c r="AC240" s="40">
        <f t="shared" si="7"/>
        <v>26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40"/>
    </row>
    <row r="241" spans="1:32">
      <c r="A241" s="44" t="s">
        <v>450</v>
      </c>
      <c r="B241" s="32" t="s">
        <v>7</v>
      </c>
      <c r="C241" s="32" t="s">
        <v>45</v>
      </c>
      <c r="D241" s="32"/>
      <c r="E241" s="32"/>
      <c r="F241" s="128"/>
      <c r="G241" s="33"/>
      <c r="H241" s="34"/>
      <c r="I241" s="35"/>
      <c r="J241" s="33"/>
      <c r="K241" s="144">
        <v>25</v>
      </c>
      <c r="L241" s="35"/>
      <c r="M241" s="33"/>
      <c r="N241" s="36"/>
      <c r="O241" s="35"/>
      <c r="P241" s="35"/>
      <c r="Q241" s="35"/>
      <c r="R241" s="35"/>
      <c r="S241" s="35"/>
      <c r="T241" s="35"/>
      <c r="U241" s="35"/>
      <c r="V241" s="35"/>
      <c r="W241" s="35"/>
      <c r="X241" s="159"/>
      <c r="Y241" s="32"/>
      <c r="Z241" s="32"/>
      <c r="AA241" s="31"/>
      <c r="AB241" s="39">
        <f t="shared" si="6"/>
        <v>1</v>
      </c>
      <c r="AC241" s="40">
        <f t="shared" si="7"/>
        <v>25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40"/>
    </row>
    <row r="242" spans="1:32">
      <c r="A242" s="30" t="s">
        <v>443</v>
      </c>
      <c r="B242" s="31" t="s">
        <v>5</v>
      </c>
      <c r="C242" s="31" t="s">
        <v>45</v>
      </c>
      <c r="D242" s="32"/>
      <c r="E242" s="32"/>
      <c r="F242" s="128"/>
      <c r="G242" s="33"/>
      <c r="H242" s="34"/>
      <c r="I242" s="35"/>
      <c r="J242" s="33">
        <v>23</v>
      </c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/>
      <c r="Y242" s="32"/>
      <c r="Z242" s="32"/>
      <c r="AA242" s="32"/>
      <c r="AB242" s="39">
        <f t="shared" si="6"/>
        <v>1</v>
      </c>
      <c r="AC242" s="40">
        <f t="shared" si="7"/>
        <v>23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40"/>
    </row>
    <row r="243" spans="1:32">
      <c r="A243" s="30" t="s">
        <v>436</v>
      </c>
      <c r="B243" s="31" t="s">
        <v>5</v>
      </c>
      <c r="C243" s="31" t="s">
        <v>45</v>
      </c>
      <c r="D243" s="32"/>
      <c r="E243" s="32"/>
      <c r="F243" s="128"/>
      <c r="G243" s="33"/>
      <c r="H243" s="34"/>
      <c r="I243" s="139">
        <v>17</v>
      </c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2"/>
      <c r="AB243" s="39">
        <f t="shared" si="6"/>
        <v>1</v>
      </c>
      <c r="AC243" s="40">
        <f t="shared" si="7"/>
        <v>17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40"/>
    </row>
    <row r="244" spans="1:32">
      <c r="A244" s="30" t="s">
        <v>434</v>
      </c>
      <c r="B244" s="31" t="s">
        <v>6</v>
      </c>
      <c r="C244" s="31" t="s">
        <v>45</v>
      </c>
      <c r="D244" s="32"/>
      <c r="E244" s="32"/>
      <c r="F244" s="128"/>
      <c r="G244" s="33"/>
      <c r="H244" s="34">
        <v>15</v>
      </c>
      <c r="I244" s="35"/>
      <c r="J244" s="33"/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/>
      <c r="Y244" s="32"/>
      <c r="Z244" s="32"/>
      <c r="AA244" s="32"/>
      <c r="AB244" s="39">
        <f t="shared" si="6"/>
        <v>1</v>
      </c>
      <c r="AC244" s="40">
        <f t="shared" si="7"/>
        <v>15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40"/>
    </row>
    <row r="245" spans="1:32">
      <c r="A245" s="30" t="s">
        <v>44</v>
      </c>
      <c r="B245" s="31" t="s">
        <v>4</v>
      </c>
      <c r="C245" s="31" t="s">
        <v>45</v>
      </c>
      <c r="D245" s="32"/>
      <c r="E245" s="32"/>
      <c r="F245" s="128"/>
      <c r="G245" s="33"/>
      <c r="H245" s="34"/>
      <c r="I245" s="35"/>
      <c r="J245" s="33"/>
      <c r="K245" s="144"/>
      <c r="L245" s="35"/>
      <c r="M245" s="33"/>
      <c r="N245" s="36"/>
      <c r="O245" s="35"/>
      <c r="P245" s="35"/>
      <c r="Q245" s="35"/>
      <c r="R245" s="35"/>
      <c r="S245" s="35"/>
      <c r="T245" s="35"/>
      <c r="U245" s="35"/>
      <c r="V245" s="35"/>
      <c r="W245" s="35"/>
      <c r="X245" s="128"/>
      <c r="Y245" s="32"/>
      <c r="Z245" s="37"/>
      <c r="AA245" s="32"/>
      <c r="AB245" s="39">
        <f t="shared" si="6"/>
        <v>0</v>
      </c>
      <c r="AC245" s="40">
        <f t="shared" si="7"/>
        <v>0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40"/>
    </row>
    <row r="246" spans="1:32">
      <c r="A246" s="30" t="s">
        <v>286</v>
      </c>
      <c r="B246" s="31" t="s">
        <v>4</v>
      </c>
      <c r="C246" s="31" t="s">
        <v>45</v>
      </c>
      <c r="D246" s="32"/>
      <c r="E246" s="32"/>
      <c r="F246" s="128"/>
      <c r="G246" s="33"/>
      <c r="H246" s="34"/>
      <c r="I246" s="35"/>
      <c r="J246" s="33"/>
      <c r="K246" s="144"/>
      <c r="L246" s="35"/>
      <c r="M246" s="33"/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/>
      <c r="Y246" s="32"/>
      <c r="Z246" s="32"/>
      <c r="AA246" s="32"/>
      <c r="AB246" s="39">
        <f t="shared" si="6"/>
        <v>0</v>
      </c>
      <c r="AC246" s="40">
        <f t="shared" si="7"/>
        <v>0</v>
      </c>
      <c r="AD246" s="40">
        <f t="array" ref="AD246">IF(AB246=0,0,IF(AB246&gt;9,AVERAGE(LARGE(D246:Z246,{1,2,3,4,5,6,7,8,9,10})),0))</f>
        <v>0</v>
      </c>
      <c r="AE246" s="40">
        <f t="array" ref="AE246">IF(AB246=0,0,IF(AB246&gt;9,SUM(LARGE(D246:Z246,{1,2,3,4,5,6,7,8,9,10})),0))</f>
        <v>0</v>
      </c>
      <c r="AF246" s="40"/>
    </row>
    <row r="247" spans="1:32">
      <c r="A247" s="44" t="s">
        <v>287</v>
      </c>
      <c r="B247" s="32" t="s">
        <v>12</v>
      </c>
      <c r="C247" s="31" t="s">
        <v>45</v>
      </c>
      <c r="D247" s="32"/>
      <c r="E247" s="32"/>
      <c r="F247" s="128"/>
      <c r="G247" s="33"/>
      <c r="H247" s="34"/>
      <c r="I247" s="35"/>
      <c r="J247" s="33"/>
      <c r="K247" s="144"/>
      <c r="L247" s="35"/>
      <c r="M247" s="33"/>
      <c r="N247" s="36"/>
      <c r="O247" s="35"/>
      <c r="P247" s="35"/>
      <c r="Q247" s="35"/>
      <c r="R247" s="35"/>
      <c r="S247" s="35"/>
      <c r="T247" s="35"/>
      <c r="U247" s="35"/>
      <c r="V247" s="35"/>
      <c r="W247" s="35"/>
      <c r="X247" s="128"/>
      <c r="Y247" s="32"/>
      <c r="Z247" s="32"/>
      <c r="AA247" s="31"/>
      <c r="AB247" s="39">
        <f t="shared" si="6"/>
        <v>0</v>
      </c>
      <c r="AC247" s="40">
        <f t="shared" si="7"/>
        <v>0</v>
      </c>
      <c r="AD247" s="40">
        <f t="array" ref="AD247">IF(AB247=0,0,IF(AB247&gt;9,AVERAGE(LARGE(D247:Z247,{1,2,3,4,5,6,7,8,9,10})),0))</f>
        <v>0</v>
      </c>
      <c r="AE247" s="40">
        <f t="array" ref="AE247">IF(AB247=0,0,IF(AB247&gt;9,SUM(LARGE(D247:Z247,{1,2,3,4,5,6,7,8,9,10})),0))</f>
        <v>0</v>
      </c>
      <c r="AF247" s="40"/>
    </row>
    <row r="248" spans="1:32">
      <c r="A248" s="44" t="s">
        <v>288</v>
      </c>
      <c r="B248" s="32" t="s">
        <v>4</v>
      </c>
      <c r="C248" s="32" t="s">
        <v>45</v>
      </c>
      <c r="D248" s="32"/>
      <c r="E248" s="32"/>
      <c r="F248" s="128"/>
      <c r="G248" s="33"/>
      <c r="H248" s="34"/>
      <c r="I248" s="35"/>
      <c r="J248" s="33"/>
      <c r="K248" s="144"/>
      <c r="L248" s="35"/>
      <c r="M248" s="33"/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/>
      <c r="Y248" s="32"/>
      <c r="Z248" s="32"/>
      <c r="AA248" s="32"/>
      <c r="AB248" s="39">
        <f t="shared" si="6"/>
        <v>0</v>
      </c>
      <c r="AC248" s="40">
        <f t="shared" si="7"/>
        <v>0</v>
      </c>
      <c r="AD248" s="40">
        <f t="array" ref="AD248">IF(AB248=0,0,IF(AB248&gt;9,AVERAGE(LARGE(D248:Z248,{1,2,3,4,5,6,7,8,9,10})),0))</f>
        <v>0</v>
      </c>
      <c r="AE248" s="40">
        <f t="array" ref="AE248">IF(AB248=0,0,IF(AB248&gt;9,SUM(LARGE(D248:Z248,{1,2,3,4,5,6,7,8,9,10})),0))</f>
        <v>0</v>
      </c>
      <c r="AF248" s="40"/>
    </row>
    <row r="249" spans="1:32">
      <c r="A249" s="30" t="s">
        <v>68</v>
      </c>
      <c r="B249" s="31" t="s">
        <v>11</v>
      </c>
      <c r="C249" s="31" t="s">
        <v>45</v>
      </c>
      <c r="D249" s="32"/>
      <c r="E249" s="32"/>
      <c r="F249" s="128"/>
      <c r="G249" s="33"/>
      <c r="H249" s="34"/>
      <c r="I249" s="35"/>
      <c r="J249" s="33"/>
      <c r="K249" s="144"/>
      <c r="L249" s="35"/>
      <c r="M249" s="33"/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28"/>
      <c r="Y249" s="31"/>
      <c r="Z249" s="31"/>
      <c r="AA249" s="32"/>
      <c r="AB249" s="39">
        <f t="shared" si="6"/>
        <v>0</v>
      </c>
      <c r="AC249" s="40">
        <f t="shared" si="7"/>
        <v>0</v>
      </c>
      <c r="AD249" s="40">
        <f t="array" ref="AD249">IF(AB249=0,0,IF(AB249&gt;9,AVERAGE(LARGE(D249:Z249,{1,2,3,4,5,6,7,8,9,10})),0))</f>
        <v>0</v>
      </c>
      <c r="AE249" s="40">
        <f t="array" ref="AE249">IF(AB249=0,0,IF(AB249&gt;9,SUM(LARGE(D249:Z249,{1,2,3,4,5,6,7,8,9,10})),0))</f>
        <v>0</v>
      </c>
      <c r="AF249" s="40"/>
    </row>
    <row r="250" spans="1:32">
      <c r="A250" s="30" t="s">
        <v>292</v>
      </c>
      <c r="B250" s="32" t="s">
        <v>7</v>
      </c>
      <c r="C250" s="32" t="s">
        <v>45</v>
      </c>
      <c r="D250" s="32"/>
      <c r="E250" s="32"/>
      <c r="F250" s="128"/>
      <c r="G250" s="33"/>
      <c r="H250" s="34"/>
      <c r="I250" s="35"/>
      <c r="J250" s="33"/>
      <c r="K250" s="144"/>
      <c r="L250" s="35"/>
      <c r="M250" s="33"/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/>
      <c r="Y250" s="32"/>
      <c r="Z250" s="37"/>
      <c r="AA250" s="32"/>
      <c r="AB250" s="39">
        <f t="shared" si="6"/>
        <v>0</v>
      </c>
      <c r="AC250" s="40">
        <f t="shared" si="7"/>
        <v>0</v>
      </c>
      <c r="AD250" s="40">
        <f t="array" ref="AD250">IF(AB250=0,0,IF(AB250&gt;9,AVERAGE(LARGE(D250:Z250,{1,2,3,4,5,6,7,8,9,10})),0))</f>
        <v>0</v>
      </c>
      <c r="AE250" s="40">
        <f t="array" ref="AE250">IF(AB250=0,0,IF(AB250&gt;9,SUM(LARGE(D250:Z250,{1,2,3,4,5,6,7,8,9,10})),0))</f>
        <v>0</v>
      </c>
      <c r="AF250" s="40"/>
    </row>
    <row r="251" spans="1:32">
      <c r="A251" s="30" t="s">
        <v>76</v>
      </c>
      <c r="B251" s="31" t="s">
        <v>12</v>
      </c>
      <c r="C251" s="31" t="s">
        <v>45</v>
      </c>
      <c r="D251" s="32"/>
      <c r="E251" s="32"/>
      <c r="F251" s="128"/>
      <c r="G251" s="33"/>
      <c r="H251" s="34"/>
      <c r="I251" s="35"/>
      <c r="J251" s="33"/>
      <c r="K251" s="144"/>
      <c r="L251" s="35"/>
      <c r="M251" s="33"/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28"/>
      <c r="Y251" s="32"/>
      <c r="Z251" s="32"/>
      <c r="AA251" s="32"/>
      <c r="AB251" s="39">
        <f t="shared" si="6"/>
        <v>0</v>
      </c>
      <c r="AC251" s="40">
        <f t="shared" si="7"/>
        <v>0</v>
      </c>
      <c r="AD251" s="40">
        <f t="array" ref="AD251">IF(AB251=0,0,IF(AB251&gt;9,AVERAGE(LARGE(D251:Z251,{1,2,3,4,5,6,7,8,9,10})),0))</f>
        <v>0</v>
      </c>
      <c r="AE251" s="40">
        <f t="array" ref="AE251">IF(AB251=0,0,IF(AB251&gt;9,SUM(LARGE(D251:Z251,{1,2,3,4,5,6,7,8,9,10})),0))</f>
        <v>0</v>
      </c>
      <c r="AF251" s="40"/>
    </row>
    <row r="252" spans="1:32">
      <c r="A252" s="30" t="s">
        <v>294</v>
      </c>
      <c r="B252" s="31" t="s">
        <v>10</v>
      </c>
      <c r="C252" s="31" t="s">
        <v>45</v>
      </c>
      <c r="D252" s="32"/>
      <c r="E252" s="32"/>
      <c r="F252" s="128"/>
      <c r="G252" s="33"/>
      <c r="H252" s="34"/>
      <c r="I252" s="35"/>
      <c r="J252" s="33"/>
      <c r="K252" s="144"/>
      <c r="L252" s="35"/>
      <c r="M252" s="33"/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128"/>
      <c r="Y252" s="32"/>
      <c r="Z252" s="32"/>
      <c r="AA252" s="32"/>
      <c r="AB252" s="39">
        <f t="shared" si="6"/>
        <v>0</v>
      </c>
      <c r="AC252" s="40">
        <f t="shared" si="7"/>
        <v>0</v>
      </c>
      <c r="AD252" s="40">
        <f t="array" ref="AD252">IF(AB252=0,0,IF(AB252&gt;9,AVERAGE(LARGE(D252:Z252,{1,2,3,4,5,6,7,8,9,10})),0))</f>
        <v>0</v>
      </c>
      <c r="AE252" s="40">
        <f t="array" ref="AE252">IF(AB252=0,0,IF(AB252&gt;9,SUM(LARGE(D252:Z252,{1,2,3,4,5,6,7,8,9,10})),0))</f>
        <v>0</v>
      </c>
      <c r="AF252" s="40"/>
    </row>
    <row r="253" spans="1:32">
      <c r="A253" s="44" t="s">
        <v>295</v>
      </c>
      <c r="B253" s="32" t="s">
        <v>10</v>
      </c>
      <c r="C253" s="32" t="s">
        <v>45</v>
      </c>
      <c r="D253" s="32"/>
      <c r="E253" s="32"/>
      <c r="F253" s="128"/>
      <c r="G253" s="33"/>
      <c r="H253" s="34"/>
      <c r="I253" s="35"/>
      <c r="J253" s="33"/>
      <c r="K253" s="144"/>
      <c r="L253" s="35"/>
      <c r="M253" s="33"/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/>
      <c r="Y253" s="32"/>
      <c r="Z253" s="32"/>
      <c r="AA253" s="32"/>
      <c r="AB253" s="39">
        <f t="shared" si="6"/>
        <v>0</v>
      </c>
      <c r="AC253" s="40">
        <f t="shared" si="7"/>
        <v>0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40"/>
    </row>
    <row r="254" spans="1:32">
      <c r="A254" s="30" t="s">
        <v>296</v>
      </c>
      <c r="B254" s="31" t="s">
        <v>5</v>
      </c>
      <c r="C254" s="31" t="s">
        <v>45</v>
      </c>
      <c r="D254" s="32"/>
      <c r="E254" s="32"/>
      <c r="F254" s="128"/>
      <c r="G254" s="33"/>
      <c r="H254" s="34"/>
      <c r="I254" s="35"/>
      <c r="J254" s="33"/>
      <c r="K254" s="144"/>
      <c r="L254" s="35"/>
      <c r="M254" s="33"/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/>
      <c r="Y254" s="32"/>
      <c r="Z254" s="32"/>
      <c r="AA254" s="31"/>
      <c r="AB254" s="39">
        <f t="shared" si="6"/>
        <v>0</v>
      </c>
      <c r="AC254" s="40">
        <f t="shared" si="7"/>
        <v>0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40"/>
    </row>
    <row r="255" spans="1:32">
      <c r="A255" s="30" t="s">
        <v>301</v>
      </c>
      <c r="B255" s="31" t="s">
        <v>5</v>
      </c>
      <c r="C255" s="31" t="s">
        <v>45</v>
      </c>
      <c r="D255" s="32"/>
      <c r="E255" s="32"/>
      <c r="F255" s="128"/>
      <c r="G255" s="33"/>
      <c r="H255" s="34"/>
      <c r="I255" s="35"/>
      <c r="J255" s="33"/>
      <c r="K255" s="144"/>
      <c r="L255" s="35"/>
      <c r="M255" s="33"/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/>
      <c r="Y255" s="32"/>
      <c r="Z255" s="32"/>
      <c r="AA255" s="32"/>
      <c r="AB255" s="39">
        <f t="shared" si="6"/>
        <v>0</v>
      </c>
      <c r="AC255" s="40">
        <f t="shared" si="7"/>
        <v>0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40"/>
    </row>
    <row r="256" spans="1:32">
      <c r="A256" s="30" t="s">
        <v>92</v>
      </c>
      <c r="B256" s="31" t="s">
        <v>12</v>
      </c>
      <c r="C256" s="31" t="s">
        <v>45</v>
      </c>
      <c r="D256" s="32"/>
      <c r="E256" s="32"/>
      <c r="F256" s="128"/>
      <c r="G256" s="33"/>
      <c r="H256" s="34"/>
      <c r="I256" s="35"/>
      <c r="J256" s="33"/>
      <c r="K256" s="144"/>
      <c r="L256" s="35"/>
      <c r="M256" s="33"/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/>
      <c r="Y256" s="32"/>
      <c r="Z256" s="32"/>
      <c r="AA256" s="32"/>
      <c r="AB256" s="39">
        <f t="shared" si="6"/>
        <v>0</v>
      </c>
      <c r="AC256" s="40">
        <f t="shared" si="7"/>
        <v>0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40"/>
    </row>
    <row r="257" spans="1:32">
      <c r="A257" s="30" t="s">
        <v>93</v>
      </c>
      <c r="B257" s="31" t="s">
        <v>12</v>
      </c>
      <c r="C257" s="31" t="s">
        <v>45</v>
      </c>
      <c r="D257" s="32"/>
      <c r="E257" s="32"/>
      <c r="F257" s="128"/>
      <c r="G257" s="33"/>
      <c r="H257" s="34"/>
      <c r="I257" s="35"/>
      <c r="J257" s="33"/>
      <c r="K257" s="144"/>
      <c r="L257" s="35"/>
      <c r="M257" s="33"/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/>
      <c r="Y257" s="32"/>
      <c r="Z257" s="32"/>
      <c r="AA257" s="32"/>
      <c r="AB257" s="39">
        <f t="shared" si="6"/>
        <v>0</v>
      </c>
      <c r="AC257" s="40">
        <f t="shared" si="7"/>
        <v>0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40"/>
    </row>
    <row r="258" spans="1:32">
      <c r="A258" s="30" t="s">
        <v>94</v>
      </c>
      <c r="B258" s="31" t="s">
        <v>11</v>
      </c>
      <c r="C258" s="31" t="s">
        <v>45</v>
      </c>
      <c r="D258" s="32"/>
      <c r="E258" s="32"/>
      <c r="F258" s="128"/>
      <c r="G258" s="33"/>
      <c r="H258" s="34"/>
      <c r="I258" s="35"/>
      <c r="J258" s="33"/>
      <c r="K258" s="144"/>
      <c r="L258" s="35"/>
      <c r="M258" s="33"/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128"/>
      <c r="Y258" s="32"/>
      <c r="Z258" s="32"/>
      <c r="AA258" s="31"/>
      <c r="AB258" s="39">
        <f t="shared" si="6"/>
        <v>0</v>
      </c>
      <c r="AC258" s="40">
        <f t="shared" si="7"/>
        <v>0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40"/>
    </row>
    <row r="259" spans="1:32">
      <c r="A259" s="30" t="s">
        <v>304</v>
      </c>
      <c r="B259" s="31" t="s">
        <v>12</v>
      </c>
      <c r="C259" s="31" t="s">
        <v>45</v>
      </c>
      <c r="D259" s="32"/>
      <c r="E259" s="32"/>
      <c r="F259" s="128"/>
      <c r="G259" s="33"/>
      <c r="H259" s="34"/>
      <c r="I259" s="35"/>
      <c r="J259" s="33"/>
      <c r="K259" s="144"/>
      <c r="L259" s="35"/>
      <c r="M259" s="33"/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/>
      <c r="Y259" s="32"/>
      <c r="Z259" s="32"/>
      <c r="AA259" s="32"/>
      <c r="AB259" s="39">
        <f t="shared" si="6"/>
        <v>0</v>
      </c>
      <c r="AC259" s="40">
        <f t="shared" si="7"/>
        <v>0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40"/>
    </row>
    <row r="260" spans="1:32">
      <c r="A260" s="30" t="s">
        <v>102</v>
      </c>
      <c r="B260" s="31" t="s">
        <v>5</v>
      </c>
      <c r="C260" s="31" t="s">
        <v>45</v>
      </c>
      <c r="D260" s="32"/>
      <c r="E260" s="32"/>
      <c r="F260" s="128"/>
      <c r="G260" s="33"/>
      <c r="H260" s="34"/>
      <c r="I260" s="35"/>
      <c r="J260" s="33"/>
      <c r="K260" s="144"/>
      <c r="L260" s="35"/>
      <c r="M260" s="33"/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/>
      <c r="Y260" s="32"/>
      <c r="Z260" s="32"/>
      <c r="AA260" s="32"/>
      <c r="AB260" s="39">
        <f t="shared" si="6"/>
        <v>0</v>
      </c>
      <c r="AC260" s="40">
        <f t="shared" si="7"/>
        <v>0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40"/>
    </row>
    <row r="261" spans="1:32">
      <c r="A261" s="30" t="s">
        <v>104</v>
      </c>
      <c r="B261" s="31" t="s">
        <v>4</v>
      </c>
      <c r="C261" s="31" t="s">
        <v>45</v>
      </c>
      <c r="D261" s="32"/>
      <c r="E261" s="32"/>
      <c r="F261" s="128"/>
      <c r="G261" s="33"/>
      <c r="H261" s="34"/>
      <c r="I261" s="35"/>
      <c r="J261" s="33"/>
      <c r="K261" s="144"/>
      <c r="L261" s="35"/>
      <c r="M261" s="33"/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/>
      <c r="Y261" s="32"/>
      <c r="Z261" s="32"/>
      <c r="AA261" s="32"/>
      <c r="AB261" s="39">
        <f t="shared" si="6"/>
        <v>0</v>
      </c>
      <c r="AC261" s="40">
        <f t="shared" si="7"/>
        <v>0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40"/>
    </row>
    <row r="262" spans="1:32">
      <c r="A262" s="30" t="s">
        <v>114</v>
      </c>
      <c r="B262" s="31" t="s">
        <v>12</v>
      </c>
      <c r="C262" s="31" t="s">
        <v>45</v>
      </c>
      <c r="D262" s="32"/>
      <c r="E262" s="32"/>
      <c r="F262" s="128"/>
      <c r="G262" s="33"/>
      <c r="H262" s="34"/>
      <c r="I262" s="35"/>
      <c r="J262" s="33"/>
      <c r="K262" s="144"/>
      <c r="L262" s="35"/>
      <c r="M262" s="33"/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2"/>
      <c r="Z262" s="32"/>
      <c r="AA262" s="32"/>
      <c r="AB262" s="39">
        <f t="shared" ref="AB262:AB325" si="8">COUNT(D262:AA262)</f>
        <v>0</v>
      </c>
      <c r="AC262" s="40">
        <f t="shared" ref="AC262:AC325" si="9">IF(AB262=0,0,AVERAGE(D262:Z262))</f>
        <v>0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40"/>
    </row>
    <row r="263" spans="1:32">
      <c r="A263" s="30" t="s">
        <v>117</v>
      </c>
      <c r="B263" s="31" t="s">
        <v>5</v>
      </c>
      <c r="C263" s="31" t="s">
        <v>45</v>
      </c>
      <c r="D263" s="32"/>
      <c r="E263" s="32"/>
      <c r="F263" s="128"/>
      <c r="G263" s="33"/>
      <c r="H263" s="34"/>
      <c r="I263" s="35"/>
      <c r="J263" s="33"/>
      <c r="K263" s="144"/>
      <c r="L263" s="35"/>
      <c r="M263" s="33"/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2"/>
      <c r="AA263" s="31"/>
      <c r="AB263" s="39">
        <f t="shared" si="8"/>
        <v>0</v>
      </c>
      <c r="AC263" s="40">
        <f t="shared" si="9"/>
        <v>0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40"/>
    </row>
    <row r="264" spans="1:32">
      <c r="A264" s="44" t="s">
        <v>316</v>
      </c>
      <c r="B264" s="32" t="s">
        <v>8</v>
      </c>
      <c r="C264" s="31" t="s">
        <v>45</v>
      </c>
      <c r="D264" s="32"/>
      <c r="E264" s="32"/>
      <c r="F264" s="128"/>
      <c r="G264" s="33"/>
      <c r="H264" s="34"/>
      <c r="I264" s="35"/>
      <c r="J264" s="33"/>
      <c r="K264" s="144"/>
      <c r="L264" s="35"/>
      <c r="M264" s="33"/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/>
      <c r="Y264" s="32"/>
      <c r="Z264" s="32"/>
      <c r="AA264" s="32"/>
      <c r="AB264" s="39">
        <f t="shared" si="8"/>
        <v>0</v>
      </c>
      <c r="AC264" s="40">
        <f t="shared" si="9"/>
        <v>0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40"/>
    </row>
    <row r="265" spans="1:32">
      <c r="A265" s="30" t="s">
        <v>318</v>
      </c>
      <c r="B265" s="31" t="s">
        <v>5</v>
      </c>
      <c r="C265" s="31" t="s">
        <v>45</v>
      </c>
      <c r="D265" s="32"/>
      <c r="E265" s="32"/>
      <c r="F265" s="128"/>
      <c r="G265" s="33"/>
      <c r="H265" s="34"/>
      <c r="I265" s="35"/>
      <c r="J265" s="33"/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/>
      <c r="Y265" s="32"/>
      <c r="Z265" s="32"/>
      <c r="AA265" s="32"/>
      <c r="AB265" s="39">
        <f t="shared" si="8"/>
        <v>0</v>
      </c>
      <c r="AC265" s="40">
        <f t="shared" si="9"/>
        <v>0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40"/>
    </row>
    <row r="266" spans="1:32">
      <c r="A266" s="30" t="s">
        <v>319</v>
      </c>
      <c r="B266" s="31" t="s">
        <v>5</v>
      </c>
      <c r="C266" s="31" t="s">
        <v>45</v>
      </c>
      <c r="D266" s="32"/>
      <c r="E266" s="32"/>
      <c r="F266" s="128"/>
      <c r="G266" s="33"/>
      <c r="H266" s="34"/>
      <c r="I266" s="35"/>
      <c r="J266" s="33"/>
      <c r="K266" s="144"/>
      <c r="L266" s="35"/>
      <c r="M266" s="33"/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/>
      <c r="Y266" s="31"/>
      <c r="Z266" s="31"/>
      <c r="AA266" s="32"/>
      <c r="AB266" s="39">
        <f t="shared" si="8"/>
        <v>0</v>
      </c>
      <c r="AC266" s="40">
        <f t="shared" si="9"/>
        <v>0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40"/>
    </row>
    <row r="267" spans="1:32">
      <c r="A267" s="30" t="s">
        <v>125</v>
      </c>
      <c r="B267" s="32" t="s">
        <v>6</v>
      </c>
      <c r="C267" s="32" t="s">
        <v>45</v>
      </c>
      <c r="D267" s="32"/>
      <c r="E267" s="32"/>
      <c r="F267" s="128"/>
      <c r="G267" s="33"/>
      <c r="H267" s="34"/>
      <c r="I267" s="35"/>
      <c r="J267" s="33"/>
      <c r="K267" s="144"/>
      <c r="L267" s="35"/>
      <c r="M267" s="33"/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/>
      <c r="Y267" s="32"/>
      <c r="Z267" s="32"/>
      <c r="AA267" s="32"/>
      <c r="AB267" s="39">
        <f t="shared" si="8"/>
        <v>0</v>
      </c>
      <c r="AC267" s="40">
        <f t="shared" si="9"/>
        <v>0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40"/>
    </row>
    <row r="268" spans="1:32">
      <c r="A268" s="30" t="s">
        <v>325</v>
      </c>
      <c r="B268" s="31" t="s">
        <v>5</v>
      </c>
      <c r="C268" s="31" t="s">
        <v>45</v>
      </c>
      <c r="D268" s="32"/>
      <c r="E268" s="32"/>
      <c r="F268" s="128"/>
      <c r="G268" s="33"/>
      <c r="H268" s="34"/>
      <c r="I268" s="35"/>
      <c r="J268" s="33"/>
      <c r="K268" s="144"/>
      <c r="L268" s="35"/>
      <c r="M268" s="33"/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/>
      <c r="Y268" s="32"/>
      <c r="Z268" s="32"/>
      <c r="AA268" s="32"/>
      <c r="AB268" s="39">
        <f t="shared" si="8"/>
        <v>0</v>
      </c>
      <c r="AC268" s="40">
        <f t="shared" si="9"/>
        <v>0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40"/>
    </row>
    <row r="269" spans="1:32">
      <c r="A269" s="30" t="s">
        <v>140</v>
      </c>
      <c r="B269" s="31" t="s">
        <v>4</v>
      </c>
      <c r="C269" s="31" t="s">
        <v>45</v>
      </c>
      <c r="D269" s="32"/>
      <c r="E269" s="32"/>
      <c r="F269" s="128"/>
      <c r="G269" s="33"/>
      <c r="H269" s="34"/>
      <c r="I269" s="35"/>
      <c r="J269" s="33"/>
      <c r="K269" s="144"/>
      <c r="L269" s="35"/>
      <c r="M269" s="33"/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/>
      <c r="Y269" s="32"/>
      <c r="Z269" s="32"/>
      <c r="AA269" s="32"/>
      <c r="AB269" s="39">
        <f t="shared" si="8"/>
        <v>0</v>
      </c>
      <c r="AC269" s="40">
        <f t="shared" si="9"/>
        <v>0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40"/>
    </row>
    <row r="270" spans="1:32">
      <c r="A270" s="30" t="s">
        <v>142</v>
      </c>
      <c r="B270" s="31" t="s">
        <v>4</v>
      </c>
      <c r="C270" s="31" t="s">
        <v>45</v>
      </c>
      <c r="D270" s="32"/>
      <c r="E270" s="32"/>
      <c r="F270" s="128"/>
      <c r="G270" s="33"/>
      <c r="H270" s="34"/>
      <c r="I270" s="35"/>
      <c r="J270" s="33"/>
      <c r="K270" s="144"/>
      <c r="L270" s="35"/>
      <c r="M270" s="33"/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/>
      <c r="Y270" s="32"/>
      <c r="Z270" s="32"/>
      <c r="AA270" s="32"/>
      <c r="AB270" s="39">
        <f t="shared" si="8"/>
        <v>0</v>
      </c>
      <c r="AC270" s="40">
        <f t="shared" si="9"/>
        <v>0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40"/>
    </row>
    <row r="271" spans="1:32">
      <c r="A271" s="30" t="s">
        <v>332</v>
      </c>
      <c r="B271" s="31" t="s">
        <v>6</v>
      </c>
      <c r="C271" s="31" t="s">
        <v>45</v>
      </c>
      <c r="D271" s="32"/>
      <c r="E271" s="32"/>
      <c r="F271" s="128"/>
      <c r="G271" s="33"/>
      <c r="H271" s="34"/>
      <c r="I271" s="35"/>
      <c r="J271" s="33"/>
      <c r="K271" s="144"/>
      <c r="L271" s="35"/>
      <c r="M271" s="33"/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7"/>
      <c r="Z271" s="32"/>
      <c r="AA271" s="32"/>
      <c r="AB271" s="39">
        <f t="shared" si="8"/>
        <v>0</v>
      </c>
      <c r="AC271" s="40">
        <f t="shared" si="9"/>
        <v>0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40"/>
    </row>
    <row r="272" spans="1:32">
      <c r="A272" s="30" t="s">
        <v>334</v>
      </c>
      <c r="B272" s="31" t="s">
        <v>7</v>
      </c>
      <c r="C272" s="31" t="s">
        <v>45</v>
      </c>
      <c r="D272" s="32"/>
      <c r="E272" s="32"/>
      <c r="F272" s="128"/>
      <c r="G272" s="33"/>
      <c r="H272" s="34"/>
      <c r="I272" s="35"/>
      <c r="J272" s="33"/>
      <c r="K272" s="144"/>
      <c r="L272" s="35"/>
      <c r="M272" s="33"/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/>
      <c r="Y272" s="32"/>
      <c r="Z272" s="32"/>
      <c r="AA272" s="32"/>
      <c r="AB272" s="39">
        <f t="shared" si="8"/>
        <v>0</v>
      </c>
      <c r="AC272" s="40">
        <f t="shared" si="9"/>
        <v>0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40"/>
    </row>
    <row r="273" spans="1:32">
      <c r="A273" s="30" t="s">
        <v>163</v>
      </c>
      <c r="B273" s="31" t="s">
        <v>8</v>
      </c>
      <c r="C273" s="31" t="s">
        <v>45</v>
      </c>
      <c r="D273" s="32"/>
      <c r="E273" s="32"/>
      <c r="F273" s="128"/>
      <c r="G273" s="33"/>
      <c r="H273" s="34"/>
      <c r="I273" s="35"/>
      <c r="J273" s="33"/>
      <c r="K273" s="144"/>
      <c r="L273" s="35"/>
      <c r="M273" s="33"/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/>
      <c r="Y273" s="32"/>
      <c r="Z273" s="32"/>
      <c r="AA273" s="32"/>
      <c r="AB273" s="39">
        <f t="shared" si="8"/>
        <v>0</v>
      </c>
      <c r="AC273" s="40">
        <f t="shared" si="9"/>
        <v>0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40"/>
    </row>
    <row r="274" spans="1:32">
      <c r="A274" s="30" t="s">
        <v>338</v>
      </c>
      <c r="B274" s="31" t="s">
        <v>5</v>
      </c>
      <c r="C274" s="41" t="s">
        <v>45</v>
      </c>
      <c r="D274" s="32"/>
      <c r="E274" s="32"/>
      <c r="F274" s="128"/>
      <c r="G274" s="33"/>
      <c r="H274" s="34"/>
      <c r="I274" s="35"/>
      <c r="J274" s="33"/>
      <c r="K274" s="144"/>
      <c r="L274" s="35"/>
      <c r="M274" s="33"/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/>
      <c r="Y274" s="32"/>
      <c r="Z274" s="32"/>
      <c r="AA274" s="32"/>
      <c r="AB274" s="39">
        <f t="shared" si="8"/>
        <v>0</v>
      </c>
      <c r="AC274" s="40">
        <f t="shared" si="9"/>
        <v>0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40"/>
    </row>
    <row r="275" spans="1:32">
      <c r="A275" s="30" t="s">
        <v>339</v>
      </c>
      <c r="B275" s="31" t="s">
        <v>10</v>
      </c>
      <c r="C275" s="31" t="s">
        <v>45</v>
      </c>
      <c r="D275" s="32"/>
      <c r="E275" s="32"/>
      <c r="F275" s="128"/>
      <c r="G275" s="33"/>
      <c r="H275" s="34"/>
      <c r="I275" s="35"/>
      <c r="J275" s="33"/>
      <c r="K275" s="144"/>
      <c r="L275" s="35"/>
      <c r="M275" s="33"/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 t="shared" si="8"/>
        <v>0</v>
      </c>
      <c r="AC275" s="40">
        <f t="shared" si="9"/>
        <v>0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40"/>
    </row>
    <row r="276" spans="1:32">
      <c r="A276" s="30" t="s">
        <v>341</v>
      </c>
      <c r="B276" s="31" t="s">
        <v>4</v>
      </c>
      <c r="C276" s="31" t="s">
        <v>45</v>
      </c>
      <c r="D276" s="32"/>
      <c r="E276" s="32"/>
      <c r="F276" s="128"/>
      <c r="G276" s="33"/>
      <c r="H276" s="34"/>
      <c r="I276" s="35"/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/>
      <c r="Y276" s="32"/>
      <c r="Z276" s="32"/>
      <c r="AA276" s="32"/>
      <c r="AB276" s="39">
        <f t="shared" si="8"/>
        <v>0</v>
      </c>
      <c r="AC276" s="40">
        <f t="shared" si="9"/>
        <v>0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40"/>
    </row>
    <row r="277" spans="1:32">
      <c r="A277" s="30" t="s">
        <v>345</v>
      </c>
      <c r="B277" s="31" t="s">
        <v>8</v>
      </c>
      <c r="C277" s="31" t="s">
        <v>45</v>
      </c>
      <c r="D277" s="32"/>
      <c r="E277" s="32"/>
      <c r="F277" s="128"/>
      <c r="G277" s="33"/>
      <c r="H277" s="34"/>
      <c r="I277" s="35"/>
      <c r="J277" s="33"/>
      <c r="K277" s="144"/>
      <c r="L277" s="35"/>
      <c r="M277" s="33"/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 t="shared" si="8"/>
        <v>0</v>
      </c>
      <c r="AC277" s="40">
        <f t="shared" si="9"/>
        <v>0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40"/>
    </row>
    <row r="278" spans="1:32">
      <c r="A278" s="30" t="s">
        <v>347</v>
      </c>
      <c r="B278" s="31" t="s">
        <v>5</v>
      </c>
      <c r="C278" s="31" t="s">
        <v>45</v>
      </c>
      <c r="D278" s="32"/>
      <c r="E278" s="32"/>
      <c r="F278" s="128"/>
      <c r="G278" s="33"/>
      <c r="H278" s="34"/>
      <c r="I278" s="35"/>
      <c r="J278" s="33"/>
      <c r="K278" s="144"/>
      <c r="L278" s="35"/>
      <c r="M278" s="33"/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/>
      <c r="Y278" s="32"/>
      <c r="Z278" s="32"/>
      <c r="AA278" s="32"/>
      <c r="AB278" s="39">
        <f t="shared" si="8"/>
        <v>0</v>
      </c>
      <c r="AC278" s="40">
        <f t="shared" si="9"/>
        <v>0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40"/>
    </row>
    <row r="279" spans="1:32">
      <c r="A279" s="44" t="s">
        <v>348</v>
      </c>
      <c r="B279" s="32" t="s">
        <v>3</v>
      </c>
      <c r="C279" s="31" t="s">
        <v>45</v>
      </c>
      <c r="D279" s="32"/>
      <c r="E279" s="32"/>
      <c r="F279" s="128"/>
      <c r="G279" s="33"/>
      <c r="H279" s="34"/>
      <c r="I279" s="35"/>
      <c r="J279" s="33"/>
      <c r="K279" s="144"/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2"/>
      <c r="AB279" s="39">
        <f t="shared" si="8"/>
        <v>0</v>
      </c>
      <c r="AC279" s="40">
        <f t="shared" si="9"/>
        <v>0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40"/>
    </row>
    <row r="280" spans="1:32">
      <c r="A280" s="30" t="s">
        <v>354</v>
      </c>
      <c r="B280" s="31" t="s">
        <v>3</v>
      </c>
      <c r="C280" s="31" t="s">
        <v>45</v>
      </c>
      <c r="D280" s="32"/>
      <c r="E280" s="32"/>
      <c r="F280" s="128"/>
      <c r="G280" s="33"/>
      <c r="H280" s="34"/>
      <c r="I280" s="35"/>
      <c r="J280" s="33"/>
      <c r="K280" s="144"/>
      <c r="L280" s="35"/>
      <c r="M280" s="33"/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/>
      <c r="Y280" s="32"/>
      <c r="Z280" s="32"/>
      <c r="AA280" s="32"/>
      <c r="AB280" s="39">
        <f t="shared" si="8"/>
        <v>0</v>
      </c>
      <c r="AC280" s="40">
        <f t="shared" si="9"/>
        <v>0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40"/>
    </row>
    <row r="281" spans="1:32">
      <c r="A281" s="30" t="s">
        <v>355</v>
      </c>
      <c r="B281" s="31" t="s">
        <v>11</v>
      </c>
      <c r="C281" s="31" t="s">
        <v>45</v>
      </c>
      <c r="D281" s="117"/>
      <c r="E281" s="32"/>
      <c r="F281" s="128"/>
      <c r="G281" s="33"/>
      <c r="H281" s="34"/>
      <c r="I281" s="35"/>
      <c r="J281" s="33"/>
      <c r="K281" s="144"/>
      <c r="L281" s="35"/>
      <c r="M281" s="33"/>
      <c r="N281" s="36"/>
      <c r="O281" s="35"/>
      <c r="P281" s="35"/>
      <c r="Q281" s="35"/>
      <c r="R281" s="35"/>
      <c r="S281" s="35"/>
      <c r="T281" s="35"/>
      <c r="U281" s="35"/>
      <c r="V281" s="35"/>
      <c r="W281" s="35"/>
      <c r="X281" s="128"/>
      <c r="Y281" s="32"/>
      <c r="Z281" s="32"/>
      <c r="AA281" s="32"/>
      <c r="AB281" s="39">
        <f t="shared" si="8"/>
        <v>0</v>
      </c>
      <c r="AC281" s="40">
        <f t="shared" si="9"/>
        <v>0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40"/>
    </row>
    <row r="282" spans="1:32">
      <c r="A282" s="30" t="s">
        <v>360</v>
      </c>
      <c r="B282" s="31" t="s">
        <v>11</v>
      </c>
      <c r="C282" s="31" t="s">
        <v>45</v>
      </c>
      <c r="D282" s="32"/>
      <c r="E282" s="32"/>
      <c r="F282" s="128"/>
      <c r="G282" s="33"/>
      <c r="H282" s="34"/>
      <c r="I282" s="35"/>
      <c r="J282" s="33"/>
      <c r="K282" s="144"/>
      <c r="L282" s="35"/>
      <c r="M282" s="33"/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/>
      <c r="Y282" s="32"/>
      <c r="Z282" s="32"/>
      <c r="AA282" s="32"/>
      <c r="AB282" s="39">
        <f t="shared" si="8"/>
        <v>0</v>
      </c>
      <c r="AC282" s="40">
        <f t="shared" si="9"/>
        <v>0</v>
      </c>
      <c r="AD282" s="40">
        <f t="array" ref="AD282">IF(AB282=0,0,IF(AB282&gt;9,AVERAGE(LARGE(D282:Z282,{1,2,3,4,5,6,7,8,9,10})),0))</f>
        <v>0</v>
      </c>
      <c r="AE282" s="40">
        <f t="array" ref="AE282">IF(AB282=0,0,IF(AB282&gt;9,SUM(LARGE(D282:Z282,{1,2,3,4,5,6,7,8,9,10})),0))</f>
        <v>0</v>
      </c>
      <c r="AF282" s="40"/>
    </row>
    <row r="283" spans="1:32">
      <c r="A283" s="30" t="s">
        <v>212</v>
      </c>
      <c r="B283" s="31" t="s">
        <v>5</v>
      </c>
      <c r="C283" s="31" t="s">
        <v>45</v>
      </c>
      <c r="D283" s="32"/>
      <c r="E283" s="32"/>
      <c r="F283" s="128"/>
      <c r="G283" s="33"/>
      <c r="H283" s="34"/>
      <c r="I283" s="35"/>
      <c r="J283" s="33"/>
      <c r="K283" s="144"/>
      <c r="L283" s="35"/>
      <c r="M283" s="33"/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2"/>
      <c r="Z283" s="32"/>
      <c r="AA283" s="32"/>
      <c r="AB283" s="39">
        <f t="shared" si="8"/>
        <v>0</v>
      </c>
      <c r="AC283" s="40">
        <f t="shared" si="9"/>
        <v>0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40"/>
    </row>
    <row r="284" spans="1:32">
      <c r="A284" s="44" t="s">
        <v>213</v>
      </c>
      <c r="B284" s="32" t="s">
        <v>5</v>
      </c>
      <c r="C284" s="31" t="s">
        <v>45</v>
      </c>
      <c r="D284" s="32"/>
      <c r="E284" s="32"/>
      <c r="F284" s="128"/>
      <c r="G284" s="33"/>
      <c r="H284" s="34"/>
      <c r="I284" s="35"/>
      <c r="J284" s="33"/>
      <c r="K284" s="144"/>
      <c r="L284" s="35"/>
      <c r="M284" s="33"/>
      <c r="N284" s="36"/>
      <c r="O284" s="35"/>
      <c r="P284" s="35"/>
      <c r="Q284" s="35"/>
      <c r="R284" s="35"/>
      <c r="S284" s="35"/>
      <c r="T284" s="35"/>
      <c r="U284" s="35"/>
      <c r="V284" s="35"/>
      <c r="W284" s="35"/>
      <c r="X284" s="128"/>
      <c r="Y284" s="32"/>
      <c r="Z284" s="32"/>
      <c r="AA284" s="32"/>
      <c r="AB284" s="39">
        <f t="shared" si="8"/>
        <v>0</v>
      </c>
      <c r="AC284" s="40">
        <f t="shared" si="9"/>
        <v>0</v>
      </c>
      <c r="AD284" s="40">
        <f t="array" ref="AD284">IF(AB284=0,0,IF(AB284&gt;9,AVERAGE(LARGE(D284:Z284,{1,2,3,4,5,6,7,8,9,10})),0))</f>
        <v>0</v>
      </c>
      <c r="AE284" s="40">
        <f t="array" ref="AE284">IF(AB284=0,0,IF(AB284&gt;9,SUM(LARGE(D284:Z284,{1,2,3,4,5,6,7,8,9,10})),0))</f>
        <v>0</v>
      </c>
      <c r="AF284" s="40"/>
    </row>
    <row r="285" spans="1:32">
      <c r="A285" s="30" t="s">
        <v>214</v>
      </c>
      <c r="B285" s="31" t="s">
        <v>5</v>
      </c>
      <c r="C285" s="31" t="s">
        <v>45</v>
      </c>
      <c r="D285" s="32"/>
      <c r="E285" s="32"/>
      <c r="F285" s="128"/>
      <c r="G285" s="33"/>
      <c r="H285" s="34"/>
      <c r="I285" s="35"/>
      <c r="J285" s="33"/>
      <c r="K285" s="144"/>
      <c r="L285" s="35"/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2"/>
      <c r="Z285" s="32"/>
      <c r="AA285" s="32"/>
      <c r="AB285" s="39">
        <f t="shared" si="8"/>
        <v>0</v>
      </c>
      <c r="AC285" s="40">
        <f t="shared" si="9"/>
        <v>0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40"/>
    </row>
    <row r="286" spans="1:32">
      <c r="A286" s="30" t="s">
        <v>218</v>
      </c>
      <c r="B286" s="31" t="s">
        <v>12</v>
      </c>
      <c r="C286" s="31" t="s">
        <v>45</v>
      </c>
      <c r="D286" s="32"/>
      <c r="E286" s="32"/>
      <c r="F286" s="128"/>
      <c r="G286" s="33"/>
      <c r="H286" s="34"/>
      <c r="I286" s="35"/>
      <c r="J286" s="33"/>
      <c r="K286" s="144"/>
      <c r="L286" s="35"/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2"/>
      <c r="Z286" s="32"/>
      <c r="AA286" s="32"/>
      <c r="AB286" s="39">
        <f t="shared" si="8"/>
        <v>0</v>
      </c>
      <c r="AC286" s="40">
        <f t="shared" si="9"/>
        <v>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40"/>
    </row>
    <row r="287" spans="1:32">
      <c r="A287" s="30" t="s">
        <v>362</v>
      </c>
      <c r="B287" s="31" t="s">
        <v>12</v>
      </c>
      <c r="C287" s="31" t="s">
        <v>45</v>
      </c>
      <c r="D287" s="32"/>
      <c r="E287" s="32"/>
      <c r="F287" s="128"/>
      <c r="G287" s="33"/>
      <c r="H287" s="34"/>
      <c r="I287" s="35"/>
      <c r="J287" s="33"/>
      <c r="K287" s="144"/>
      <c r="L287" s="35"/>
      <c r="M287" s="33"/>
      <c r="N287" s="36"/>
      <c r="O287" s="35"/>
      <c r="P287" s="35"/>
      <c r="Q287" s="35"/>
      <c r="R287" s="35"/>
      <c r="S287" s="35"/>
      <c r="T287" s="35"/>
      <c r="U287" s="35"/>
      <c r="V287" s="35"/>
      <c r="W287" s="35"/>
      <c r="X287" s="128"/>
      <c r="Y287" s="32"/>
      <c r="Z287" s="32"/>
      <c r="AA287" s="32"/>
      <c r="AB287" s="39">
        <f t="shared" si="8"/>
        <v>0</v>
      </c>
      <c r="AC287" s="40">
        <f t="shared" si="9"/>
        <v>0</v>
      </c>
      <c r="AD287" s="40">
        <f t="array" ref="AD287">IF(AB287=0,0,IF(AB287&gt;9,AVERAGE(LARGE(D287:Z287,{1,2,3,4,5,6,7,8,9,10})),0))</f>
        <v>0</v>
      </c>
      <c r="AE287" s="40">
        <f t="array" ref="AE287">IF(AB287=0,0,IF(AB287&gt;9,SUM(LARGE(D287:Z287,{1,2,3,4,5,6,7,8,9,10})),0))</f>
        <v>0</v>
      </c>
      <c r="AF287" s="40"/>
    </row>
    <row r="288" spans="1:32">
      <c r="A288" s="30" t="s">
        <v>363</v>
      </c>
      <c r="B288" s="31" t="s">
        <v>11</v>
      </c>
      <c r="C288" s="31" t="s">
        <v>45</v>
      </c>
      <c r="D288" s="32"/>
      <c r="E288" s="32"/>
      <c r="F288" s="128"/>
      <c r="G288" s="33"/>
      <c r="H288" s="34"/>
      <c r="I288" s="35"/>
      <c r="J288" s="33"/>
      <c r="K288" s="144"/>
      <c r="L288" s="35"/>
      <c r="M288" s="33"/>
      <c r="N288" s="36"/>
      <c r="O288" s="35"/>
      <c r="P288" s="35"/>
      <c r="Q288" s="35"/>
      <c r="R288" s="35"/>
      <c r="S288" s="35"/>
      <c r="T288" s="35"/>
      <c r="U288" s="35"/>
      <c r="V288" s="35"/>
      <c r="W288" s="35"/>
      <c r="X288" s="128"/>
      <c r="Y288" s="37"/>
      <c r="Z288" s="32"/>
      <c r="AA288" s="32"/>
      <c r="AB288" s="39">
        <f t="shared" si="8"/>
        <v>0</v>
      </c>
      <c r="AC288" s="40">
        <f t="shared" si="9"/>
        <v>0</v>
      </c>
      <c r="AD288" s="40">
        <f t="array" ref="AD288">IF(AB288=0,0,IF(AB288&gt;9,AVERAGE(LARGE(D288:Z288,{1,2,3,4,5,6,7,8,9,10})),0))</f>
        <v>0</v>
      </c>
      <c r="AE288" s="40">
        <f t="array" ref="AE288">IF(AB288=0,0,IF(AB288&gt;9,SUM(LARGE(D288:Z288,{1,2,3,4,5,6,7,8,9,10})),0))</f>
        <v>0</v>
      </c>
      <c r="AF288" s="40"/>
    </row>
    <row r="289" spans="1:32">
      <c r="A289" s="30" t="s">
        <v>224</v>
      </c>
      <c r="B289" s="31" t="s">
        <v>5</v>
      </c>
      <c r="C289" s="31" t="s">
        <v>45</v>
      </c>
      <c r="D289" s="32"/>
      <c r="E289" s="32"/>
      <c r="F289" s="128"/>
      <c r="G289" s="33"/>
      <c r="H289" s="34"/>
      <c r="I289" s="35"/>
      <c r="J289" s="33"/>
      <c r="K289" s="144"/>
      <c r="L289" s="35"/>
      <c r="M289" s="33"/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/>
      <c r="Y289" s="32"/>
      <c r="Z289" s="32"/>
      <c r="AA289" s="32"/>
      <c r="AB289" s="39">
        <f t="shared" si="8"/>
        <v>0</v>
      </c>
      <c r="AC289" s="40">
        <f t="shared" si="9"/>
        <v>0</v>
      </c>
      <c r="AD289" s="40">
        <f t="array" ref="AD289">IF(AB289=0,0,IF(AB289&gt;9,AVERAGE(LARGE(D289:Z289,{1,2,3,4,5,6,7,8,9,10})),0))</f>
        <v>0</v>
      </c>
      <c r="AE289" s="40">
        <f t="array" ref="AE289">IF(AB289=0,0,IF(AB289&gt;9,SUM(LARGE(D289:Z289,{1,2,3,4,5,6,7,8,9,10})),0))</f>
        <v>0</v>
      </c>
      <c r="AF289" s="40"/>
    </row>
    <row r="290" spans="1:32">
      <c r="A290" s="30" t="s">
        <v>78</v>
      </c>
      <c r="B290" s="31" t="s">
        <v>5</v>
      </c>
      <c r="C290" s="31" t="s">
        <v>50</v>
      </c>
      <c r="D290" s="32">
        <v>41</v>
      </c>
      <c r="E290" s="32">
        <v>46</v>
      </c>
      <c r="F290" s="128">
        <v>46</v>
      </c>
      <c r="G290" s="33">
        <v>42</v>
      </c>
      <c r="H290" s="34">
        <v>44</v>
      </c>
      <c r="I290" s="35">
        <v>40</v>
      </c>
      <c r="J290" s="33">
        <v>37</v>
      </c>
      <c r="K290" s="144">
        <v>41</v>
      </c>
      <c r="L290" s="35"/>
      <c r="M290" s="33">
        <v>45</v>
      </c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>
        <v>44</v>
      </c>
      <c r="Y290" s="32">
        <v>40</v>
      </c>
      <c r="Z290" s="32">
        <v>41</v>
      </c>
      <c r="AA290" s="32"/>
      <c r="AB290" s="39">
        <f t="shared" si="8"/>
        <v>12</v>
      </c>
      <c r="AC290" s="40">
        <f t="shared" si="9"/>
        <v>42.25</v>
      </c>
      <c r="AD290" s="40">
        <f t="array" ref="AD290">IF(AB290=0,0,IF(AB290&gt;9,AVERAGE(LARGE(D290:Z290,{1,2,3,4,5,6,7,8,9,10})),0))</f>
        <v>43</v>
      </c>
      <c r="AE290" s="40">
        <f t="array" ref="AE290">IF(AB290=0,0,IF(AB290&gt;9,SUM(LARGE(D290:Z290,{1,2,3,4,5,6,7,8,9,10})),0))</f>
        <v>430</v>
      </c>
      <c r="AF290" s="40"/>
    </row>
    <row r="291" spans="1:32">
      <c r="A291" s="30" t="s">
        <v>149</v>
      </c>
      <c r="B291" s="31" t="s">
        <v>12</v>
      </c>
      <c r="C291" s="31" t="s">
        <v>50</v>
      </c>
      <c r="D291" s="32">
        <v>43</v>
      </c>
      <c r="E291" s="32"/>
      <c r="F291" s="128">
        <v>43</v>
      </c>
      <c r="G291" s="33">
        <v>36</v>
      </c>
      <c r="H291" s="34">
        <v>45</v>
      </c>
      <c r="I291" s="35">
        <v>41</v>
      </c>
      <c r="J291" s="33">
        <v>38</v>
      </c>
      <c r="K291" s="144"/>
      <c r="L291" s="35">
        <v>37</v>
      </c>
      <c r="M291" s="33">
        <v>34</v>
      </c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>
        <v>42</v>
      </c>
      <c r="Y291" s="32">
        <v>42</v>
      </c>
      <c r="Z291" s="32">
        <v>42</v>
      </c>
      <c r="AA291" s="32"/>
      <c r="AB291" s="39">
        <f t="shared" si="8"/>
        <v>11</v>
      </c>
      <c r="AC291" s="40">
        <f t="shared" si="9"/>
        <v>40.272727272727273</v>
      </c>
      <c r="AD291" s="40">
        <f t="array" ref="AD291">IF(AB291=0,0,IF(AB291&gt;9,AVERAGE(LARGE(D291:Z291,{1,2,3,4,5,6,7,8,9,10})),0))</f>
        <v>40.9</v>
      </c>
      <c r="AE291" s="40">
        <f t="array" ref="AE291">IF(AB291=0,0,IF(AB291&gt;9,SUM(LARGE(D291:Z291,{1,2,3,4,5,6,7,8,9,10})),0))</f>
        <v>409</v>
      </c>
      <c r="AF291" s="40"/>
    </row>
    <row r="292" spans="1:32">
      <c r="A292" s="44" t="s">
        <v>79</v>
      </c>
      <c r="B292" s="32" t="s">
        <v>12</v>
      </c>
      <c r="C292" s="31" t="s">
        <v>50</v>
      </c>
      <c r="D292" s="32">
        <v>41</v>
      </c>
      <c r="E292" s="32">
        <v>38</v>
      </c>
      <c r="F292" s="128">
        <v>45</v>
      </c>
      <c r="G292" s="33">
        <v>39</v>
      </c>
      <c r="H292" s="34"/>
      <c r="I292" s="35">
        <v>37</v>
      </c>
      <c r="J292" s="33">
        <v>38</v>
      </c>
      <c r="K292" s="144">
        <v>47</v>
      </c>
      <c r="L292" s="35">
        <v>40</v>
      </c>
      <c r="M292" s="33">
        <v>40</v>
      </c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>
        <v>42</v>
      </c>
      <c r="Y292" s="32"/>
      <c r="Z292" s="32"/>
      <c r="AA292" s="32"/>
      <c r="AB292" s="39">
        <f t="shared" si="8"/>
        <v>10</v>
      </c>
      <c r="AC292" s="40">
        <f t="shared" si="9"/>
        <v>40.700000000000003</v>
      </c>
      <c r="AD292" s="40">
        <f t="array" ref="AD292">IF(AB292=0,0,IF(AB292&gt;9,AVERAGE(LARGE(D292:Z292,{1,2,3,4,5,6,7,8,9,10})),0))</f>
        <v>40.700000000000003</v>
      </c>
      <c r="AE292" s="40">
        <f t="array" ref="AE292">IF(AB292=0,0,IF(AB292&gt;9,SUM(LARGE(D292:Z292,{1,2,3,4,5,6,7,8,9,10})),0))</f>
        <v>407</v>
      </c>
      <c r="AF292" s="40"/>
    </row>
    <row r="293" spans="1:32">
      <c r="A293" s="30" t="s">
        <v>163</v>
      </c>
      <c r="B293" s="31" t="s">
        <v>8</v>
      </c>
      <c r="C293" s="31" t="s">
        <v>50</v>
      </c>
      <c r="D293" s="37">
        <v>30</v>
      </c>
      <c r="E293" s="37">
        <v>43</v>
      </c>
      <c r="F293" s="129">
        <v>38</v>
      </c>
      <c r="G293" s="36">
        <v>40</v>
      </c>
      <c r="H293" s="36">
        <v>41</v>
      </c>
      <c r="I293" s="36">
        <v>35</v>
      </c>
      <c r="J293" s="36">
        <v>35</v>
      </c>
      <c r="K293" s="145">
        <v>42</v>
      </c>
      <c r="L293" s="36">
        <v>39</v>
      </c>
      <c r="M293" s="36">
        <v>44</v>
      </c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129">
        <v>30</v>
      </c>
      <c r="Y293" s="37">
        <v>44</v>
      </c>
      <c r="Z293" s="37"/>
      <c r="AA293" s="37"/>
      <c r="AB293" s="39">
        <f t="shared" si="8"/>
        <v>12</v>
      </c>
      <c r="AC293" s="40">
        <f t="shared" si="9"/>
        <v>38.416666666666664</v>
      </c>
      <c r="AD293" s="40">
        <f t="array" ref="AD293">IF(AB293=0,0,IF(AB293&gt;9,AVERAGE(LARGE(D293:Z293,{1,2,3,4,5,6,7,8,9,10})),0))</f>
        <v>40.1</v>
      </c>
      <c r="AE293" s="40">
        <f t="array" ref="AE293">IF(AB293=0,0,IF(AB293&gt;9,SUM(LARGE(D293:Z293,{1,2,3,4,5,6,7,8,9,10})),0))</f>
        <v>401</v>
      </c>
      <c r="AF293" s="40"/>
    </row>
    <row r="294" spans="1:32">
      <c r="A294" s="30" t="s">
        <v>91</v>
      </c>
      <c r="B294" s="31" t="s">
        <v>8</v>
      </c>
      <c r="C294" s="31" t="s">
        <v>50</v>
      </c>
      <c r="D294" s="32">
        <v>38</v>
      </c>
      <c r="E294" s="32">
        <v>39</v>
      </c>
      <c r="F294" s="128">
        <v>42</v>
      </c>
      <c r="G294" s="33">
        <v>40</v>
      </c>
      <c r="H294" s="34">
        <v>30</v>
      </c>
      <c r="I294" s="35">
        <v>38</v>
      </c>
      <c r="J294" s="33">
        <v>30</v>
      </c>
      <c r="K294" s="144">
        <v>40</v>
      </c>
      <c r="L294" s="35">
        <v>35</v>
      </c>
      <c r="M294" s="33">
        <v>39</v>
      </c>
      <c r="N294" s="36"/>
      <c r="O294" s="35"/>
      <c r="P294" s="35"/>
      <c r="Q294" s="35"/>
      <c r="R294" s="35"/>
      <c r="S294" s="35"/>
      <c r="T294" s="35"/>
      <c r="U294" s="131"/>
      <c r="V294" s="35"/>
      <c r="W294" s="35"/>
      <c r="X294" s="128">
        <v>31</v>
      </c>
      <c r="Y294" s="32"/>
      <c r="Z294" s="32"/>
      <c r="AA294" s="32"/>
      <c r="AB294" s="39">
        <f t="shared" si="8"/>
        <v>11</v>
      </c>
      <c r="AC294" s="40">
        <f t="shared" si="9"/>
        <v>36.545454545454547</v>
      </c>
      <c r="AD294" s="40">
        <f t="array" ref="AD294">IF(AB294=0,0,IF(AB294&gt;9,AVERAGE(LARGE(D294:Z294,{1,2,3,4,5,6,7,8,9,10})),0))</f>
        <v>37.200000000000003</v>
      </c>
      <c r="AE294" s="40">
        <f t="array" ref="AE294">IF(AB294=0,0,IF(AB294&gt;9,SUM(LARGE(D294:Z294,{1,2,3,4,5,6,7,8,9,10})),0))</f>
        <v>372</v>
      </c>
      <c r="AF294" s="40"/>
    </row>
    <row r="295" spans="1:32">
      <c r="A295" s="30" t="s">
        <v>84</v>
      </c>
      <c r="B295" s="31" t="s">
        <v>12</v>
      </c>
      <c r="C295" s="31" t="s">
        <v>50</v>
      </c>
      <c r="D295" s="32">
        <v>41</v>
      </c>
      <c r="E295" s="32">
        <v>34</v>
      </c>
      <c r="F295" s="128">
        <v>42</v>
      </c>
      <c r="G295" s="33"/>
      <c r="H295" s="34">
        <v>39</v>
      </c>
      <c r="I295" s="35">
        <v>30</v>
      </c>
      <c r="J295" s="33">
        <v>24</v>
      </c>
      <c r="K295" s="144">
        <v>38</v>
      </c>
      <c r="L295" s="35">
        <v>34</v>
      </c>
      <c r="M295" s="33">
        <v>41</v>
      </c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>
        <v>42</v>
      </c>
      <c r="Y295" s="32"/>
      <c r="Z295" s="32"/>
      <c r="AA295" s="32"/>
      <c r="AB295" s="39">
        <f t="shared" si="8"/>
        <v>10</v>
      </c>
      <c r="AC295" s="40">
        <f t="shared" si="9"/>
        <v>36.5</v>
      </c>
      <c r="AD295" s="40">
        <f t="array" ref="AD295">IF(AB295=0,0,IF(AB295&gt;9,AVERAGE(LARGE(D295:Z295,{1,2,3,4,5,6,7,8,9,10})),0))</f>
        <v>36.5</v>
      </c>
      <c r="AE295" s="40">
        <f t="array" ref="AE295">IF(AB295=0,0,IF(AB295&gt;9,SUM(LARGE(D295:Z295,{1,2,3,4,5,6,7,8,9,10})),0))</f>
        <v>365</v>
      </c>
      <c r="AF295" s="40"/>
    </row>
    <row r="296" spans="1:32">
      <c r="A296" s="30" t="s">
        <v>81</v>
      </c>
      <c r="B296" s="31" t="s">
        <v>9</v>
      </c>
      <c r="C296" s="31" t="s">
        <v>50</v>
      </c>
      <c r="D296" s="32"/>
      <c r="E296" s="32">
        <v>36</v>
      </c>
      <c r="F296" s="128">
        <v>33</v>
      </c>
      <c r="G296" s="33">
        <v>35</v>
      </c>
      <c r="H296" s="34">
        <v>35</v>
      </c>
      <c r="I296" s="35">
        <v>36</v>
      </c>
      <c r="J296" s="33">
        <v>30</v>
      </c>
      <c r="K296" s="144">
        <v>32</v>
      </c>
      <c r="L296" s="35">
        <v>35</v>
      </c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>
        <v>36</v>
      </c>
      <c r="Y296" s="32">
        <v>37</v>
      </c>
      <c r="Z296" s="32"/>
      <c r="AA296" s="32"/>
      <c r="AB296" s="39">
        <f t="shared" si="8"/>
        <v>10</v>
      </c>
      <c r="AC296" s="40">
        <f t="shared" si="9"/>
        <v>34.5</v>
      </c>
      <c r="AD296" s="40">
        <f t="array" ref="AD296">IF(AB296=0,0,IF(AB296&gt;9,AVERAGE(LARGE(D296:Z296,{1,2,3,4,5,6,7,8,9,10})),0))</f>
        <v>34.5</v>
      </c>
      <c r="AE296" s="40">
        <f t="array" ref="AE296">IF(AB296=0,0,IF(AB296&gt;9,SUM(LARGE(D296:Z296,{1,2,3,4,5,6,7,8,9,10})),0))</f>
        <v>345</v>
      </c>
      <c r="AF296" s="40"/>
    </row>
    <row r="297" spans="1:32">
      <c r="A297" s="30" t="s">
        <v>150</v>
      </c>
      <c r="B297" s="31" t="s">
        <v>10</v>
      </c>
      <c r="C297" s="31" t="s">
        <v>50</v>
      </c>
      <c r="D297" s="32"/>
      <c r="E297" s="32">
        <v>32</v>
      </c>
      <c r="F297" s="128">
        <v>33</v>
      </c>
      <c r="G297" s="33">
        <v>26</v>
      </c>
      <c r="H297" s="34">
        <v>37</v>
      </c>
      <c r="I297" s="35">
        <v>32</v>
      </c>
      <c r="J297" s="33">
        <v>36</v>
      </c>
      <c r="K297" s="144">
        <v>31</v>
      </c>
      <c r="L297" s="35">
        <v>30</v>
      </c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>
        <v>28</v>
      </c>
      <c r="Y297" s="32">
        <v>33</v>
      </c>
      <c r="Z297" s="32"/>
      <c r="AA297" s="32"/>
      <c r="AB297" s="39">
        <f t="shared" si="8"/>
        <v>10</v>
      </c>
      <c r="AC297" s="40">
        <f t="shared" si="9"/>
        <v>31.8</v>
      </c>
      <c r="AD297" s="40">
        <f t="array" ref="AD297">IF(AB297=0,0,IF(AB297&gt;9,AVERAGE(LARGE(D297:Z297,{1,2,3,4,5,6,7,8,9,10})),0))</f>
        <v>31.8</v>
      </c>
      <c r="AE297" s="40">
        <f t="array" ref="AE297">IF(AB297=0,0,IF(AB297&gt;9,SUM(LARGE(D297:Z297,{1,2,3,4,5,6,7,8,9,10})),0))</f>
        <v>318</v>
      </c>
      <c r="AF297" s="40"/>
    </row>
    <row r="298" spans="1:32">
      <c r="A298" s="30" t="s">
        <v>146</v>
      </c>
      <c r="B298" s="31" t="s">
        <v>6</v>
      </c>
      <c r="C298" s="31" t="s">
        <v>50</v>
      </c>
      <c r="D298" s="32">
        <v>43</v>
      </c>
      <c r="E298" s="32">
        <v>46</v>
      </c>
      <c r="F298" s="128"/>
      <c r="G298" s="33">
        <v>43</v>
      </c>
      <c r="H298" s="34">
        <v>42</v>
      </c>
      <c r="I298" s="35">
        <v>36</v>
      </c>
      <c r="J298" s="33">
        <v>41</v>
      </c>
      <c r="K298" s="144">
        <v>43</v>
      </c>
      <c r="L298" s="35">
        <v>46</v>
      </c>
      <c r="M298" s="33">
        <v>45</v>
      </c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28"/>
      <c r="Y298" s="32"/>
      <c r="Z298" s="32"/>
      <c r="AA298" s="32"/>
      <c r="AB298" s="39">
        <f t="shared" si="8"/>
        <v>9</v>
      </c>
      <c r="AC298" s="40">
        <f t="shared" si="9"/>
        <v>42.777777777777779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40"/>
    </row>
    <row r="299" spans="1:32">
      <c r="A299" s="30" t="s">
        <v>219</v>
      </c>
      <c r="B299" s="31" t="s">
        <v>5</v>
      </c>
      <c r="C299" s="31" t="s">
        <v>50</v>
      </c>
      <c r="D299" s="32">
        <v>39</v>
      </c>
      <c r="E299" s="32">
        <v>44</v>
      </c>
      <c r="F299" s="128">
        <v>42</v>
      </c>
      <c r="G299" s="33"/>
      <c r="H299" s="34">
        <v>43</v>
      </c>
      <c r="I299" s="35">
        <v>42</v>
      </c>
      <c r="J299" s="33">
        <v>44</v>
      </c>
      <c r="K299" s="144">
        <v>35</v>
      </c>
      <c r="L299" s="35"/>
      <c r="M299" s="33">
        <v>43</v>
      </c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>
        <v>46</v>
      </c>
      <c r="Y299" s="32"/>
      <c r="Z299" s="32"/>
      <c r="AA299" s="32"/>
      <c r="AB299" s="39">
        <f t="shared" si="8"/>
        <v>9</v>
      </c>
      <c r="AC299" s="40">
        <f t="shared" si="9"/>
        <v>42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40"/>
    </row>
    <row r="300" spans="1:32">
      <c r="A300" s="30" t="s">
        <v>281</v>
      </c>
      <c r="B300" s="31" t="s">
        <v>5</v>
      </c>
      <c r="C300" s="31" t="s">
        <v>50</v>
      </c>
      <c r="D300" s="32">
        <v>42</v>
      </c>
      <c r="E300" s="32">
        <v>44</v>
      </c>
      <c r="F300" s="128">
        <v>41</v>
      </c>
      <c r="G300" s="33"/>
      <c r="H300" s="34">
        <v>40</v>
      </c>
      <c r="I300" s="35">
        <v>29</v>
      </c>
      <c r="J300" s="33">
        <v>39</v>
      </c>
      <c r="K300" s="144">
        <v>44</v>
      </c>
      <c r="L300" s="35"/>
      <c r="M300" s="33">
        <v>42</v>
      </c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>
        <v>41</v>
      </c>
      <c r="Y300" s="32"/>
      <c r="Z300" s="32"/>
      <c r="AA300" s="32"/>
      <c r="AB300" s="39">
        <f t="shared" si="8"/>
        <v>9</v>
      </c>
      <c r="AC300" s="40">
        <f t="shared" si="9"/>
        <v>40.222222222222221</v>
      </c>
      <c r="AD300" s="40">
        <f t="array" ref="AD300">IF(AB300=0,0,IF(AB300&gt;9,AVERAGE(LARGE(D300:Z300,{1,2,3,4,5,6,7,8,9,10})),0))</f>
        <v>0</v>
      </c>
      <c r="AE300" s="40">
        <f t="array" ref="AE300">IF(AB300=0,0,IF(AB300&gt;9,SUM(LARGE(D300:Z300,{1,2,3,4,5,6,7,8,9,10})),0))</f>
        <v>0</v>
      </c>
      <c r="AF300" s="40"/>
    </row>
    <row r="301" spans="1:32">
      <c r="A301" s="30" t="s">
        <v>160</v>
      </c>
      <c r="B301" s="31" t="s">
        <v>3</v>
      </c>
      <c r="C301" s="41" t="s">
        <v>50</v>
      </c>
      <c r="D301" s="32">
        <v>37</v>
      </c>
      <c r="E301" s="32">
        <v>39</v>
      </c>
      <c r="F301" s="128">
        <v>44</v>
      </c>
      <c r="G301" s="33">
        <v>37</v>
      </c>
      <c r="H301" s="34">
        <v>35</v>
      </c>
      <c r="I301" s="35">
        <v>33</v>
      </c>
      <c r="J301" s="33"/>
      <c r="K301" s="144"/>
      <c r="L301" s="35">
        <v>36</v>
      </c>
      <c r="M301" s="33">
        <v>40</v>
      </c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>
        <v>39</v>
      </c>
      <c r="Y301" s="32"/>
      <c r="Z301" s="32"/>
      <c r="AA301" s="32"/>
      <c r="AB301" s="39">
        <f t="shared" si="8"/>
        <v>9</v>
      </c>
      <c r="AC301" s="40">
        <f t="shared" si="9"/>
        <v>37.777777777777779</v>
      </c>
      <c r="AD301" s="40">
        <f t="array" ref="AD301">IF(AB301=0,0,IF(AB301&gt;9,AVERAGE(LARGE(D301:Z301,{1,2,3,4,5,6,7,8,9,10})),0))</f>
        <v>0</v>
      </c>
      <c r="AE301" s="40">
        <f t="array" ref="AE301">IF(AB301=0,0,IF(AB301&gt;9,SUM(LARGE(D301:Z301,{1,2,3,4,5,6,7,8,9,10})),0))</f>
        <v>0</v>
      </c>
      <c r="AF301" s="40"/>
    </row>
    <row r="302" spans="1:32">
      <c r="A302" s="30" t="s">
        <v>49</v>
      </c>
      <c r="B302" s="31" t="s">
        <v>8</v>
      </c>
      <c r="C302" s="31" t="s">
        <v>50</v>
      </c>
      <c r="D302" s="32">
        <v>32</v>
      </c>
      <c r="E302" s="32">
        <v>39</v>
      </c>
      <c r="F302" s="32">
        <v>44</v>
      </c>
      <c r="G302" s="33">
        <v>34</v>
      </c>
      <c r="H302" s="34"/>
      <c r="I302" s="35">
        <v>31</v>
      </c>
      <c r="J302" s="33">
        <v>29</v>
      </c>
      <c r="K302" s="35">
        <v>32</v>
      </c>
      <c r="L302" s="35">
        <v>32</v>
      </c>
      <c r="M302" s="33"/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>
        <v>34</v>
      </c>
      <c r="Y302" s="32"/>
      <c r="Z302" s="32"/>
      <c r="AA302" s="32"/>
      <c r="AB302" s="39">
        <f t="shared" si="8"/>
        <v>9</v>
      </c>
      <c r="AC302" s="40">
        <f t="shared" si="9"/>
        <v>34.111111111111114</v>
      </c>
      <c r="AD302" s="40">
        <f t="array" ref="AD302">IF(AB302=0,0,IF(AB302&gt;9,AVERAGE(LARGE(D302:Z302,{1,2,3,4,5,6,7,8,9,10})),0))</f>
        <v>0</v>
      </c>
      <c r="AE302" s="40">
        <f t="array" ref="AE302">IF(AB302=0,0,IF(AB302&gt;9,SUM(LARGE(D302:Z302,{1,2,3,4,5,6,7,8,9,10})),0))</f>
        <v>0</v>
      </c>
      <c r="AF302" s="40"/>
    </row>
    <row r="303" spans="1:32">
      <c r="A303" s="30" t="s">
        <v>368</v>
      </c>
      <c r="B303" s="38" t="s">
        <v>4</v>
      </c>
      <c r="C303" s="31" t="s">
        <v>50</v>
      </c>
      <c r="D303" s="32">
        <v>29</v>
      </c>
      <c r="E303" s="32">
        <v>37</v>
      </c>
      <c r="F303" s="128">
        <v>29</v>
      </c>
      <c r="G303" s="33">
        <v>27</v>
      </c>
      <c r="H303" s="34"/>
      <c r="I303" s="35">
        <v>24</v>
      </c>
      <c r="J303" s="33">
        <v>27</v>
      </c>
      <c r="K303" s="144">
        <v>27</v>
      </c>
      <c r="L303" s="35">
        <v>21</v>
      </c>
      <c r="M303" s="33">
        <v>32</v>
      </c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28"/>
      <c r="Y303" s="31"/>
      <c r="Z303" s="31"/>
      <c r="AA303" s="32"/>
      <c r="AB303" s="39">
        <f t="shared" si="8"/>
        <v>9</v>
      </c>
      <c r="AC303" s="40">
        <f t="shared" si="9"/>
        <v>28.111111111111111</v>
      </c>
      <c r="AD303" s="40">
        <f t="array" ref="AD303">IF(AB303=0,0,IF(AB303&gt;9,AVERAGE(LARGE(D303:Z303,{1,2,3,4,5,6,7,8,9,10})),0))</f>
        <v>0</v>
      </c>
      <c r="AE303" s="40">
        <f t="array" ref="AE303">IF(AB303=0,0,IF(AB303&gt;9,SUM(LARGE(D303:Z303,{1,2,3,4,5,6,7,8,9,10})),0))</f>
        <v>0</v>
      </c>
      <c r="AF303" s="40"/>
    </row>
    <row r="304" spans="1:32">
      <c r="A304" s="30" t="s">
        <v>367</v>
      </c>
      <c r="B304" s="31" t="s">
        <v>8</v>
      </c>
      <c r="C304" s="31" t="s">
        <v>50</v>
      </c>
      <c r="D304" s="32">
        <v>35</v>
      </c>
      <c r="E304" s="32">
        <v>41</v>
      </c>
      <c r="F304" s="128"/>
      <c r="G304" s="33">
        <v>38</v>
      </c>
      <c r="H304" s="34">
        <v>36</v>
      </c>
      <c r="I304" s="35">
        <v>31</v>
      </c>
      <c r="J304" s="33">
        <v>37</v>
      </c>
      <c r="K304" s="144"/>
      <c r="L304" s="35"/>
      <c r="M304" s="33"/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59">
        <v>27</v>
      </c>
      <c r="Y304" s="32">
        <v>32</v>
      </c>
      <c r="Z304" s="32"/>
      <c r="AA304" s="32"/>
      <c r="AB304" s="39">
        <f t="shared" si="8"/>
        <v>8</v>
      </c>
      <c r="AC304" s="40">
        <f t="shared" si="9"/>
        <v>34.625</v>
      </c>
      <c r="AD304" s="40">
        <f t="array" ref="AD304">IF(AB304=0,0,IF(AB304&gt;9,AVERAGE(LARGE(D304:Z304,{1,2,3,4,5,6,7,8,9,10})),0))</f>
        <v>0</v>
      </c>
      <c r="AE304" s="40">
        <f t="array" ref="AE304">IF(AB304=0,0,IF(AB304&gt;9,SUM(LARGE(D304:Z304,{1,2,3,4,5,6,7,8,9,10})),0))</f>
        <v>0</v>
      </c>
      <c r="AF304" s="40"/>
    </row>
    <row r="305" spans="1:32">
      <c r="A305" s="44" t="s">
        <v>106</v>
      </c>
      <c r="B305" s="32" t="s">
        <v>12</v>
      </c>
      <c r="C305" s="31" t="s">
        <v>50</v>
      </c>
      <c r="D305" s="32">
        <v>39</v>
      </c>
      <c r="E305" s="32">
        <v>39</v>
      </c>
      <c r="F305" s="128">
        <v>37</v>
      </c>
      <c r="G305" s="33">
        <v>37</v>
      </c>
      <c r="H305" s="34">
        <v>36</v>
      </c>
      <c r="I305" s="35"/>
      <c r="J305" s="33">
        <v>18</v>
      </c>
      <c r="K305" s="144"/>
      <c r="L305" s="35">
        <v>32</v>
      </c>
      <c r="M305" s="33">
        <v>30</v>
      </c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28"/>
      <c r="Y305" s="32"/>
      <c r="Z305" s="32"/>
      <c r="AA305" s="31"/>
      <c r="AB305" s="39">
        <f t="shared" si="8"/>
        <v>8</v>
      </c>
      <c r="AC305" s="40">
        <f t="shared" si="9"/>
        <v>33.5</v>
      </c>
      <c r="AD305" s="40">
        <f t="array" ref="AD305">IF(AB305=0,0,IF(AB305&gt;9,AVERAGE(LARGE(D305:Z305,{1,2,3,4,5,6,7,8,9,10})),0))</f>
        <v>0</v>
      </c>
      <c r="AE305" s="40">
        <f t="array" ref="AE305">IF(AB305=0,0,IF(AB305&gt;9,SUM(LARGE(D305:Z305,{1,2,3,4,5,6,7,8,9,10})),0))</f>
        <v>0</v>
      </c>
      <c r="AF305" s="40"/>
    </row>
    <row r="306" spans="1:32">
      <c r="A306" s="30" t="s">
        <v>315</v>
      </c>
      <c r="B306" s="31" t="s">
        <v>12</v>
      </c>
      <c r="C306" s="31" t="s">
        <v>50</v>
      </c>
      <c r="D306" s="32">
        <v>34</v>
      </c>
      <c r="E306" s="32">
        <v>37</v>
      </c>
      <c r="F306" s="128">
        <v>39</v>
      </c>
      <c r="G306" s="33"/>
      <c r="H306" s="34">
        <v>32</v>
      </c>
      <c r="I306" s="35">
        <v>31</v>
      </c>
      <c r="J306" s="33"/>
      <c r="K306" s="144"/>
      <c r="L306" s="35"/>
      <c r="M306" s="33">
        <v>28</v>
      </c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>
        <v>30</v>
      </c>
      <c r="Y306" s="32">
        <v>33</v>
      </c>
      <c r="Z306" s="32"/>
      <c r="AA306" s="32"/>
      <c r="AB306" s="39">
        <f t="shared" si="8"/>
        <v>8</v>
      </c>
      <c r="AC306" s="40">
        <f t="shared" si="9"/>
        <v>33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40"/>
    </row>
    <row r="307" spans="1:32">
      <c r="A307" s="118" t="s">
        <v>183</v>
      </c>
      <c r="B307" s="32" t="s">
        <v>5</v>
      </c>
      <c r="C307" s="32" t="s">
        <v>50</v>
      </c>
      <c r="D307" s="32"/>
      <c r="E307" s="32">
        <v>42</v>
      </c>
      <c r="F307" s="128"/>
      <c r="G307" s="33"/>
      <c r="H307" s="34">
        <v>37</v>
      </c>
      <c r="I307" s="35">
        <v>41</v>
      </c>
      <c r="J307" s="33">
        <v>43</v>
      </c>
      <c r="K307" s="144">
        <v>44</v>
      </c>
      <c r="L307" s="35"/>
      <c r="M307" s="33">
        <v>46</v>
      </c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28">
        <v>42</v>
      </c>
      <c r="Y307" s="32"/>
      <c r="Z307" s="32"/>
      <c r="AA307" s="32"/>
      <c r="AB307" s="39">
        <f t="shared" si="8"/>
        <v>7</v>
      </c>
      <c r="AC307" s="40">
        <f t="shared" si="9"/>
        <v>42.142857142857146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40"/>
    </row>
    <row r="308" spans="1:32">
      <c r="A308" s="30" t="s">
        <v>152</v>
      </c>
      <c r="B308" s="31" t="s">
        <v>5</v>
      </c>
      <c r="C308" s="31" t="s">
        <v>50</v>
      </c>
      <c r="D308" s="32"/>
      <c r="E308" s="32">
        <v>39</v>
      </c>
      <c r="F308" s="128">
        <v>41</v>
      </c>
      <c r="G308" s="33">
        <v>40</v>
      </c>
      <c r="H308" s="34">
        <v>46</v>
      </c>
      <c r="I308" s="35">
        <v>44</v>
      </c>
      <c r="J308" s="33">
        <v>39</v>
      </c>
      <c r="K308" s="144">
        <v>43</v>
      </c>
      <c r="L308" s="35"/>
      <c r="M308" s="33"/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/>
      <c r="Y308" s="32"/>
      <c r="Z308" s="32"/>
      <c r="AA308" s="32"/>
      <c r="AB308" s="39">
        <f t="shared" si="8"/>
        <v>7</v>
      </c>
      <c r="AC308" s="40">
        <f t="shared" si="9"/>
        <v>41.714285714285715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40"/>
    </row>
    <row r="309" spans="1:32">
      <c r="A309" s="30" t="s">
        <v>201</v>
      </c>
      <c r="B309" s="31" t="s">
        <v>7</v>
      </c>
      <c r="C309" s="31" t="s">
        <v>50</v>
      </c>
      <c r="D309" s="32"/>
      <c r="E309" s="32"/>
      <c r="F309" s="128">
        <v>42</v>
      </c>
      <c r="G309" s="33">
        <v>37</v>
      </c>
      <c r="H309" s="34">
        <v>34</v>
      </c>
      <c r="I309" s="35">
        <v>35</v>
      </c>
      <c r="J309" s="33">
        <v>33</v>
      </c>
      <c r="K309" s="144">
        <v>34</v>
      </c>
      <c r="L309" s="35"/>
      <c r="M309" s="33"/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59">
        <v>30</v>
      </c>
      <c r="Y309" s="32"/>
      <c r="Z309" s="32"/>
      <c r="AA309" s="32"/>
      <c r="AB309" s="39">
        <f t="shared" si="8"/>
        <v>7</v>
      </c>
      <c r="AC309" s="40">
        <f t="shared" si="9"/>
        <v>35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40"/>
    </row>
    <row r="310" spans="1:32">
      <c r="A310" s="30" t="s">
        <v>196</v>
      </c>
      <c r="B310" s="31" t="s">
        <v>8</v>
      </c>
      <c r="C310" s="31" t="s">
        <v>50</v>
      </c>
      <c r="D310" s="32">
        <v>33</v>
      </c>
      <c r="E310" s="32"/>
      <c r="F310" s="128">
        <v>38</v>
      </c>
      <c r="G310" s="33">
        <v>27</v>
      </c>
      <c r="H310" s="34">
        <v>34</v>
      </c>
      <c r="I310" s="35">
        <v>32</v>
      </c>
      <c r="J310" s="33">
        <v>29</v>
      </c>
      <c r="K310" s="144">
        <v>39</v>
      </c>
      <c r="L310" s="35"/>
      <c r="M310" s="33"/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/>
      <c r="Y310" s="32"/>
      <c r="Z310" s="32"/>
      <c r="AA310" s="32"/>
      <c r="AB310" s="39">
        <f t="shared" si="8"/>
        <v>7</v>
      </c>
      <c r="AC310" s="40">
        <f t="shared" si="9"/>
        <v>33.142857142857146</v>
      </c>
      <c r="AD310" s="40">
        <f t="array" ref="AD310">IF(AB310=0,0,IF(AB310&gt;9,AVERAGE(LARGE(D310:Z310,{1,2,3,4,5,6,7,8,9,10})),0))</f>
        <v>0</v>
      </c>
      <c r="AE310" s="40">
        <f t="array" ref="AE310">IF(AB310=0,0,IF(AB310&gt;9,SUM(LARGE(D310:Z310,{1,2,3,4,5,6,7,8,9,10})),0))</f>
        <v>0</v>
      </c>
      <c r="AF310" s="40"/>
    </row>
    <row r="311" spans="1:32">
      <c r="A311" s="30" t="s">
        <v>113</v>
      </c>
      <c r="B311" s="31" t="s">
        <v>12</v>
      </c>
      <c r="C311" s="41" t="s">
        <v>50</v>
      </c>
      <c r="D311" s="32"/>
      <c r="E311" s="32"/>
      <c r="F311" s="128"/>
      <c r="G311" s="33"/>
      <c r="H311" s="34"/>
      <c r="I311" s="35">
        <v>40</v>
      </c>
      <c r="J311" s="33">
        <v>41</v>
      </c>
      <c r="K311" s="144"/>
      <c r="L311" s="35">
        <v>36</v>
      </c>
      <c r="M311" s="33">
        <v>44</v>
      </c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>
        <v>47</v>
      </c>
      <c r="Y311" s="32">
        <v>45</v>
      </c>
      <c r="Z311" s="32"/>
      <c r="AA311" s="32"/>
      <c r="AB311" s="39">
        <f t="shared" si="8"/>
        <v>6</v>
      </c>
      <c r="AC311" s="40">
        <f t="shared" si="9"/>
        <v>42.166666666666664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40"/>
    </row>
    <row r="312" spans="1:32">
      <c r="A312" s="44" t="s">
        <v>303</v>
      </c>
      <c r="B312" s="31" t="s">
        <v>5</v>
      </c>
      <c r="C312" s="31" t="s">
        <v>50</v>
      </c>
      <c r="D312" s="32"/>
      <c r="E312" s="32">
        <v>38</v>
      </c>
      <c r="F312" s="128"/>
      <c r="G312" s="33">
        <v>39</v>
      </c>
      <c r="H312" s="34"/>
      <c r="I312" s="35">
        <v>34</v>
      </c>
      <c r="J312" s="33">
        <v>36</v>
      </c>
      <c r="K312" s="144">
        <v>42</v>
      </c>
      <c r="L312" s="35"/>
      <c r="M312" s="33"/>
      <c r="N312" s="36"/>
      <c r="O312" s="35"/>
      <c r="P312" s="35"/>
      <c r="Q312" s="35"/>
      <c r="R312" s="35"/>
      <c r="S312" s="35"/>
      <c r="T312" s="35"/>
      <c r="U312" s="35"/>
      <c r="V312" s="35"/>
      <c r="W312" s="35"/>
      <c r="X312" s="159">
        <v>42</v>
      </c>
      <c r="Y312" s="32"/>
      <c r="Z312" s="32"/>
      <c r="AA312" s="32"/>
      <c r="AB312" s="39">
        <f t="shared" si="8"/>
        <v>6</v>
      </c>
      <c r="AC312" s="40">
        <f t="shared" si="9"/>
        <v>38.5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40"/>
    </row>
    <row r="313" spans="1:32">
      <c r="A313" s="30" t="s">
        <v>158</v>
      </c>
      <c r="B313" s="31" t="s">
        <v>10</v>
      </c>
      <c r="C313" s="31" t="s">
        <v>50</v>
      </c>
      <c r="D313" s="32"/>
      <c r="E313" s="32"/>
      <c r="F313" s="128">
        <v>35</v>
      </c>
      <c r="G313" s="33"/>
      <c r="H313" s="34">
        <v>37</v>
      </c>
      <c r="I313" s="35">
        <v>26</v>
      </c>
      <c r="J313" s="33"/>
      <c r="K313" s="144"/>
      <c r="L313" s="35">
        <v>33</v>
      </c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>
        <v>35</v>
      </c>
      <c r="Y313" s="32">
        <v>35</v>
      </c>
      <c r="Z313" s="32"/>
      <c r="AA313" s="32"/>
      <c r="AB313" s="39">
        <f t="shared" si="8"/>
        <v>6</v>
      </c>
      <c r="AC313" s="40">
        <f t="shared" si="9"/>
        <v>33.5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40"/>
    </row>
    <row r="314" spans="1:32">
      <c r="A314" s="124" t="s">
        <v>403</v>
      </c>
      <c r="B314" s="123" t="s">
        <v>7</v>
      </c>
      <c r="C314" s="123" t="s">
        <v>50</v>
      </c>
      <c r="D314" s="121"/>
      <c r="E314" s="121">
        <v>21</v>
      </c>
      <c r="F314" s="128"/>
      <c r="G314" s="33">
        <v>22</v>
      </c>
      <c r="H314" s="34"/>
      <c r="I314" s="35">
        <v>19</v>
      </c>
      <c r="J314" s="33">
        <v>24</v>
      </c>
      <c r="K314" s="144"/>
      <c r="L314" s="35">
        <v>19</v>
      </c>
      <c r="M314" s="33">
        <v>25</v>
      </c>
      <c r="N314" s="36"/>
      <c r="O314" s="35"/>
      <c r="P314" s="35"/>
      <c r="Q314" s="35"/>
      <c r="R314" s="35"/>
      <c r="S314" s="127"/>
      <c r="T314" s="35"/>
      <c r="U314" s="35"/>
      <c r="V314" s="35"/>
      <c r="W314" s="35"/>
      <c r="X314" s="128"/>
      <c r="Y314" s="32"/>
      <c r="Z314" s="32"/>
      <c r="AA314" s="32"/>
      <c r="AB314" s="39">
        <f t="shared" si="8"/>
        <v>6</v>
      </c>
      <c r="AC314" s="40">
        <f t="shared" si="9"/>
        <v>21.666666666666668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40"/>
    </row>
    <row r="315" spans="1:32">
      <c r="A315" s="124" t="s">
        <v>396</v>
      </c>
      <c r="B315" s="123" t="s">
        <v>10</v>
      </c>
      <c r="C315" s="123" t="s">
        <v>50</v>
      </c>
      <c r="D315" s="32"/>
      <c r="E315" s="32">
        <v>43</v>
      </c>
      <c r="F315" s="128">
        <v>45</v>
      </c>
      <c r="G315" s="33">
        <v>43</v>
      </c>
      <c r="H315" s="34">
        <v>43</v>
      </c>
      <c r="I315" s="35"/>
      <c r="J315" s="33"/>
      <c r="K315" s="144"/>
      <c r="L315" s="35"/>
      <c r="M315" s="33"/>
      <c r="N315" s="36"/>
      <c r="O315" s="35"/>
      <c r="P315" s="35"/>
      <c r="Q315" s="35"/>
      <c r="R315" s="35"/>
      <c r="S315" s="35"/>
      <c r="T315" s="35"/>
      <c r="U315" s="35"/>
      <c r="V315" s="35"/>
      <c r="W315" s="35"/>
      <c r="X315" s="128">
        <v>38</v>
      </c>
      <c r="Y315" s="32"/>
      <c r="Z315" s="32"/>
      <c r="AA315" s="32"/>
      <c r="AB315" s="39">
        <f t="shared" si="8"/>
        <v>5</v>
      </c>
      <c r="AC315" s="40">
        <f t="shared" si="9"/>
        <v>42.4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40"/>
    </row>
    <row r="316" spans="1:32">
      <c r="A316" s="30" t="s">
        <v>116</v>
      </c>
      <c r="B316" s="31" t="s">
        <v>5</v>
      </c>
      <c r="C316" s="31" t="s">
        <v>50</v>
      </c>
      <c r="D316" s="32"/>
      <c r="E316" s="32">
        <v>42</v>
      </c>
      <c r="F316" s="128"/>
      <c r="G316" s="33"/>
      <c r="H316" s="34">
        <v>27</v>
      </c>
      <c r="I316" s="35">
        <v>34</v>
      </c>
      <c r="J316" s="33">
        <v>34</v>
      </c>
      <c r="K316" s="144"/>
      <c r="L316" s="35"/>
      <c r="M316" s="33"/>
      <c r="N316" s="36"/>
      <c r="O316" s="35"/>
      <c r="P316" s="35"/>
      <c r="Q316" s="35"/>
      <c r="R316" s="35"/>
      <c r="S316" s="35"/>
      <c r="T316" s="35"/>
      <c r="U316" s="35"/>
      <c r="V316" s="35"/>
      <c r="W316" s="35"/>
      <c r="X316" s="128">
        <v>34</v>
      </c>
      <c r="Y316" s="32"/>
      <c r="Z316" s="32"/>
      <c r="AA316" s="32"/>
      <c r="AB316" s="39">
        <f t="shared" si="8"/>
        <v>5</v>
      </c>
      <c r="AC316" s="40">
        <f t="shared" si="9"/>
        <v>34.200000000000003</v>
      </c>
      <c r="AD316" s="40">
        <f t="array" ref="AD316">IF(AB316=0,0,IF(AB316&gt;9,AVERAGE(LARGE(D316:Z316,{1,2,3,4,5,6,7,8,9,10})),0))</f>
        <v>0</v>
      </c>
      <c r="AE316" s="40">
        <f t="array" ref="AE316">IF(AB316=0,0,IF(AB316&gt;9,SUM(LARGE(D316:Z316,{1,2,3,4,5,6,7,8,9,10})),0))</f>
        <v>0</v>
      </c>
      <c r="AF316" s="40"/>
    </row>
    <row r="317" spans="1:32">
      <c r="A317" s="30" t="s">
        <v>51</v>
      </c>
      <c r="B317" s="31" t="s">
        <v>3</v>
      </c>
      <c r="C317" s="31" t="s">
        <v>50</v>
      </c>
      <c r="D317" s="32">
        <v>34</v>
      </c>
      <c r="E317" s="32">
        <v>31</v>
      </c>
      <c r="F317" s="128"/>
      <c r="G317" s="33"/>
      <c r="H317" s="34"/>
      <c r="I317" s="35"/>
      <c r="J317" s="33"/>
      <c r="K317" s="144"/>
      <c r="L317" s="35"/>
      <c r="M317" s="33">
        <v>28</v>
      </c>
      <c r="N317" s="36"/>
      <c r="O317" s="35"/>
      <c r="P317" s="35"/>
      <c r="Q317" s="35"/>
      <c r="R317" s="35"/>
      <c r="S317" s="35"/>
      <c r="T317" s="35"/>
      <c r="U317" s="35"/>
      <c r="V317" s="35"/>
      <c r="W317" s="35"/>
      <c r="X317" s="128">
        <v>35</v>
      </c>
      <c r="Y317" s="32">
        <v>40</v>
      </c>
      <c r="Z317" s="32"/>
      <c r="AA317" s="31"/>
      <c r="AB317" s="39">
        <f t="shared" si="8"/>
        <v>5</v>
      </c>
      <c r="AC317" s="40">
        <f t="shared" si="9"/>
        <v>33.6</v>
      </c>
      <c r="AD317" s="40">
        <f t="array" ref="AD317">IF(AB317=0,0,IF(AB317&gt;9,AVERAGE(LARGE(D317:Z317,{1,2,3,4,5,6,7,8,9,10})),0))</f>
        <v>0</v>
      </c>
      <c r="AE317" s="40">
        <f t="array" ref="AE317">IF(AB317=0,0,IF(AB317&gt;9,SUM(LARGE(D317:Z317,{1,2,3,4,5,6,7,8,9,10})),0))</f>
        <v>0</v>
      </c>
      <c r="AF317" s="40"/>
    </row>
    <row r="318" spans="1:32">
      <c r="A318" s="30" t="s">
        <v>167</v>
      </c>
      <c r="B318" s="31" t="s">
        <v>9</v>
      </c>
      <c r="C318" s="31" t="s">
        <v>50</v>
      </c>
      <c r="D318" s="32"/>
      <c r="E318" s="32"/>
      <c r="F318" s="128"/>
      <c r="G318" s="33">
        <v>37</v>
      </c>
      <c r="H318" s="34">
        <v>34</v>
      </c>
      <c r="I318" s="35">
        <v>36</v>
      </c>
      <c r="J318" s="33"/>
      <c r="K318" s="144"/>
      <c r="L318" s="35">
        <v>39</v>
      </c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/>
      <c r="Y318" s="32"/>
      <c r="Z318" s="32"/>
      <c r="AA318" s="32"/>
      <c r="AB318" s="39">
        <f t="shared" si="8"/>
        <v>4</v>
      </c>
      <c r="AC318" s="40">
        <f t="shared" si="9"/>
        <v>36.5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40"/>
    </row>
    <row r="319" spans="1:32">
      <c r="A319" s="30" t="s">
        <v>198</v>
      </c>
      <c r="B319" s="31" t="s">
        <v>8</v>
      </c>
      <c r="C319" s="31" t="s">
        <v>50</v>
      </c>
      <c r="D319" s="32"/>
      <c r="E319" s="32">
        <v>37</v>
      </c>
      <c r="F319" s="128"/>
      <c r="G319" s="33">
        <v>36</v>
      </c>
      <c r="H319" s="34">
        <v>33</v>
      </c>
      <c r="I319" s="35"/>
      <c r="J319" s="33">
        <v>31</v>
      </c>
      <c r="K319" s="144"/>
      <c r="L319" s="35"/>
      <c r="M319" s="33"/>
      <c r="N319" s="36"/>
      <c r="O319" s="35"/>
      <c r="P319" s="35"/>
      <c r="Q319" s="35"/>
      <c r="R319" s="35"/>
      <c r="S319" s="35"/>
      <c r="T319" s="35"/>
      <c r="U319" s="35"/>
      <c r="V319" s="35"/>
      <c r="W319" s="35"/>
      <c r="X319" s="128"/>
      <c r="Y319" s="32"/>
      <c r="Z319" s="32"/>
      <c r="AA319" s="32"/>
      <c r="AB319" s="39">
        <f t="shared" si="8"/>
        <v>4</v>
      </c>
      <c r="AC319" s="40">
        <f t="shared" si="9"/>
        <v>34.25</v>
      </c>
      <c r="AD319" s="40">
        <f t="array" ref="AD319">IF(AB319=0,0,IF(AB319&gt;9,AVERAGE(LARGE(D319:Z319,{1,2,3,4,5,6,7,8,9,10})),0))</f>
        <v>0</v>
      </c>
      <c r="AE319" s="40">
        <f t="array" ref="AE319">IF(AB319=0,0,IF(AB319&gt;9,SUM(LARGE(D319:Z319,{1,2,3,4,5,6,7,8,9,10})),0))</f>
        <v>0</v>
      </c>
      <c r="AF319" s="40"/>
    </row>
    <row r="320" spans="1:32">
      <c r="A320" s="124" t="s">
        <v>389</v>
      </c>
      <c r="B320" s="123" t="s">
        <v>7</v>
      </c>
      <c r="C320" s="123" t="s">
        <v>50</v>
      </c>
      <c r="D320" s="121"/>
      <c r="E320" s="121">
        <v>35</v>
      </c>
      <c r="F320" s="128"/>
      <c r="G320" s="33"/>
      <c r="H320" s="34">
        <v>26</v>
      </c>
      <c r="I320" s="35">
        <v>21</v>
      </c>
      <c r="J320" s="33">
        <v>31</v>
      </c>
      <c r="K320" s="144"/>
      <c r="L320" s="35"/>
      <c r="M320" s="33"/>
      <c r="N320" s="36"/>
      <c r="O320" s="35"/>
      <c r="P320" s="35"/>
      <c r="Q320" s="35"/>
      <c r="R320" s="35"/>
      <c r="S320" s="127"/>
      <c r="T320" s="35"/>
      <c r="U320" s="35"/>
      <c r="V320" s="35"/>
      <c r="W320" s="35"/>
      <c r="X320" s="128"/>
      <c r="Y320" s="32"/>
      <c r="Z320" s="32"/>
      <c r="AA320" s="32"/>
      <c r="AB320" s="39">
        <f t="shared" si="8"/>
        <v>4</v>
      </c>
      <c r="AC320" s="40">
        <f t="shared" si="9"/>
        <v>28.25</v>
      </c>
      <c r="AD320" s="40">
        <f t="array" ref="AD320">IF(AB320=0,0,IF(AB320&gt;9,AVERAGE(LARGE(D320:Z320,{1,2,3,4,5,6,7,8,9,10})),0))</f>
        <v>0</v>
      </c>
      <c r="AE320" s="40">
        <f t="array" ref="AE320">IF(AB320=0,0,IF(AB320&gt;9,SUM(LARGE(D320:Z320,{1,2,3,4,5,6,7,8,9,10})),0))</f>
        <v>0</v>
      </c>
      <c r="AF320" s="40"/>
    </row>
    <row r="321" spans="1:32">
      <c r="A321" s="30" t="s">
        <v>371</v>
      </c>
      <c r="B321" s="31" t="s">
        <v>11</v>
      </c>
      <c r="C321" s="31" t="s">
        <v>50</v>
      </c>
      <c r="D321" s="9"/>
      <c r="E321" s="32"/>
      <c r="F321" s="128"/>
      <c r="G321" s="33"/>
      <c r="H321" s="34"/>
      <c r="I321" s="35"/>
      <c r="J321" s="33">
        <v>31</v>
      </c>
      <c r="K321" s="144">
        <v>40</v>
      </c>
      <c r="L321" s="35"/>
      <c r="M321" s="33">
        <v>47</v>
      </c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28"/>
      <c r="Y321" s="32"/>
      <c r="Z321" s="32"/>
      <c r="AA321" s="32"/>
      <c r="AB321" s="39">
        <f t="shared" si="8"/>
        <v>3</v>
      </c>
      <c r="AC321" s="40">
        <f t="shared" si="9"/>
        <v>39.333333333333336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40"/>
    </row>
    <row r="322" spans="1:32">
      <c r="A322" s="30" t="s">
        <v>321</v>
      </c>
      <c r="B322" s="31" t="s">
        <v>12</v>
      </c>
      <c r="C322" s="31" t="s">
        <v>50</v>
      </c>
      <c r="D322" s="32"/>
      <c r="E322" s="32">
        <v>42</v>
      </c>
      <c r="F322" s="128"/>
      <c r="G322" s="33"/>
      <c r="H322" s="34"/>
      <c r="I322" s="35"/>
      <c r="J322" s="33"/>
      <c r="K322" s="144"/>
      <c r="L322" s="35"/>
      <c r="M322" s="33">
        <v>43</v>
      </c>
      <c r="N322" s="36"/>
      <c r="O322" s="35"/>
      <c r="P322" s="35"/>
      <c r="Q322" s="35"/>
      <c r="R322" s="35"/>
      <c r="S322" s="35"/>
      <c r="T322" s="35"/>
      <c r="U322" s="35"/>
      <c r="V322" s="35"/>
      <c r="W322" s="35"/>
      <c r="X322" s="128"/>
      <c r="Y322" s="32"/>
      <c r="Z322" s="32"/>
      <c r="AA322" s="32"/>
      <c r="AB322" s="39">
        <f t="shared" si="8"/>
        <v>2</v>
      </c>
      <c r="AC322" s="40">
        <f t="shared" si="9"/>
        <v>42.5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40"/>
    </row>
    <row r="323" spans="1:32">
      <c r="A323" s="30" t="s">
        <v>105</v>
      </c>
      <c r="B323" s="31" t="s">
        <v>8</v>
      </c>
      <c r="C323" s="31" t="s">
        <v>50</v>
      </c>
      <c r="D323" s="32"/>
      <c r="E323" s="32">
        <v>40</v>
      </c>
      <c r="F323" s="128"/>
      <c r="G323" s="33">
        <v>39</v>
      </c>
      <c r="H323" s="34"/>
      <c r="I323" s="35"/>
      <c r="J323" s="33"/>
      <c r="K323" s="144"/>
      <c r="L323" s="35"/>
      <c r="M323" s="33"/>
      <c r="N323" s="36"/>
      <c r="O323" s="35"/>
      <c r="P323" s="35"/>
      <c r="Q323" s="35"/>
      <c r="R323" s="35"/>
      <c r="S323" s="35"/>
      <c r="T323" s="35"/>
      <c r="U323" s="35"/>
      <c r="V323" s="35"/>
      <c r="W323" s="35"/>
      <c r="X323" s="128"/>
      <c r="Y323" s="32"/>
      <c r="Z323" s="32"/>
      <c r="AA323" s="31"/>
      <c r="AB323" s="39">
        <f t="shared" si="8"/>
        <v>2</v>
      </c>
      <c r="AC323" s="40">
        <f t="shared" si="9"/>
        <v>39.5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40"/>
    </row>
    <row r="324" spans="1:32">
      <c r="A324" s="44" t="s">
        <v>166</v>
      </c>
      <c r="B324" s="32" t="s">
        <v>6</v>
      </c>
      <c r="C324" s="32" t="s">
        <v>50</v>
      </c>
      <c r="D324" s="32"/>
      <c r="E324" s="32"/>
      <c r="F324" s="128"/>
      <c r="G324" s="33">
        <v>36</v>
      </c>
      <c r="H324" s="34"/>
      <c r="I324" s="35"/>
      <c r="J324" s="33"/>
      <c r="K324" s="144"/>
      <c r="L324" s="35"/>
      <c r="M324" s="33"/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59">
        <v>38</v>
      </c>
      <c r="Y324" s="31"/>
      <c r="Z324" s="31"/>
      <c r="AA324" s="32"/>
      <c r="AB324" s="39">
        <f t="shared" si="8"/>
        <v>2</v>
      </c>
      <c r="AC324" s="40">
        <f t="shared" si="9"/>
        <v>37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40"/>
    </row>
    <row r="325" spans="1:32">
      <c r="A325" s="44" t="s">
        <v>182</v>
      </c>
      <c r="B325" s="32" t="s">
        <v>5</v>
      </c>
      <c r="C325" s="32" t="s">
        <v>50</v>
      </c>
      <c r="D325" s="32"/>
      <c r="E325" s="32">
        <v>36</v>
      </c>
      <c r="F325" s="128"/>
      <c r="G325" s="33"/>
      <c r="H325" s="34"/>
      <c r="I325" s="35"/>
      <c r="J325" s="33"/>
      <c r="K325" s="144"/>
      <c r="L325" s="35"/>
      <c r="M325" s="33"/>
      <c r="N325" s="36"/>
      <c r="O325" s="35"/>
      <c r="P325" s="35"/>
      <c r="Q325" s="35"/>
      <c r="R325" s="35"/>
      <c r="S325" s="35"/>
      <c r="T325" s="35"/>
      <c r="U325" s="35"/>
      <c r="V325" s="35"/>
      <c r="W325" s="35"/>
      <c r="X325" s="128">
        <v>36</v>
      </c>
      <c r="Y325" s="32"/>
      <c r="Z325" s="32"/>
      <c r="AA325" s="32"/>
      <c r="AB325" s="39">
        <f t="shared" si="8"/>
        <v>2</v>
      </c>
      <c r="AC325" s="40">
        <f t="shared" si="9"/>
        <v>36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40"/>
    </row>
    <row r="326" spans="1:32">
      <c r="A326" s="44" t="s">
        <v>62</v>
      </c>
      <c r="B326" s="32" t="s">
        <v>6</v>
      </c>
      <c r="C326" s="32" t="s">
        <v>50</v>
      </c>
      <c r="D326" s="32">
        <v>34</v>
      </c>
      <c r="E326" s="32">
        <v>35</v>
      </c>
      <c r="F326" s="128"/>
      <c r="G326" s="33"/>
      <c r="H326" s="34"/>
      <c r="I326" s="35"/>
      <c r="J326" s="33"/>
      <c r="K326" s="144"/>
      <c r="L326" s="35"/>
      <c r="M326" s="33"/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/>
      <c r="Y326" s="32"/>
      <c r="Z326" s="32"/>
      <c r="AA326" s="32"/>
      <c r="AB326" s="39">
        <f t="shared" ref="AB326:AB389" si="10">COUNT(D326:AA326)</f>
        <v>2</v>
      </c>
      <c r="AC326" s="40">
        <f t="shared" ref="AC326:AC389" si="11">IF(AB326=0,0,AVERAGE(D326:Z326))</f>
        <v>34.5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98"/>
    </row>
    <row r="327" spans="1:32">
      <c r="A327" s="124" t="s">
        <v>101</v>
      </c>
      <c r="B327" s="123" t="s">
        <v>4</v>
      </c>
      <c r="C327" s="123" t="s">
        <v>50</v>
      </c>
      <c r="D327" s="121"/>
      <c r="E327" s="121">
        <v>41</v>
      </c>
      <c r="F327" s="128"/>
      <c r="G327" s="33"/>
      <c r="H327" s="34">
        <v>28</v>
      </c>
      <c r="I327" s="35"/>
      <c r="J327" s="33"/>
      <c r="K327" s="144"/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28"/>
      <c r="Y327" s="32"/>
      <c r="Z327" s="32"/>
      <c r="AA327" s="32"/>
      <c r="AB327" s="39">
        <f t="shared" si="10"/>
        <v>2</v>
      </c>
      <c r="AC327" s="40">
        <f t="shared" si="11"/>
        <v>34.5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98"/>
    </row>
    <row r="328" spans="1:32">
      <c r="A328" s="30" t="s">
        <v>437</v>
      </c>
      <c r="B328" s="31" t="s">
        <v>5</v>
      </c>
      <c r="C328" s="31" t="s">
        <v>50</v>
      </c>
      <c r="D328" s="52"/>
      <c r="E328" s="32"/>
      <c r="F328" s="128"/>
      <c r="G328" s="33"/>
      <c r="H328" s="34"/>
      <c r="I328" s="139">
        <v>33</v>
      </c>
      <c r="J328" s="33">
        <v>32</v>
      </c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28"/>
      <c r="Y328" s="32"/>
      <c r="Z328" s="32"/>
      <c r="AA328" s="32"/>
      <c r="AB328" s="39">
        <f t="shared" si="10"/>
        <v>2</v>
      </c>
      <c r="AC328" s="40">
        <f t="shared" si="11"/>
        <v>32.5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40"/>
    </row>
    <row r="329" spans="1:32">
      <c r="A329" s="124" t="s">
        <v>107</v>
      </c>
      <c r="B329" s="123" t="s">
        <v>8</v>
      </c>
      <c r="C329" s="123" t="s">
        <v>50</v>
      </c>
      <c r="D329" s="121"/>
      <c r="E329" s="121">
        <v>37</v>
      </c>
      <c r="F329" s="128"/>
      <c r="G329" s="33"/>
      <c r="H329" s="34"/>
      <c r="I329" s="35">
        <v>28</v>
      </c>
      <c r="J329" s="33"/>
      <c r="K329" s="144"/>
      <c r="L329" s="35"/>
      <c r="M329" s="33"/>
      <c r="N329" s="36"/>
      <c r="O329" s="35"/>
      <c r="P329" s="35"/>
      <c r="Q329" s="35"/>
      <c r="R329" s="35"/>
      <c r="S329" s="127"/>
      <c r="T329" s="35"/>
      <c r="U329" s="35"/>
      <c r="V329" s="35"/>
      <c r="W329" s="35"/>
      <c r="X329" s="128"/>
      <c r="Y329" s="32"/>
      <c r="Z329" s="32"/>
      <c r="AA329" s="32"/>
      <c r="AB329" s="39">
        <f t="shared" si="10"/>
        <v>2</v>
      </c>
      <c r="AC329" s="40">
        <f t="shared" si="11"/>
        <v>32.5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40"/>
    </row>
    <row r="330" spans="1:32">
      <c r="A330" s="30" t="s">
        <v>441</v>
      </c>
      <c r="B330" s="31" t="s">
        <v>8</v>
      </c>
      <c r="C330" s="31" t="s">
        <v>50</v>
      </c>
      <c r="D330" s="32"/>
      <c r="E330" s="32"/>
      <c r="F330" s="128"/>
      <c r="G330" s="33"/>
      <c r="H330" s="34"/>
      <c r="I330" s="35"/>
      <c r="J330" s="33">
        <v>26</v>
      </c>
      <c r="K330" s="144"/>
      <c r="L330" s="35"/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28">
        <v>28</v>
      </c>
      <c r="Y330" s="32"/>
      <c r="Z330" s="32"/>
      <c r="AA330" s="32"/>
      <c r="AB330" s="39">
        <f t="shared" si="10"/>
        <v>2</v>
      </c>
      <c r="AC330" s="40">
        <f t="shared" si="11"/>
        <v>27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40"/>
    </row>
    <row r="331" spans="1:32">
      <c r="A331" s="30" t="s">
        <v>71</v>
      </c>
      <c r="B331" s="31" t="s">
        <v>10</v>
      </c>
      <c r="C331" s="31" t="s">
        <v>50</v>
      </c>
      <c r="D331" s="32"/>
      <c r="E331" s="32"/>
      <c r="F331" s="128"/>
      <c r="G331" s="33"/>
      <c r="H331" s="34"/>
      <c r="I331" s="35"/>
      <c r="J331" s="33"/>
      <c r="K331" s="144"/>
      <c r="L331" s="35"/>
      <c r="M331" s="33">
        <v>48</v>
      </c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28"/>
      <c r="Y331" s="32"/>
      <c r="Z331" s="32"/>
      <c r="AA331" s="32"/>
      <c r="AB331" s="39">
        <f t="shared" si="10"/>
        <v>1</v>
      </c>
      <c r="AC331" s="40">
        <f t="shared" si="11"/>
        <v>48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40"/>
    </row>
    <row r="332" spans="1:32">
      <c r="A332" s="30" t="s">
        <v>143</v>
      </c>
      <c r="B332" s="31" t="s">
        <v>4</v>
      </c>
      <c r="C332" s="31" t="s">
        <v>50</v>
      </c>
      <c r="D332" s="32"/>
      <c r="E332" s="32"/>
      <c r="F332" s="128"/>
      <c r="G332" s="33"/>
      <c r="H332" s="34"/>
      <c r="I332" s="35"/>
      <c r="J332" s="33"/>
      <c r="K332" s="144"/>
      <c r="L332" s="35"/>
      <c r="M332" s="33"/>
      <c r="N332" s="36"/>
      <c r="O332" s="35"/>
      <c r="P332" s="35"/>
      <c r="Q332" s="35"/>
      <c r="R332" s="35"/>
      <c r="S332" s="35"/>
      <c r="T332" s="35"/>
      <c r="U332" s="35"/>
      <c r="V332" s="35"/>
      <c r="W332" s="35"/>
      <c r="X332" s="128">
        <v>42</v>
      </c>
      <c r="Y332" s="32"/>
      <c r="Z332" s="32"/>
      <c r="AA332" s="32"/>
      <c r="AB332" s="39">
        <f t="shared" si="10"/>
        <v>1</v>
      </c>
      <c r="AC332" s="40">
        <f t="shared" si="11"/>
        <v>42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98"/>
    </row>
    <row r="333" spans="1:32">
      <c r="A333" s="30" t="s">
        <v>440</v>
      </c>
      <c r="B333" s="31" t="s">
        <v>3</v>
      </c>
      <c r="C333" s="31" t="s">
        <v>50</v>
      </c>
      <c r="D333" s="32"/>
      <c r="E333" s="32"/>
      <c r="F333" s="128"/>
      <c r="G333" s="33"/>
      <c r="H333" s="34"/>
      <c r="I333" s="35"/>
      <c r="J333" s="33">
        <v>37</v>
      </c>
      <c r="K333" s="144"/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/>
      <c r="Y333" s="32"/>
      <c r="Z333" s="32"/>
      <c r="AA333" s="32"/>
      <c r="AB333" s="39">
        <f t="shared" si="10"/>
        <v>1</v>
      </c>
      <c r="AC333" s="40">
        <f t="shared" si="11"/>
        <v>37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40"/>
    </row>
    <row r="334" spans="1:32">
      <c r="A334" s="44" t="s">
        <v>450</v>
      </c>
      <c r="B334" s="32" t="s">
        <v>7</v>
      </c>
      <c r="C334" s="32" t="s">
        <v>50</v>
      </c>
      <c r="D334" s="32"/>
      <c r="E334" s="32"/>
      <c r="F334" s="128"/>
      <c r="G334" s="33"/>
      <c r="H334" s="34"/>
      <c r="I334" s="35"/>
      <c r="J334" s="33"/>
      <c r="K334" s="144">
        <v>31</v>
      </c>
      <c r="L334" s="35"/>
      <c r="M334" s="33"/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59"/>
      <c r="Y334" s="32"/>
      <c r="Z334" s="32"/>
      <c r="AA334" s="31"/>
      <c r="AB334" s="39">
        <f t="shared" si="10"/>
        <v>1</v>
      </c>
      <c r="AC334" s="40">
        <f t="shared" si="11"/>
        <v>31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40"/>
    </row>
    <row r="335" spans="1:32">
      <c r="A335" s="161" t="s">
        <v>90</v>
      </c>
      <c r="B335" s="162" t="s">
        <v>7</v>
      </c>
      <c r="C335" s="162" t="s">
        <v>50</v>
      </c>
      <c r="D335" s="32"/>
      <c r="E335" s="32"/>
      <c r="F335" s="128"/>
      <c r="G335" s="33"/>
      <c r="H335" s="34"/>
      <c r="I335" s="35"/>
      <c r="J335" s="33">
        <v>30</v>
      </c>
      <c r="K335" s="144"/>
      <c r="L335" s="35"/>
      <c r="M335" s="33"/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28"/>
      <c r="Y335" s="32"/>
      <c r="Z335" s="32"/>
      <c r="AA335" s="32"/>
      <c r="AB335" s="39">
        <f t="shared" si="10"/>
        <v>1</v>
      </c>
      <c r="AC335" s="40">
        <f t="shared" si="11"/>
        <v>30</v>
      </c>
      <c r="AD335" s="40">
        <f t="array" ref="AD335">IF(AB335=0,0,IF(AB335&gt;9,AVERAGE(LARGE(D335:Z335,{1,2,3,4,5,6,7,8,9,10})),0))</f>
        <v>0</v>
      </c>
      <c r="AE335" s="40">
        <f t="array" ref="AE335">IF(AB335=0,0,IF(AB335&gt;9,SUM(LARGE(D335:Z335,{1,2,3,4,5,6,7,8,9,10})),0))</f>
        <v>0</v>
      </c>
      <c r="AF335" s="40"/>
    </row>
    <row r="336" spans="1:32">
      <c r="A336" s="30" t="s">
        <v>174</v>
      </c>
      <c r="B336" s="31" t="s">
        <v>7</v>
      </c>
      <c r="C336" s="31" t="s">
        <v>50</v>
      </c>
      <c r="D336" s="32"/>
      <c r="E336" s="32"/>
      <c r="F336" s="32"/>
      <c r="G336" s="33"/>
      <c r="H336" s="34"/>
      <c r="I336" s="35"/>
      <c r="J336" s="33"/>
      <c r="K336" s="144">
        <v>27</v>
      </c>
      <c r="L336" s="35"/>
      <c r="M336" s="33"/>
      <c r="N336" s="36"/>
      <c r="O336" s="35"/>
      <c r="P336" s="49"/>
      <c r="Q336" s="35"/>
      <c r="R336" s="35"/>
      <c r="S336" s="35"/>
      <c r="T336" s="35"/>
      <c r="U336" s="35"/>
      <c r="V336" s="35"/>
      <c r="W336" s="35"/>
      <c r="X336" s="128"/>
      <c r="Y336" s="32"/>
      <c r="Z336" s="32"/>
      <c r="AA336" s="31"/>
      <c r="AB336" s="39">
        <f t="shared" si="10"/>
        <v>1</v>
      </c>
      <c r="AC336" s="40">
        <f t="shared" si="11"/>
        <v>27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40"/>
    </row>
    <row r="337" spans="1:32">
      <c r="A337" s="30" t="s">
        <v>357</v>
      </c>
      <c r="B337" s="31" t="s">
        <v>6</v>
      </c>
      <c r="C337" s="31" t="s">
        <v>50</v>
      </c>
      <c r="D337" s="32"/>
      <c r="E337" s="32"/>
      <c r="F337" s="128">
        <v>27</v>
      </c>
      <c r="G337" s="33"/>
      <c r="H337" s="34"/>
      <c r="I337" s="35"/>
      <c r="J337" s="33"/>
      <c r="K337" s="144"/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/>
      <c r="Y337" s="32"/>
      <c r="Z337" s="32"/>
      <c r="AA337" s="32"/>
      <c r="AB337" s="39">
        <f t="shared" si="10"/>
        <v>1</v>
      </c>
      <c r="AC337" s="40">
        <f t="shared" si="11"/>
        <v>27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40"/>
    </row>
    <row r="338" spans="1:32">
      <c r="A338" s="30" t="s">
        <v>308</v>
      </c>
      <c r="B338" s="31" t="s">
        <v>8</v>
      </c>
      <c r="C338" s="31" t="s">
        <v>50</v>
      </c>
      <c r="D338" s="32"/>
      <c r="E338" s="32"/>
      <c r="F338" s="128"/>
      <c r="G338" s="33"/>
      <c r="H338" s="34"/>
      <c r="I338" s="35">
        <v>23</v>
      </c>
      <c r="J338" s="33"/>
      <c r="K338" s="144"/>
      <c r="L338" s="35"/>
      <c r="M338" s="33"/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/>
      <c r="Y338" s="32"/>
      <c r="Z338" s="32"/>
      <c r="AA338" s="32"/>
      <c r="AB338" s="39">
        <f t="shared" si="10"/>
        <v>1</v>
      </c>
      <c r="AC338" s="40">
        <f t="shared" si="11"/>
        <v>23</v>
      </c>
      <c r="AD338" s="40">
        <f t="array" ref="AD338">IF(AB338=0,0,IF(AB338&gt;9,AVERAGE(LARGE(D338:Z338,{1,2,3,4,5,6,7,8,9,10})),0))</f>
        <v>0</v>
      </c>
      <c r="AE338" s="40">
        <f t="array" ref="AE338">IF(AB338=0,0,IF(AB338&gt;9,SUM(LARGE(D338:Z338,{1,2,3,4,5,6,7,8,9,10})),0))</f>
        <v>0</v>
      </c>
      <c r="AF338" s="98"/>
    </row>
    <row r="339" spans="1:32">
      <c r="A339" s="118" t="s">
        <v>287</v>
      </c>
      <c r="B339" s="32" t="s">
        <v>12</v>
      </c>
      <c r="C339" s="32" t="s">
        <v>50</v>
      </c>
      <c r="D339" s="32"/>
      <c r="E339" s="32"/>
      <c r="F339" s="128"/>
      <c r="G339" s="33"/>
      <c r="H339" s="34"/>
      <c r="I339" s="35"/>
      <c r="J339" s="33"/>
      <c r="K339" s="144"/>
      <c r="L339" s="35"/>
      <c r="M339" s="33"/>
      <c r="N339" s="36"/>
      <c r="O339" s="35"/>
      <c r="P339" s="35"/>
      <c r="Q339" s="35"/>
      <c r="R339" s="35"/>
      <c r="S339" s="35"/>
      <c r="T339" s="35"/>
      <c r="U339" s="35"/>
      <c r="V339" s="35"/>
      <c r="W339" s="35"/>
      <c r="X339" s="128"/>
      <c r="Y339" s="32"/>
      <c r="Z339" s="32"/>
      <c r="AA339" s="32"/>
      <c r="AB339" s="39">
        <f t="shared" si="10"/>
        <v>0</v>
      </c>
      <c r="AC339" s="40">
        <f t="shared" si="11"/>
        <v>0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98"/>
    </row>
    <row r="340" spans="1:32">
      <c r="A340" s="44" t="s">
        <v>92</v>
      </c>
      <c r="B340" s="32" t="s">
        <v>12</v>
      </c>
      <c r="C340" s="31" t="s">
        <v>50</v>
      </c>
      <c r="D340" s="32"/>
      <c r="E340" s="32"/>
      <c r="F340" s="128"/>
      <c r="G340" s="33"/>
      <c r="H340" s="34"/>
      <c r="I340" s="35"/>
      <c r="J340" s="33"/>
      <c r="K340" s="144"/>
      <c r="L340" s="35"/>
      <c r="M340" s="33"/>
      <c r="N340" s="36"/>
      <c r="O340" s="35"/>
      <c r="P340" s="35"/>
      <c r="Q340" s="35"/>
      <c r="R340" s="35"/>
      <c r="S340" s="35"/>
      <c r="T340" s="35"/>
      <c r="U340" s="35"/>
      <c r="V340" s="35"/>
      <c r="W340" s="35"/>
      <c r="X340" s="128"/>
      <c r="Y340" s="32"/>
      <c r="Z340" s="32"/>
      <c r="AA340" s="32"/>
      <c r="AB340" s="39">
        <f t="shared" si="10"/>
        <v>0</v>
      </c>
      <c r="AC340" s="40">
        <f t="shared" si="11"/>
        <v>0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98"/>
    </row>
    <row r="341" spans="1:32">
      <c r="A341" s="30" t="s">
        <v>93</v>
      </c>
      <c r="B341" s="31" t="s">
        <v>12</v>
      </c>
      <c r="C341" s="31" t="s">
        <v>50</v>
      </c>
      <c r="D341" s="32"/>
      <c r="E341" s="32"/>
      <c r="F341" s="128"/>
      <c r="G341" s="33"/>
      <c r="H341" s="34"/>
      <c r="I341" s="35"/>
      <c r="J341" s="33"/>
      <c r="K341" s="144"/>
      <c r="L341" s="35"/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/>
      <c r="Y341" s="32"/>
      <c r="Z341" s="32"/>
      <c r="AA341" s="32"/>
      <c r="AB341" s="39">
        <f t="shared" si="10"/>
        <v>0</v>
      </c>
      <c r="AC341" s="40">
        <f t="shared" si="11"/>
        <v>0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</row>
    <row r="342" spans="1:32">
      <c r="A342" s="118" t="s">
        <v>129</v>
      </c>
      <c r="B342" s="32" t="s">
        <v>9</v>
      </c>
      <c r="C342" s="32" t="s">
        <v>50</v>
      </c>
      <c r="D342" s="37"/>
      <c r="E342" s="37"/>
      <c r="F342" s="129"/>
      <c r="G342" s="36"/>
      <c r="H342" s="36"/>
      <c r="I342" s="36"/>
      <c r="J342" s="36"/>
      <c r="K342" s="145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129"/>
      <c r="Y342" s="37"/>
      <c r="Z342" s="37"/>
      <c r="AA342" s="37"/>
      <c r="AB342" s="39">
        <f t="shared" si="10"/>
        <v>0</v>
      </c>
      <c r="AC342" s="40">
        <f t="shared" si="11"/>
        <v>0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</row>
    <row r="343" spans="1:32">
      <c r="A343" s="44" t="s">
        <v>132</v>
      </c>
      <c r="B343" s="32" t="s">
        <v>11</v>
      </c>
      <c r="C343" s="31" t="s">
        <v>50</v>
      </c>
      <c r="D343" s="32"/>
      <c r="E343" s="32"/>
      <c r="F343" s="128"/>
      <c r="G343" s="33"/>
      <c r="H343" s="34"/>
      <c r="I343" s="35"/>
      <c r="J343" s="33"/>
      <c r="K343" s="144"/>
      <c r="L343" s="35"/>
      <c r="M343" s="33"/>
      <c r="N343" s="36"/>
      <c r="O343" s="35"/>
      <c r="P343" s="35"/>
      <c r="Q343" s="35"/>
      <c r="R343" s="35"/>
      <c r="S343" s="35"/>
      <c r="T343" s="35"/>
      <c r="U343" s="35"/>
      <c r="V343" s="35"/>
      <c r="W343" s="35"/>
      <c r="X343" s="128"/>
      <c r="Y343" s="32"/>
      <c r="Z343" s="32"/>
      <c r="AA343" s="31"/>
      <c r="AB343" s="39">
        <f t="shared" si="10"/>
        <v>0</v>
      </c>
      <c r="AC343" s="40">
        <f t="shared" si="11"/>
        <v>0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132"/>
    </row>
    <row r="344" spans="1:32">
      <c r="A344" s="44" t="s">
        <v>133</v>
      </c>
      <c r="B344" s="32" t="s">
        <v>5</v>
      </c>
      <c r="C344" s="32" t="s">
        <v>50</v>
      </c>
      <c r="D344" s="32"/>
      <c r="E344" s="32"/>
      <c r="F344" s="128"/>
      <c r="G344" s="33"/>
      <c r="H344" s="34"/>
      <c r="I344" s="35"/>
      <c r="J344" s="33"/>
      <c r="K344" s="144"/>
      <c r="L344" s="35"/>
      <c r="M344" s="33"/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/>
      <c r="Y344" s="32"/>
      <c r="Z344" s="32"/>
      <c r="AA344" s="32"/>
      <c r="AB344" s="39">
        <f t="shared" si="10"/>
        <v>0</v>
      </c>
      <c r="AC344" s="40">
        <f t="shared" si="11"/>
        <v>0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132"/>
    </row>
    <row r="345" spans="1:32">
      <c r="A345" s="30" t="s">
        <v>326</v>
      </c>
      <c r="B345" s="31" t="s">
        <v>10</v>
      </c>
      <c r="C345" s="31" t="s">
        <v>50</v>
      </c>
      <c r="D345" s="32"/>
      <c r="E345" s="32"/>
      <c r="F345" s="128"/>
      <c r="G345" s="33"/>
      <c r="H345" s="34"/>
      <c r="I345" s="35"/>
      <c r="J345" s="33"/>
      <c r="K345" s="144"/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2"/>
      <c r="AB345" s="39">
        <f t="shared" si="10"/>
        <v>0</v>
      </c>
      <c r="AC345" s="40">
        <f t="shared" si="11"/>
        <v>0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132"/>
    </row>
    <row r="346" spans="1:32">
      <c r="A346" s="30" t="s">
        <v>153</v>
      </c>
      <c r="B346" s="31" t="s">
        <v>9</v>
      </c>
      <c r="C346" s="31" t="s">
        <v>50</v>
      </c>
      <c r="D346" s="32"/>
      <c r="E346" s="32"/>
      <c r="F346" s="128"/>
      <c r="G346" s="33"/>
      <c r="H346" s="34"/>
      <c r="I346" s="35"/>
      <c r="J346" s="33"/>
      <c r="K346" s="144"/>
      <c r="L346" s="35"/>
      <c r="M346" s="33"/>
      <c r="N346" s="36"/>
      <c r="O346" s="35"/>
      <c r="P346" s="35"/>
      <c r="Q346" s="35"/>
      <c r="R346" s="35"/>
      <c r="S346" s="35"/>
      <c r="T346" s="35"/>
      <c r="U346" s="35"/>
      <c r="V346" s="35"/>
      <c r="W346" s="35"/>
      <c r="X346" s="128"/>
      <c r="Y346" s="32"/>
      <c r="Z346" s="32"/>
      <c r="AA346" s="32"/>
      <c r="AB346" s="39">
        <f t="shared" si="10"/>
        <v>0</v>
      </c>
      <c r="AC346" s="40">
        <f t="shared" si="11"/>
        <v>0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132"/>
    </row>
    <row r="347" spans="1:32">
      <c r="A347" s="30" t="s">
        <v>343</v>
      </c>
      <c r="B347" s="31" t="s">
        <v>3</v>
      </c>
      <c r="C347" s="31" t="s">
        <v>50</v>
      </c>
      <c r="D347" s="32"/>
      <c r="E347" s="32"/>
      <c r="F347" s="128"/>
      <c r="G347" s="33"/>
      <c r="H347" s="34"/>
      <c r="I347" s="35"/>
      <c r="J347" s="33"/>
      <c r="K347" s="144"/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 t="shared" si="10"/>
        <v>0</v>
      </c>
      <c r="AC347" s="40">
        <f t="shared" si="11"/>
        <v>0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132"/>
    </row>
    <row r="348" spans="1:32">
      <c r="A348" s="30" t="s">
        <v>348</v>
      </c>
      <c r="B348" s="31" t="s">
        <v>3</v>
      </c>
      <c r="C348" s="31" t="s">
        <v>50</v>
      </c>
      <c r="D348" s="32"/>
      <c r="E348" s="32"/>
      <c r="F348" s="128"/>
      <c r="G348" s="33"/>
      <c r="H348" s="34"/>
      <c r="I348" s="35"/>
      <c r="J348" s="33"/>
      <c r="K348" s="144"/>
      <c r="L348" s="35"/>
      <c r="M348" s="33"/>
      <c r="N348" s="36"/>
      <c r="O348" s="35"/>
      <c r="P348" s="35"/>
      <c r="Q348" s="35"/>
      <c r="R348" s="35"/>
      <c r="S348" s="35"/>
      <c r="T348" s="35"/>
      <c r="U348" s="35"/>
      <c r="V348" s="35"/>
      <c r="W348" s="35"/>
      <c r="X348" s="128"/>
      <c r="Y348" s="32"/>
      <c r="Z348" s="32"/>
      <c r="AA348" s="31"/>
      <c r="AB348" s="39">
        <f t="shared" si="10"/>
        <v>0</v>
      </c>
      <c r="AC348" s="40">
        <f t="shared" si="11"/>
        <v>0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132"/>
    </row>
    <row r="349" spans="1:32">
      <c r="A349" s="30" t="s">
        <v>354</v>
      </c>
      <c r="B349" s="31" t="s">
        <v>3</v>
      </c>
      <c r="C349" s="41" t="s">
        <v>50</v>
      </c>
      <c r="D349" s="32"/>
      <c r="E349" s="32"/>
      <c r="F349" s="128"/>
      <c r="G349" s="33"/>
      <c r="H349" s="34"/>
      <c r="I349" s="35"/>
      <c r="J349" s="33"/>
      <c r="K349" s="144"/>
      <c r="L349" s="35"/>
      <c r="M349" s="33"/>
      <c r="N349" s="36"/>
      <c r="O349" s="35"/>
      <c r="P349" s="35"/>
      <c r="Q349" s="35"/>
      <c r="R349" s="35"/>
      <c r="S349" s="35"/>
      <c r="T349" s="35"/>
      <c r="U349" s="35"/>
      <c r="V349" s="35"/>
      <c r="W349" s="35"/>
      <c r="X349" s="128"/>
      <c r="Y349" s="32"/>
      <c r="Z349" s="32"/>
      <c r="AA349" s="32"/>
      <c r="AB349" s="39">
        <f t="shared" si="10"/>
        <v>0</v>
      </c>
      <c r="AC349" s="40">
        <f t="shared" si="11"/>
        <v>0</v>
      </c>
      <c r="AD349" s="40">
        <f t="array" ref="AD349">IF(AB349=0,0,IF(AB349&gt;9,AVERAGE(LARGE(D349:Z349,{1,2,3,4,5,6,7,8,9,10})),0))</f>
        <v>0</v>
      </c>
      <c r="AE349" s="40">
        <f t="array" ref="AE349">IF(AB349=0,0,IF(AB349&gt;9,SUM(LARGE(D349:Z349,{1,2,3,4,5,6,7,8,9,10})),0))</f>
        <v>0</v>
      </c>
    </row>
    <row r="350" spans="1:32">
      <c r="A350" s="30" t="s">
        <v>206</v>
      </c>
      <c r="B350" s="31" t="s">
        <v>7</v>
      </c>
      <c r="C350" s="31" t="s">
        <v>50</v>
      </c>
      <c r="D350" s="32"/>
      <c r="E350" s="32"/>
      <c r="F350" s="128"/>
      <c r="G350" s="33"/>
      <c r="H350" s="34"/>
      <c r="I350" s="35"/>
      <c r="J350" s="33"/>
      <c r="K350" s="144"/>
      <c r="L350" s="35"/>
      <c r="M350" s="33"/>
      <c r="N350" s="36"/>
      <c r="O350" s="35"/>
      <c r="P350" s="35"/>
      <c r="Q350" s="35"/>
      <c r="R350" s="35"/>
      <c r="S350" s="35"/>
      <c r="T350" s="35"/>
      <c r="U350" s="35"/>
      <c r="V350" s="35"/>
      <c r="W350" s="35"/>
      <c r="X350" s="128"/>
      <c r="Y350" s="32"/>
      <c r="Z350" s="32"/>
      <c r="AA350" s="32"/>
      <c r="AB350" s="39">
        <f t="shared" si="10"/>
        <v>0</v>
      </c>
      <c r="AC350" s="40">
        <f t="shared" si="11"/>
        <v>0</v>
      </c>
      <c r="AD350" s="40">
        <f t="array" ref="AD350">IF(AB350=0,0,IF(AB350&gt;9,AVERAGE(LARGE(D350:Z350,{1,2,3,4,5,6,7,8,9,10})),0))</f>
        <v>0</v>
      </c>
      <c r="AE350" s="40">
        <f t="array" ref="AE350">IF(AB350=0,0,IF(AB350&gt;9,SUM(LARGE(D350:Z350,{1,2,3,4,5,6,7,8,9,10})),0))</f>
        <v>0</v>
      </c>
    </row>
    <row r="351" spans="1:32">
      <c r="A351" s="30" t="s">
        <v>217</v>
      </c>
      <c r="B351" s="31" t="s">
        <v>12</v>
      </c>
      <c r="C351" s="31" t="s">
        <v>50</v>
      </c>
      <c r="D351" s="32"/>
      <c r="E351" s="32"/>
      <c r="F351" s="128"/>
      <c r="G351" s="33"/>
      <c r="H351" s="34"/>
      <c r="I351" s="35"/>
      <c r="J351" s="33"/>
      <c r="K351" s="144"/>
      <c r="L351" s="35"/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/>
      <c r="Y351" s="32"/>
      <c r="Z351" s="32"/>
      <c r="AA351" s="32"/>
      <c r="AB351" s="39">
        <f t="shared" si="10"/>
        <v>0</v>
      </c>
      <c r="AC351" s="40">
        <f t="shared" si="11"/>
        <v>0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</row>
    <row r="352" spans="1:32">
      <c r="A352" s="30" t="s">
        <v>122</v>
      </c>
      <c r="B352" s="31" t="s">
        <v>5</v>
      </c>
      <c r="C352" s="31" t="s">
        <v>57</v>
      </c>
      <c r="D352" s="32">
        <v>35</v>
      </c>
      <c r="E352" s="32">
        <v>45</v>
      </c>
      <c r="F352" s="128">
        <v>45</v>
      </c>
      <c r="G352" s="33">
        <v>32</v>
      </c>
      <c r="H352" s="34"/>
      <c r="I352" s="35">
        <v>41</v>
      </c>
      <c r="J352" s="33">
        <v>36</v>
      </c>
      <c r="K352" s="144">
        <v>40</v>
      </c>
      <c r="L352" s="35"/>
      <c r="M352" s="33">
        <v>47</v>
      </c>
      <c r="N352" s="36"/>
      <c r="O352" s="35"/>
      <c r="P352" s="35"/>
      <c r="Q352" s="35"/>
      <c r="R352" s="35"/>
      <c r="S352" s="35"/>
      <c r="T352" s="35"/>
      <c r="U352" s="35"/>
      <c r="V352" s="35"/>
      <c r="W352" s="35"/>
      <c r="X352" s="128">
        <v>41</v>
      </c>
      <c r="Y352" s="32">
        <v>39</v>
      </c>
      <c r="Z352" s="32">
        <v>44</v>
      </c>
      <c r="AA352" s="32"/>
      <c r="AB352" s="39">
        <f t="shared" si="10"/>
        <v>11</v>
      </c>
      <c r="AC352" s="40">
        <f t="shared" si="11"/>
        <v>40.454545454545453</v>
      </c>
      <c r="AD352" s="40">
        <f t="array" ref="AD352">IF(AB352=0,0,IF(AB352&gt;9,AVERAGE(LARGE(D352:Z352,{1,2,3,4,5,6,7,8,9,10})),0))</f>
        <v>41.3</v>
      </c>
      <c r="AE352" s="40">
        <f t="array" ref="AE352">IF(AB352=0,0,IF(AB352&gt;9,SUM(LARGE(D352:Z352,{1,2,3,4,5,6,7,8,9,10})),0))</f>
        <v>413</v>
      </c>
    </row>
    <row r="353" spans="1:31">
      <c r="A353" s="46" t="s">
        <v>163</v>
      </c>
      <c r="B353" s="37" t="s">
        <v>8</v>
      </c>
      <c r="C353" s="37" t="s">
        <v>57</v>
      </c>
      <c r="D353" s="32">
        <v>34</v>
      </c>
      <c r="E353" s="32">
        <v>42</v>
      </c>
      <c r="F353" s="128">
        <v>42</v>
      </c>
      <c r="G353" s="33">
        <v>36</v>
      </c>
      <c r="H353" s="34">
        <v>40</v>
      </c>
      <c r="I353" s="35">
        <v>41</v>
      </c>
      <c r="J353" s="33">
        <v>38</v>
      </c>
      <c r="K353" s="144">
        <v>35</v>
      </c>
      <c r="L353" s="35">
        <v>33</v>
      </c>
      <c r="M353" s="33">
        <v>45</v>
      </c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>
        <v>39</v>
      </c>
      <c r="Y353" s="31">
        <v>41</v>
      </c>
      <c r="Z353" s="37"/>
      <c r="AA353" s="32"/>
      <c r="AB353" s="39">
        <f t="shared" si="10"/>
        <v>12</v>
      </c>
      <c r="AC353" s="40">
        <f t="shared" si="11"/>
        <v>38.833333333333336</v>
      </c>
      <c r="AD353" s="40">
        <f t="array" ref="AD353">IF(AB353=0,0,IF(AB353&gt;9,AVERAGE(LARGE(D353:Z353,{1,2,3,4,5,6,7,8,9,10})),0))</f>
        <v>39.9</v>
      </c>
      <c r="AE353" s="40">
        <f t="array" ref="AE353">IF(AB353=0,0,IF(AB353&gt;9,SUM(LARGE(D353:Z353,{1,2,3,4,5,6,7,8,9,10})),0))</f>
        <v>399</v>
      </c>
    </row>
    <row r="354" spans="1:31">
      <c r="A354" s="30" t="s">
        <v>74</v>
      </c>
      <c r="B354" s="32" t="s">
        <v>9</v>
      </c>
      <c r="C354" s="32" t="s">
        <v>57</v>
      </c>
      <c r="D354" s="32">
        <v>36</v>
      </c>
      <c r="E354" s="32">
        <v>43</v>
      </c>
      <c r="F354" s="128">
        <v>44</v>
      </c>
      <c r="G354" s="33">
        <v>37</v>
      </c>
      <c r="H354" s="34">
        <v>37</v>
      </c>
      <c r="I354" s="35">
        <v>40</v>
      </c>
      <c r="J354" s="33"/>
      <c r="K354" s="144"/>
      <c r="L354" s="35">
        <v>31</v>
      </c>
      <c r="M354" s="33">
        <v>45</v>
      </c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28">
        <v>40</v>
      </c>
      <c r="Y354" s="32">
        <v>31</v>
      </c>
      <c r="Z354" s="32">
        <v>44</v>
      </c>
      <c r="AA354" s="32"/>
      <c r="AB354" s="39">
        <f t="shared" si="10"/>
        <v>11</v>
      </c>
      <c r="AC354" s="40">
        <f t="shared" si="11"/>
        <v>38.909090909090907</v>
      </c>
      <c r="AD354" s="40">
        <f t="array" ref="AD354">IF(AB354=0,0,IF(AB354&gt;9,AVERAGE(LARGE(D354:Z354,{1,2,3,4,5,6,7,8,9,10})),0))</f>
        <v>39.700000000000003</v>
      </c>
      <c r="AE354" s="40">
        <f t="array" ref="AE354">IF(AB354=0,0,IF(AB354&gt;9,SUM(LARGE(D354:Z354,{1,2,3,4,5,6,7,8,9,10})),0))</f>
        <v>397</v>
      </c>
    </row>
    <row r="355" spans="1:31">
      <c r="A355" s="44" t="s">
        <v>84</v>
      </c>
      <c r="B355" s="32" t="s">
        <v>12</v>
      </c>
      <c r="C355" s="31" t="s">
        <v>57</v>
      </c>
      <c r="D355" s="32">
        <v>40</v>
      </c>
      <c r="E355" s="32">
        <v>38</v>
      </c>
      <c r="F355" s="128">
        <v>41</v>
      </c>
      <c r="G355" s="33"/>
      <c r="H355" s="34">
        <v>40</v>
      </c>
      <c r="I355" s="35">
        <v>36</v>
      </c>
      <c r="J355" s="33">
        <v>28</v>
      </c>
      <c r="K355" s="144">
        <v>37</v>
      </c>
      <c r="L355" s="35">
        <v>38</v>
      </c>
      <c r="M355" s="33">
        <v>42</v>
      </c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>
        <v>39</v>
      </c>
      <c r="Y355" s="32"/>
      <c r="Z355" s="32"/>
      <c r="AA355" s="32"/>
      <c r="AB355" s="39">
        <f t="shared" si="10"/>
        <v>10</v>
      </c>
      <c r="AC355" s="40">
        <f t="shared" si="11"/>
        <v>37.9</v>
      </c>
      <c r="AD355" s="40">
        <f t="array" ref="AD355">IF(AB355=0,0,IF(AB355&gt;9,AVERAGE(LARGE(D355:Z355,{1,2,3,4,5,6,7,8,9,10})),0))</f>
        <v>37.9</v>
      </c>
      <c r="AE355" s="40">
        <f t="array" ref="AE355">IF(AB355=0,0,IF(AB355&gt;9,SUM(LARGE(D355:Z355,{1,2,3,4,5,6,7,8,9,10})),0))</f>
        <v>379</v>
      </c>
    </row>
    <row r="356" spans="1:31">
      <c r="A356" s="44" t="s">
        <v>185</v>
      </c>
      <c r="B356" s="32" t="s">
        <v>9</v>
      </c>
      <c r="C356" s="31" t="s">
        <v>57</v>
      </c>
      <c r="D356" s="9">
        <v>39</v>
      </c>
      <c r="E356" s="32">
        <v>43</v>
      </c>
      <c r="F356" s="128">
        <v>40</v>
      </c>
      <c r="G356" s="33">
        <v>39</v>
      </c>
      <c r="H356" s="34">
        <v>41</v>
      </c>
      <c r="I356" s="35">
        <v>28</v>
      </c>
      <c r="J356" s="33">
        <v>31</v>
      </c>
      <c r="K356" s="144">
        <v>38</v>
      </c>
      <c r="L356" s="35"/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>
        <v>46</v>
      </c>
      <c r="Y356" s="32">
        <v>33</v>
      </c>
      <c r="Z356" s="32"/>
      <c r="AA356" s="32"/>
      <c r="AB356" s="39">
        <f t="shared" si="10"/>
        <v>10</v>
      </c>
      <c r="AC356" s="40">
        <f t="shared" si="11"/>
        <v>37.799999999999997</v>
      </c>
      <c r="AD356" s="40">
        <f t="array" ref="AD356">IF(AB356=0,0,IF(AB356&gt;9,AVERAGE(LARGE(D356:Z356,{1,2,3,4,5,6,7,8,9,10})),0))</f>
        <v>37.799999999999997</v>
      </c>
      <c r="AE356" s="40">
        <f t="array" ref="AE356">IF(AB356=0,0,IF(AB356&gt;9,SUM(LARGE(D356:Z356,{1,2,3,4,5,6,7,8,9,10})),0))</f>
        <v>378</v>
      </c>
    </row>
    <row r="357" spans="1:31">
      <c r="A357" s="30" t="s">
        <v>146</v>
      </c>
      <c r="B357" s="31" t="s">
        <v>6</v>
      </c>
      <c r="C357" s="31" t="s">
        <v>57</v>
      </c>
      <c r="D357" s="32">
        <v>45</v>
      </c>
      <c r="E357" s="32">
        <v>46</v>
      </c>
      <c r="F357" s="128"/>
      <c r="G357" s="33">
        <v>47</v>
      </c>
      <c r="H357" s="34">
        <v>45</v>
      </c>
      <c r="I357" s="35">
        <v>43</v>
      </c>
      <c r="J357" s="33">
        <v>43</v>
      </c>
      <c r="K357" s="144">
        <v>46</v>
      </c>
      <c r="L357" s="35">
        <v>42</v>
      </c>
      <c r="M357" s="33">
        <v>48</v>
      </c>
      <c r="N357" s="36"/>
      <c r="O357" s="35"/>
      <c r="P357" s="35"/>
      <c r="Q357" s="35"/>
      <c r="R357" s="35"/>
      <c r="S357" s="35"/>
      <c r="T357" s="35"/>
      <c r="U357" s="35"/>
      <c r="V357" s="35"/>
      <c r="W357" s="35"/>
      <c r="X357" s="128"/>
      <c r="Y357" s="32"/>
      <c r="Z357" s="32"/>
      <c r="AA357" s="32"/>
      <c r="AB357" s="39">
        <f t="shared" si="10"/>
        <v>9</v>
      </c>
      <c r="AC357" s="40">
        <f t="shared" si="11"/>
        <v>45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</row>
    <row r="358" spans="1:31">
      <c r="A358" s="44" t="s">
        <v>382</v>
      </c>
      <c r="B358" s="38" t="s">
        <v>7</v>
      </c>
      <c r="C358" s="31" t="s">
        <v>57</v>
      </c>
      <c r="D358" s="32">
        <v>36</v>
      </c>
      <c r="E358" s="32">
        <v>33</v>
      </c>
      <c r="F358" s="128">
        <v>41</v>
      </c>
      <c r="G358" s="33"/>
      <c r="H358" s="34">
        <v>37</v>
      </c>
      <c r="I358" s="35">
        <v>35</v>
      </c>
      <c r="J358" s="33"/>
      <c r="K358" s="144"/>
      <c r="L358" s="35">
        <v>28</v>
      </c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>
        <v>36</v>
      </c>
      <c r="Y358" s="31">
        <v>32</v>
      </c>
      <c r="Z358" s="31">
        <v>29</v>
      </c>
      <c r="AA358" s="32"/>
      <c r="AB358" s="39">
        <f t="shared" si="10"/>
        <v>9</v>
      </c>
      <c r="AC358" s="40">
        <f t="shared" si="11"/>
        <v>34.111111111111114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</row>
    <row r="359" spans="1:31">
      <c r="A359" s="118" t="s">
        <v>56</v>
      </c>
      <c r="B359" s="31" t="s">
        <v>12</v>
      </c>
      <c r="C359" s="32" t="s">
        <v>57</v>
      </c>
      <c r="D359" s="32">
        <v>31</v>
      </c>
      <c r="E359" s="32">
        <v>35</v>
      </c>
      <c r="F359" s="128">
        <v>36</v>
      </c>
      <c r="G359" s="33">
        <v>27</v>
      </c>
      <c r="H359" s="34">
        <v>39</v>
      </c>
      <c r="I359" s="35"/>
      <c r="J359" s="33">
        <v>31</v>
      </c>
      <c r="K359" s="144"/>
      <c r="L359" s="35">
        <v>25</v>
      </c>
      <c r="M359" s="33">
        <v>40</v>
      </c>
      <c r="N359" s="36"/>
      <c r="O359" s="35"/>
      <c r="P359" s="35"/>
      <c r="Q359" s="35"/>
      <c r="R359" s="35"/>
      <c r="S359" s="35"/>
      <c r="T359" s="35"/>
      <c r="U359" s="35"/>
      <c r="V359" s="35"/>
      <c r="W359" s="35"/>
      <c r="X359" s="128">
        <v>40</v>
      </c>
      <c r="Y359" s="32"/>
      <c r="Z359" s="32"/>
      <c r="AA359" s="32"/>
      <c r="AB359" s="39">
        <f t="shared" si="10"/>
        <v>9</v>
      </c>
      <c r="AC359" s="40">
        <f t="shared" si="11"/>
        <v>33.777777777777779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</row>
    <row r="360" spans="1:31">
      <c r="A360" s="44" t="s">
        <v>383</v>
      </c>
      <c r="B360" s="38" t="s">
        <v>7</v>
      </c>
      <c r="C360" s="38" t="s">
        <v>57</v>
      </c>
      <c r="D360" s="32">
        <v>30</v>
      </c>
      <c r="E360" s="32"/>
      <c r="F360" s="128">
        <v>39</v>
      </c>
      <c r="G360" s="33">
        <v>37</v>
      </c>
      <c r="H360" s="34">
        <v>36</v>
      </c>
      <c r="I360" s="35">
        <v>22</v>
      </c>
      <c r="J360" s="33"/>
      <c r="K360" s="144"/>
      <c r="L360" s="35">
        <v>30</v>
      </c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59">
        <v>38</v>
      </c>
      <c r="Y360" s="32">
        <v>30</v>
      </c>
      <c r="Z360" s="32">
        <v>21</v>
      </c>
      <c r="AA360" s="31"/>
      <c r="AB360" s="39">
        <f t="shared" si="10"/>
        <v>9</v>
      </c>
      <c r="AC360" s="40">
        <f t="shared" si="11"/>
        <v>31.444444444444443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</row>
    <row r="361" spans="1:31">
      <c r="A361" s="54" t="s">
        <v>162</v>
      </c>
      <c r="B361" s="32" t="s">
        <v>9</v>
      </c>
      <c r="C361" s="31" t="s">
        <v>57</v>
      </c>
      <c r="D361" s="32"/>
      <c r="E361" s="32">
        <v>38</v>
      </c>
      <c r="F361" s="128">
        <v>38</v>
      </c>
      <c r="G361" s="33"/>
      <c r="H361" s="34">
        <v>40</v>
      </c>
      <c r="I361" s="35"/>
      <c r="J361" s="33"/>
      <c r="K361" s="144"/>
      <c r="L361" s="35">
        <v>34</v>
      </c>
      <c r="M361" s="33">
        <v>40</v>
      </c>
      <c r="N361" s="36"/>
      <c r="O361" s="35"/>
      <c r="P361" s="35"/>
      <c r="Q361" s="35"/>
      <c r="R361" s="35"/>
      <c r="S361" s="35"/>
      <c r="T361" s="35"/>
      <c r="U361" s="35"/>
      <c r="V361" s="35"/>
      <c r="W361" s="35"/>
      <c r="X361" s="128">
        <v>42</v>
      </c>
      <c r="Y361" s="32">
        <v>42</v>
      </c>
      <c r="Z361" s="32">
        <v>40</v>
      </c>
      <c r="AA361" s="32"/>
      <c r="AB361" s="39">
        <f t="shared" si="10"/>
        <v>8</v>
      </c>
      <c r="AC361" s="40">
        <f t="shared" si="11"/>
        <v>39.25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</row>
    <row r="362" spans="1:31">
      <c r="A362" s="30" t="s">
        <v>82</v>
      </c>
      <c r="B362" s="31" t="s">
        <v>6</v>
      </c>
      <c r="C362" s="41" t="s">
        <v>57</v>
      </c>
      <c r="D362" s="32">
        <v>41</v>
      </c>
      <c r="E362" s="32">
        <v>40</v>
      </c>
      <c r="F362" s="128"/>
      <c r="G362" s="33"/>
      <c r="H362" s="34">
        <v>39</v>
      </c>
      <c r="I362" s="35">
        <v>38</v>
      </c>
      <c r="J362" s="33">
        <v>30</v>
      </c>
      <c r="K362" s="144">
        <v>42</v>
      </c>
      <c r="L362" s="35">
        <v>37</v>
      </c>
      <c r="M362" s="33">
        <v>42</v>
      </c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28"/>
      <c r="Y362" s="32"/>
      <c r="Z362" s="32"/>
      <c r="AA362" s="32"/>
      <c r="AB362" s="39">
        <f t="shared" si="10"/>
        <v>8</v>
      </c>
      <c r="AC362" s="40">
        <f t="shared" si="11"/>
        <v>38.625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</row>
    <row r="363" spans="1:31">
      <c r="A363" s="126" t="s">
        <v>401</v>
      </c>
      <c r="B363" s="120" t="s">
        <v>7</v>
      </c>
      <c r="C363" s="120" t="s">
        <v>57</v>
      </c>
      <c r="D363" s="121"/>
      <c r="E363" s="121">
        <v>38</v>
      </c>
      <c r="F363" s="128">
        <v>27</v>
      </c>
      <c r="G363" s="33">
        <v>28</v>
      </c>
      <c r="H363" s="34">
        <v>37</v>
      </c>
      <c r="I363" s="35"/>
      <c r="J363" s="33"/>
      <c r="K363" s="144">
        <v>33</v>
      </c>
      <c r="L363" s="35"/>
      <c r="M363" s="33"/>
      <c r="N363" s="36"/>
      <c r="O363" s="35"/>
      <c r="P363" s="35"/>
      <c r="Q363" s="35"/>
      <c r="R363" s="35"/>
      <c r="S363" s="127"/>
      <c r="T363" s="35"/>
      <c r="U363" s="35"/>
      <c r="V363" s="35"/>
      <c r="W363" s="35"/>
      <c r="X363" s="159">
        <v>29</v>
      </c>
      <c r="Y363" s="32">
        <v>34</v>
      </c>
      <c r="Z363" s="32">
        <v>30</v>
      </c>
      <c r="AA363" s="31"/>
      <c r="AB363" s="39">
        <f t="shared" si="10"/>
        <v>8</v>
      </c>
      <c r="AC363" s="40">
        <f t="shared" si="11"/>
        <v>32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</row>
    <row r="364" spans="1:31">
      <c r="A364" s="30" t="s">
        <v>112</v>
      </c>
      <c r="B364" s="31" t="s">
        <v>5</v>
      </c>
      <c r="C364" s="41" t="s">
        <v>57</v>
      </c>
      <c r="D364" s="32"/>
      <c r="E364" s="32">
        <v>47</v>
      </c>
      <c r="F364" s="128"/>
      <c r="G364" s="31">
        <v>36</v>
      </c>
      <c r="H364" s="42">
        <v>41</v>
      </c>
      <c r="I364" s="32"/>
      <c r="J364" s="31"/>
      <c r="K364" s="128">
        <v>45</v>
      </c>
      <c r="L364" s="32">
        <v>35</v>
      </c>
      <c r="M364" s="31">
        <v>41</v>
      </c>
      <c r="N364" s="37"/>
      <c r="O364" s="32"/>
      <c r="P364" s="32"/>
      <c r="Q364" s="32"/>
      <c r="R364" s="32"/>
      <c r="S364" s="32"/>
      <c r="T364" s="32"/>
      <c r="U364" s="32"/>
      <c r="V364" s="32"/>
      <c r="W364" s="32"/>
      <c r="X364" s="128">
        <v>40</v>
      </c>
      <c r="Y364" s="32"/>
      <c r="Z364" s="32"/>
      <c r="AA364" s="32"/>
      <c r="AB364" s="39">
        <f t="shared" si="10"/>
        <v>7</v>
      </c>
      <c r="AC364" s="40">
        <f t="shared" si="11"/>
        <v>40.714285714285715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1">
      <c r="A365" s="30" t="s">
        <v>127</v>
      </c>
      <c r="B365" s="31" t="s">
        <v>7</v>
      </c>
      <c r="C365" s="31" t="s">
        <v>57</v>
      </c>
      <c r="D365" s="32">
        <v>34</v>
      </c>
      <c r="E365" s="32">
        <v>40</v>
      </c>
      <c r="F365" s="128">
        <v>38</v>
      </c>
      <c r="G365" s="31">
        <v>36</v>
      </c>
      <c r="H365" s="42">
        <v>40</v>
      </c>
      <c r="I365" s="32">
        <v>36</v>
      </c>
      <c r="J365" s="31">
        <v>41</v>
      </c>
      <c r="K365" s="128"/>
      <c r="L365" s="32"/>
      <c r="M365" s="31"/>
      <c r="N365" s="37"/>
      <c r="O365" s="32"/>
      <c r="P365" s="32"/>
      <c r="Q365" s="32"/>
      <c r="R365" s="32"/>
      <c r="S365" s="32"/>
      <c r="T365" s="32"/>
      <c r="U365" s="32"/>
      <c r="V365" s="32"/>
      <c r="W365" s="32"/>
      <c r="X365" s="128"/>
      <c r="Y365" s="31"/>
      <c r="Z365" s="31"/>
      <c r="AA365" s="32"/>
      <c r="AB365" s="39">
        <f t="shared" si="10"/>
        <v>7</v>
      </c>
      <c r="AC365" s="40">
        <f t="shared" si="11"/>
        <v>37.857142857142854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</row>
    <row r="366" spans="1:31">
      <c r="A366" s="118" t="s">
        <v>128</v>
      </c>
      <c r="B366" s="32" t="s">
        <v>6</v>
      </c>
      <c r="C366" s="32" t="s">
        <v>57</v>
      </c>
      <c r="D366" s="32">
        <v>32</v>
      </c>
      <c r="E366" s="32">
        <v>41</v>
      </c>
      <c r="F366" s="128"/>
      <c r="G366" s="31"/>
      <c r="H366" s="42">
        <v>37</v>
      </c>
      <c r="I366" s="32">
        <v>23</v>
      </c>
      <c r="J366" s="31"/>
      <c r="K366" s="128">
        <v>33</v>
      </c>
      <c r="L366" s="32">
        <v>29</v>
      </c>
      <c r="M366" s="31">
        <v>33</v>
      </c>
      <c r="N366" s="37"/>
      <c r="O366" s="32"/>
      <c r="P366" s="32"/>
      <c r="Q366" s="32"/>
      <c r="R366" s="32"/>
      <c r="S366" s="32"/>
      <c r="T366" s="32"/>
      <c r="U366" s="32"/>
      <c r="V366" s="32"/>
      <c r="W366" s="32"/>
      <c r="X366" s="128"/>
      <c r="Y366" s="32"/>
      <c r="Z366" s="32"/>
      <c r="AA366" s="32"/>
      <c r="AB366" s="39">
        <f t="shared" si="10"/>
        <v>7</v>
      </c>
      <c r="AC366" s="40">
        <f t="shared" si="11"/>
        <v>32.571428571428569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</row>
    <row r="367" spans="1:31">
      <c r="A367" s="44" t="s">
        <v>184</v>
      </c>
      <c r="B367" s="32" t="s">
        <v>8</v>
      </c>
      <c r="C367" s="32" t="s">
        <v>57</v>
      </c>
      <c r="D367" s="32">
        <v>30</v>
      </c>
      <c r="E367" s="32"/>
      <c r="F367" s="128"/>
      <c r="G367" s="31">
        <v>25</v>
      </c>
      <c r="H367" s="42">
        <v>35</v>
      </c>
      <c r="I367" s="32">
        <v>21</v>
      </c>
      <c r="J367" s="31">
        <v>25</v>
      </c>
      <c r="K367" s="128">
        <v>35</v>
      </c>
      <c r="L367" s="32"/>
      <c r="M367" s="31"/>
      <c r="N367" s="37"/>
      <c r="O367" s="32"/>
      <c r="P367" s="32"/>
      <c r="Q367" s="32"/>
      <c r="R367" s="32"/>
      <c r="S367" s="32"/>
      <c r="T367" s="32"/>
      <c r="U367" s="32"/>
      <c r="V367" s="32"/>
      <c r="W367" s="32"/>
      <c r="X367" s="159">
        <v>38</v>
      </c>
      <c r="Y367" s="32"/>
      <c r="Z367" s="32"/>
      <c r="AA367" s="31"/>
      <c r="AB367" s="39">
        <f t="shared" si="10"/>
        <v>7</v>
      </c>
      <c r="AC367" s="40">
        <f t="shared" si="11"/>
        <v>29.857142857142858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</row>
    <row r="368" spans="1:31">
      <c r="A368" s="30" t="s">
        <v>80</v>
      </c>
      <c r="B368" s="31" t="s">
        <v>6</v>
      </c>
      <c r="C368" s="31" t="s">
        <v>57</v>
      </c>
      <c r="D368" s="32"/>
      <c r="E368" s="32"/>
      <c r="F368" s="128"/>
      <c r="G368" s="31">
        <v>22</v>
      </c>
      <c r="H368" s="42">
        <v>22</v>
      </c>
      <c r="I368" s="32">
        <v>31</v>
      </c>
      <c r="J368" s="31">
        <v>14</v>
      </c>
      <c r="K368" s="128"/>
      <c r="L368" s="32"/>
      <c r="M368" s="31"/>
      <c r="N368" s="37"/>
      <c r="O368" s="32"/>
      <c r="P368" s="32"/>
      <c r="Q368" s="32"/>
      <c r="R368" s="32"/>
      <c r="S368" s="32"/>
      <c r="T368" s="32"/>
      <c r="U368" s="32"/>
      <c r="V368" s="32"/>
      <c r="W368" s="32"/>
      <c r="X368" s="159">
        <v>24</v>
      </c>
      <c r="Y368" s="32">
        <v>28</v>
      </c>
      <c r="Z368" s="32">
        <v>27</v>
      </c>
      <c r="AA368" s="32"/>
      <c r="AB368" s="39">
        <f t="shared" si="10"/>
        <v>7</v>
      </c>
      <c r="AC368" s="40">
        <f t="shared" si="11"/>
        <v>24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</row>
    <row r="369" spans="1:31">
      <c r="A369" s="30" t="s">
        <v>99</v>
      </c>
      <c r="B369" s="31" t="s">
        <v>10</v>
      </c>
      <c r="C369" s="31" t="s">
        <v>57</v>
      </c>
      <c r="D369" s="32"/>
      <c r="E369" s="32"/>
      <c r="F369" s="128"/>
      <c r="G369" s="31"/>
      <c r="H369" s="42">
        <v>29</v>
      </c>
      <c r="I369" s="32"/>
      <c r="J369" s="31">
        <v>43</v>
      </c>
      <c r="K369" s="128">
        <v>45</v>
      </c>
      <c r="L369" s="32">
        <v>39</v>
      </c>
      <c r="M369" s="31">
        <v>41</v>
      </c>
      <c r="N369" s="37"/>
      <c r="O369" s="32"/>
      <c r="P369" s="32"/>
      <c r="Q369" s="32"/>
      <c r="R369" s="32"/>
      <c r="S369" s="32"/>
      <c r="T369" s="32"/>
      <c r="U369" s="32"/>
      <c r="V369" s="32"/>
      <c r="W369" s="32"/>
      <c r="X369" s="128">
        <v>42</v>
      </c>
      <c r="Y369" s="32"/>
      <c r="Z369" s="32"/>
      <c r="AA369" s="32"/>
      <c r="AB369" s="39">
        <f t="shared" si="10"/>
        <v>6</v>
      </c>
      <c r="AC369" s="40">
        <f t="shared" si="11"/>
        <v>39.833333333333336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</row>
    <row r="370" spans="1:31">
      <c r="A370" s="30" t="s">
        <v>168</v>
      </c>
      <c r="B370" s="31" t="s">
        <v>11</v>
      </c>
      <c r="C370" s="31" t="s">
        <v>57</v>
      </c>
      <c r="D370" s="32"/>
      <c r="E370" s="32"/>
      <c r="F370" s="128">
        <v>39</v>
      </c>
      <c r="G370" s="31">
        <v>38</v>
      </c>
      <c r="H370" s="42">
        <v>35</v>
      </c>
      <c r="I370" s="32"/>
      <c r="J370" s="31">
        <v>28</v>
      </c>
      <c r="K370" s="128">
        <v>41</v>
      </c>
      <c r="L370" s="32"/>
      <c r="M370" s="31"/>
      <c r="N370" s="37"/>
      <c r="O370" s="32"/>
      <c r="P370" s="32"/>
      <c r="Q370" s="32"/>
      <c r="R370" s="32"/>
      <c r="S370" s="32"/>
      <c r="T370" s="32"/>
      <c r="U370" s="32"/>
      <c r="V370" s="32"/>
      <c r="W370" s="32"/>
      <c r="X370" s="128">
        <v>38</v>
      </c>
      <c r="Y370" s="32"/>
      <c r="Z370" s="32"/>
      <c r="AA370" s="32"/>
      <c r="AB370" s="39">
        <f t="shared" si="10"/>
        <v>6</v>
      </c>
      <c r="AC370" s="40">
        <f t="shared" si="11"/>
        <v>36.5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</row>
    <row r="371" spans="1:31">
      <c r="A371" s="30" t="s">
        <v>131</v>
      </c>
      <c r="B371" s="31" t="s">
        <v>9</v>
      </c>
      <c r="C371" s="31" t="s">
        <v>57</v>
      </c>
      <c r="D371" s="32">
        <v>30</v>
      </c>
      <c r="E371" s="32"/>
      <c r="F371" s="128">
        <v>38</v>
      </c>
      <c r="G371" s="31"/>
      <c r="H371" s="42">
        <v>35</v>
      </c>
      <c r="I371" s="32"/>
      <c r="J371" s="31"/>
      <c r="K371" s="128"/>
      <c r="L371" s="32"/>
      <c r="M371" s="31"/>
      <c r="N371" s="37"/>
      <c r="O371" s="32"/>
      <c r="P371" s="32"/>
      <c r="Q371" s="32"/>
      <c r="R371" s="32"/>
      <c r="S371" s="32"/>
      <c r="T371" s="32"/>
      <c r="U371" s="32"/>
      <c r="V371" s="32"/>
      <c r="W371" s="32"/>
      <c r="X371" s="128">
        <v>32</v>
      </c>
      <c r="Y371" s="32">
        <v>37</v>
      </c>
      <c r="Z371" s="32">
        <v>39</v>
      </c>
      <c r="AA371" s="32"/>
      <c r="AB371" s="39">
        <f t="shared" si="10"/>
        <v>6</v>
      </c>
      <c r="AC371" s="40">
        <f t="shared" si="11"/>
        <v>35.166666666666664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</row>
    <row r="372" spans="1:31">
      <c r="A372" s="44" t="s">
        <v>210</v>
      </c>
      <c r="B372" s="32" t="s">
        <v>7</v>
      </c>
      <c r="C372" s="31" t="s">
        <v>57</v>
      </c>
      <c r="D372" s="32"/>
      <c r="E372" s="32">
        <v>42</v>
      </c>
      <c r="F372" s="128"/>
      <c r="G372" s="31">
        <v>37</v>
      </c>
      <c r="H372" s="42"/>
      <c r="I372" s="32"/>
      <c r="J372" s="31"/>
      <c r="K372" s="128">
        <v>42</v>
      </c>
      <c r="L372" s="32">
        <v>36</v>
      </c>
      <c r="M372" s="31">
        <v>41</v>
      </c>
      <c r="N372" s="37"/>
      <c r="O372" s="32"/>
      <c r="P372" s="32"/>
      <c r="Q372" s="32"/>
      <c r="R372" s="32"/>
      <c r="S372" s="32"/>
      <c r="T372" s="32"/>
      <c r="U372" s="32"/>
      <c r="V372" s="32"/>
      <c r="W372" s="32"/>
      <c r="X372" s="128"/>
      <c r="Y372" s="32"/>
      <c r="Z372" s="32"/>
      <c r="AA372" s="32"/>
      <c r="AB372" s="39">
        <f t="shared" si="10"/>
        <v>5</v>
      </c>
      <c r="AC372" s="40">
        <f t="shared" si="11"/>
        <v>39.6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</row>
    <row r="373" spans="1:31">
      <c r="A373" s="30" t="s">
        <v>59</v>
      </c>
      <c r="B373" s="31" t="s">
        <v>4</v>
      </c>
      <c r="C373" s="31" t="s">
        <v>57</v>
      </c>
      <c r="D373" s="32">
        <v>37</v>
      </c>
      <c r="E373" s="32">
        <v>37</v>
      </c>
      <c r="F373" s="128"/>
      <c r="G373" s="31">
        <v>30</v>
      </c>
      <c r="H373" s="42">
        <v>29</v>
      </c>
      <c r="I373" s="32"/>
      <c r="J373" s="31">
        <v>26</v>
      </c>
      <c r="K373" s="128"/>
      <c r="L373" s="32"/>
      <c r="M373" s="31"/>
      <c r="N373" s="37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9">
        <f t="shared" si="10"/>
        <v>5</v>
      </c>
      <c r="AC373" s="40">
        <f t="shared" si="11"/>
        <v>31.8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</row>
    <row r="374" spans="1:31">
      <c r="A374" s="44" t="s">
        <v>309</v>
      </c>
      <c r="B374" s="32" t="s">
        <v>4</v>
      </c>
      <c r="C374" s="32" t="s">
        <v>57</v>
      </c>
      <c r="D374" s="32">
        <v>35</v>
      </c>
      <c r="E374" s="32">
        <v>34</v>
      </c>
      <c r="F374" s="128"/>
      <c r="G374" s="31"/>
      <c r="H374" s="42"/>
      <c r="I374" s="32">
        <v>25</v>
      </c>
      <c r="J374" s="31">
        <v>29</v>
      </c>
      <c r="K374" s="128"/>
      <c r="L374" s="32"/>
      <c r="M374" s="31"/>
      <c r="N374" s="37"/>
      <c r="O374" s="32"/>
      <c r="P374" s="32"/>
      <c r="Q374" s="32"/>
      <c r="R374" s="32"/>
      <c r="S374" s="32"/>
      <c r="T374" s="32"/>
      <c r="U374" s="32"/>
      <c r="V374" s="32"/>
      <c r="W374" s="32"/>
      <c r="X374" s="128">
        <v>32</v>
      </c>
      <c r="Y374" s="32"/>
      <c r="Z374" s="32"/>
      <c r="AA374" s="32"/>
      <c r="AB374" s="39">
        <f t="shared" si="10"/>
        <v>5</v>
      </c>
      <c r="AC374" s="40">
        <f t="shared" si="11"/>
        <v>31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</row>
    <row r="375" spans="1:31">
      <c r="A375" s="30" t="s">
        <v>125</v>
      </c>
      <c r="B375" s="31" t="s">
        <v>6</v>
      </c>
      <c r="C375" s="31" t="s">
        <v>57</v>
      </c>
      <c r="D375" s="32">
        <v>33</v>
      </c>
      <c r="E375" s="32">
        <v>26</v>
      </c>
      <c r="F375" s="128"/>
      <c r="G375" s="31"/>
      <c r="H375" s="42">
        <v>33</v>
      </c>
      <c r="I375" s="32">
        <v>27</v>
      </c>
      <c r="J375" s="31"/>
      <c r="K375" s="128">
        <v>32</v>
      </c>
      <c r="L375" s="32"/>
      <c r="M375" s="31"/>
      <c r="N375" s="37"/>
      <c r="O375" s="32"/>
      <c r="P375" s="32"/>
      <c r="Q375" s="32"/>
      <c r="R375" s="32"/>
      <c r="S375" s="32"/>
      <c r="T375" s="32"/>
      <c r="U375" s="32"/>
      <c r="V375" s="32"/>
      <c r="W375" s="32"/>
      <c r="X375" s="128"/>
      <c r="Y375" s="32"/>
      <c r="Z375" s="32"/>
      <c r="AA375" s="32"/>
      <c r="AB375" s="39">
        <f t="shared" si="10"/>
        <v>5</v>
      </c>
      <c r="AC375" s="40">
        <f t="shared" si="11"/>
        <v>30.2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</row>
    <row r="376" spans="1:31">
      <c r="A376" s="30" t="s">
        <v>67</v>
      </c>
      <c r="B376" s="31" t="s">
        <v>7</v>
      </c>
      <c r="C376" s="31" t="s">
        <v>57</v>
      </c>
      <c r="D376" s="32"/>
      <c r="E376" s="32"/>
      <c r="F376" s="128"/>
      <c r="G376" s="31">
        <v>30</v>
      </c>
      <c r="H376" s="42"/>
      <c r="I376" s="32"/>
      <c r="J376" s="31">
        <v>35</v>
      </c>
      <c r="K376" s="128">
        <v>42</v>
      </c>
      <c r="L376" s="32">
        <v>26</v>
      </c>
      <c r="M376" s="31"/>
      <c r="N376" s="37"/>
      <c r="O376" s="32"/>
      <c r="P376" s="32"/>
      <c r="Q376" s="32"/>
      <c r="R376" s="32"/>
      <c r="S376" s="32"/>
      <c r="T376" s="32"/>
      <c r="U376" s="32"/>
      <c r="V376" s="32"/>
      <c r="W376" s="32"/>
      <c r="X376" s="128"/>
      <c r="Y376" s="32"/>
      <c r="Z376" s="32"/>
      <c r="AA376" s="32"/>
      <c r="AB376" s="39">
        <f t="shared" si="10"/>
        <v>4</v>
      </c>
      <c r="AC376" s="40">
        <f t="shared" si="11"/>
        <v>33.25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</row>
    <row r="377" spans="1:31">
      <c r="A377" s="30" t="s">
        <v>198</v>
      </c>
      <c r="B377" s="31" t="s">
        <v>8</v>
      </c>
      <c r="C377" s="31" t="s">
        <v>57</v>
      </c>
      <c r="D377" s="32"/>
      <c r="E377" s="32">
        <v>32</v>
      </c>
      <c r="F377" s="128"/>
      <c r="G377" s="31">
        <v>30</v>
      </c>
      <c r="H377" s="42">
        <v>36</v>
      </c>
      <c r="I377" s="32"/>
      <c r="J377" s="31">
        <v>20</v>
      </c>
      <c r="K377" s="128"/>
      <c r="L377" s="32"/>
      <c r="M377" s="31"/>
      <c r="N377" s="37"/>
      <c r="O377" s="32"/>
      <c r="P377" s="32"/>
      <c r="Q377" s="32"/>
      <c r="R377" s="32"/>
      <c r="S377" s="32"/>
      <c r="T377" s="32"/>
      <c r="U377" s="32"/>
      <c r="V377" s="32"/>
      <c r="W377" s="32"/>
      <c r="X377" s="128"/>
      <c r="Y377" s="32"/>
      <c r="Z377" s="32"/>
      <c r="AA377" s="32"/>
      <c r="AB377" s="39">
        <f t="shared" si="10"/>
        <v>4</v>
      </c>
      <c r="AC377" s="40">
        <f t="shared" si="11"/>
        <v>29.5</v>
      </c>
      <c r="AD377" s="40">
        <f t="array" ref="AD377">IF(AB377=0,0,IF(AB377&gt;9,AVERAGE(LARGE(D377:Z377,{1,2,3,4,5,6,7,8,9,10})),0))</f>
        <v>0</v>
      </c>
      <c r="AE377" s="40">
        <f t="array" ref="AE377">IF(AB377=0,0,IF(AB377&gt;9,SUM(LARGE(D377:Z377,{1,2,3,4,5,6,7,8,9,10})),0))</f>
        <v>0</v>
      </c>
    </row>
    <row r="378" spans="1:31">
      <c r="A378" s="124" t="s">
        <v>348</v>
      </c>
      <c r="B378" s="123" t="s">
        <v>3</v>
      </c>
      <c r="C378" s="123" t="s">
        <v>57</v>
      </c>
      <c r="D378" s="121"/>
      <c r="E378" s="121">
        <v>30</v>
      </c>
      <c r="F378" s="128">
        <v>45</v>
      </c>
      <c r="G378" s="31">
        <v>35</v>
      </c>
      <c r="H378" s="42"/>
      <c r="I378" s="32"/>
      <c r="J378" s="31"/>
      <c r="K378" s="128"/>
      <c r="L378" s="32"/>
      <c r="M378" s="31"/>
      <c r="N378" s="37"/>
      <c r="O378" s="32"/>
      <c r="P378" s="32"/>
      <c r="Q378" s="32"/>
      <c r="R378" s="32"/>
      <c r="S378" s="32"/>
      <c r="T378" s="32"/>
      <c r="U378" s="32"/>
      <c r="V378" s="32"/>
      <c r="W378" s="32"/>
      <c r="X378" s="128"/>
      <c r="Y378" s="32"/>
      <c r="Z378" s="32"/>
      <c r="AA378" s="32"/>
      <c r="AB378" s="39">
        <f t="shared" si="10"/>
        <v>3</v>
      </c>
      <c r="AC378" s="40">
        <f t="shared" si="11"/>
        <v>36.666666666666664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</row>
    <row r="379" spans="1:31">
      <c r="A379" s="126" t="s">
        <v>400</v>
      </c>
      <c r="B379" s="120" t="s">
        <v>5</v>
      </c>
      <c r="C379" s="123" t="s">
        <v>57</v>
      </c>
      <c r="D379" s="32"/>
      <c r="E379" s="32">
        <v>32</v>
      </c>
      <c r="F379" s="128"/>
      <c r="G379" s="31"/>
      <c r="H379" s="42">
        <v>28</v>
      </c>
      <c r="I379" s="32"/>
      <c r="J379" s="31"/>
      <c r="K379" s="128"/>
      <c r="L379" s="32"/>
      <c r="M379" s="31"/>
      <c r="N379" s="37"/>
      <c r="O379" s="32"/>
      <c r="P379" s="32"/>
      <c r="Q379" s="32"/>
      <c r="R379" s="32"/>
      <c r="S379" s="55"/>
      <c r="T379" s="32"/>
      <c r="U379" s="32"/>
      <c r="V379" s="32"/>
      <c r="W379" s="32"/>
      <c r="X379" s="128">
        <v>28</v>
      </c>
      <c r="Y379" s="31"/>
      <c r="Z379" s="31"/>
      <c r="AA379" s="32"/>
      <c r="AB379" s="39">
        <f t="shared" si="10"/>
        <v>3</v>
      </c>
      <c r="AC379" s="40">
        <f t="shared" si="11"/>
        <v>29.333333333333332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</row>
    <row r="380" spans="1:31">
      <c r="A380" s="30" t="s">
        <v>153</v>
      </c>
      <c r="B380" s="31" t="s">
        <v>9</v>
      </c>
      <c r="C380" s="31" t="s">
        <v>57</v>
      </c>
      <c r="D380" s="32">
        <v>23</v>
      </c>
      <c r="E380" s="32"/>
      <c r="F380" s="128"/>
      <c r="G380" s="31"/>
      <c r="H380" s="42">
        <v>35</v>
      </c>
      <c r="I380" s="32"/>
      <c r="J380" s="31">
        <v>25</v>
      </c>
      <c r="K380" s="128"/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/>
      <c r="Y380" s="32"/>
      <c r="Z380" s="32"/>
      <c r="AA380" s="32"/>
      <c r="AB380" s="39">
        <f t="shared" si="10"/>
        <v>3</v>
      </c>
      <c r="AC380" s="40">
        <f t="shared" si="11"/>
        <v>27.666666666666668</v>
      </c>
      <c r="AD380" s="40">
        <f t="array" ref="AD380">IF(AB380=0,0,IF(AB380&gt;9,AVERAGE(LARGE(D380:Z380,{1,2,3,4,5,6,7,8,9,10})),0))</f>
        <v>0</v>
      </c>
      <c r="AE380" s="40">
        <f t="array" ref="AE380">IF(AB380=0,0,IF(AB380&gt;9,SUM(LARGE(D380:Z380,{1,2,3,4,5,6,7,8,9,10})),0))</f>
        <v>0</v>
      </c>
    </row>
    <row r="381" spans="1:31">
      <c r="A381" s="82" t="s">
        <v>105</v>
      </c>
      <c r="B381" s="31" t="s">
        <v>8</v>
      </c>
      <c r="C381" s="31" t="s">
        <v>57</v>
      </c>
      <c r="D381" s="32"/>
      <c r="E381" s="32">
        <v>43</v>
      </c>
      <c r="F381" s="128"/>
      <c r="G381" s="33">
        <v>36</v>
      </c>
      <c r="H381" s="34"/>
      <c r="I381" s="35"/>
      <c r="J381" s="33"/>
      <c r="K381" s="144"/>
      <c r="L381" s="35"/>
      <c r="M381" s="33"/>
      <c r="N381" s="36"/>
      <c r="O381" s="35"/>
      <c r="P381" s="35"/>
      <c r="Q381" s="35"/>
      <c r="R381" s="35"/>
      <c r="S381" s="35"/>
      <c r="T381" s="35"/>
      <c r="U381" s="35"/>
      <c r="V381" s="35"/>
      <c r="W381" s="35"/>
      <c r="X381" s="128"/>
      <c r="Y381" s="32"/>
      <c r="Z381" s="32"/>
      <c r="AA381" s="32"/>
      <c r="AB381" s="39">
        <f t="shared" si="10"/>
        <v>2</v>
      </c>
      <c r="AC381" s="40">
        <f t="shared" si="11"/>
        <v>39.5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</row>
    <row r="382" spans="1:31">
      <c r="A382" s="30" t="s">
        <v>176</v>
      </c>
      <c r="B382" s="31" t="s">
        <v>7</v>
      </c>
      <c r="C382" s="31" t="s">
        <v>57</v>
      </c>
      <c r="D382" s="32"/>
      <c r="E382" s="32"/>
      <c r="F382" s="32"/>
      <c r="G382" s="31"/>
      <c r="H382" s="42"/>
      <c r="I382" s="32"/>
      <c r="J382" s="31"/>
      <c r="K382" s="128">
        <v>37</v>
      </c>
      <c r="L382" s="32"/>
      <c r="M382" s="31">
        <v>39</v>
      </c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/>
      <c r="Y382" s="32"/>
      <c r="Z382" s="32"/>
      <c r="AA382" s="32"/>
      <c r="AB382" s="39">
        <f t="shared" si="10"/>
        <v>2</v>
      </c>
      <c r="AC382" s="40">
        <f t="shared" si="11"/>
        <v>38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</row>
    <row r="383" spans="1:31">
      <c r="A383" s="126" t="s">
        <v>418</v>
      </c>
      <c r="B383" s="120" t="s">
        <v>5</v>
      </c>
      <c r="C383" s="123" t="s">
        <v>57</v>
      </c>
      <c r="D383" s="32"/>
      <c r="E383" s="32">
        <v>39</v>
      </c>
      <c r="F383" s="128"/>
      <c r="G383" s="31"/>
      <c r="H383" s="42">
        <v>36</v>
      </c>
      <c r="I383" s="32"/>
      <c r="J383" s="31"/>
      <c r="K383" s="128"/>
      <c r="L383" s="32"/>
      <c r="M383" s="31"/>
      <c r="N383" s="37"/>
      <c r="O383" s="32"/>
      <c r="P383" s="32"/>
      <c r="Q383" s="32"/>
      <c r="R383" s="32"/>
      <c r="S383" s="55"/>
      <c r="T383" s="32"/>
      <c r="U383" s="32"/>
      <c r="V383" s="32"/>
      <c r="W383" s="32"/>
      <c r="X383" s="128"/>
      <c r="Y383" s="31"/>
      <c r="Z383" s="31"/>
      <c r="AA383" s="32"/>
      <c r="AB383" s="39">
        <f t="shared" si="10"/>
        <v>2</v>
      </c>
      <c r="AC383" s="40">
        <f t="shared" si="11"/>
        <v>37.5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</row>
    <row r="384" spans="1:31">
      <c r="A384" s="30" t="s">
        <v>321</v>
      </c>
      <c r="B384" s="31" t="s">
        <v>12</v>
      </c>
      <c r="C384" s="31" t="s">
        <v>57</v>
      </c>
      <c r="D384" s="32"/>
      <c r="E384" s="32"/>
      <c r="F384" s="128">
        <v>42</v>
      </c>
      <c r="G384" s="31"/>
      <c r="H384" s="42">
        <v>33</v>
      </c>
      <c r="I384" s="32"/>
      <c r="J384" s="31"/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 t="shared" si="10"/>
        <v>2</v>
      </c>
      <c r="AC384" s="40">
        <f t="shared" si="11"/>
        <v>37.5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</row>
    <row r="385" spans="1:31">
      <c r="A385" s="30" t="s">
        <v>387</v>
      </c>
      <c r="B385" s="31" t="s">
        <v>5</v>
      </c>
      <c r="C385" s="31" t="s">
        <v>57</v>
      </c>
      <c r="D385" s="32">
        <v>35</v>
      </c>
      <c r="E385" s="32"/>
      <c r="F385" s="128"/>
      <c r="G385" s="31">
        <v>29</v>
      </c>
      <c r="H385" s="42"/>
      <c r="I385" s="32"/>
      <c r="J385" s="31"/>
      <c r="K385" s="128"/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/>
      <c r="Y385" s="32"/>
      <c r="Z385" s="32"/>
      <c r="AA385" s="32"/>
      <c r="AB385" s="39">
        <f t="shared" si="10"/>
        <v>2</v>
      </c>
      <c r="AC385" s="40">
        <f t="shared" si="11"/>
        <v>32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</row>
    <row r="386" spans="1:31">
      <c r="A386" s="30" t="s">
        <v>442</v>
      </c>
      <c r="B386" s="31" t="s">
        <v>12</v>
      </c>
      <c r="C386" s="31" t="s">
        <v>57</v>
      </c>
      <c r="D386" s="32"/>
      <c r="E386" s="32"/>
      <c r="F386" s="128"/>
      <c r="G386" s="31"/>
      <c r="H386" s="42"/>
      <c r="I386" s="32"/>
      <c r="J386" s="31">
        <v>24</v>
      </c>
      <c r="K386" s="128"/>
      <c r="L386" s="32"/>
      <c r="M386" s="31">
        <v>37</v>
      </c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2"/>
      <c r="AB386" s="39">
        <f t="shared" si="10"/>
        <v>2</v>
      </c>
      <c r="AC386" s="40">
        <f t="shared" si="11"/>
        <v>30.5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</row>
    <row r="387" spans="1:31">
      <c r="A387" s="30" t="s">
        <v>195</v>
      </c>
      <c r="B387" s="31" t="s">
        <v>7</v>
      </c>
      <c r="C387" s="31" t="s">
        <v>57</v>
      </c>
      <c r="D387" s="32"/>
      <c r="E387" s="32">
        <v>34</v>
      </c>
      <c r="F387" s="128"/>
      <c r="G387" s="31">
        <v>26</v>
      </c>
      <c r="H387" s="42"/>
      <c r="I387" s="32"/>
      <c r="J387" s="31"/>
      <c r="K387" s="128"/>
      <c r="L387" s="32"/>
      <c r="M387" s="31"/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2"/>
      <c r="AB387" s="39">
        <f t="shared" si="10"/>
        <v>2</v>
      </c>
      <c r="AC387" s="40">
        <f t="shared" si="11"/>
        <v>30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</row>
    <row r="388" spans="1:31">
      <c r="A388" s="30" t="s">
        <v>430</v>
      </c>
      <c r="B388" s="31" t="s">
        <v>7</v>
      </c>
      <c r="C388" s="31" t="s">
        <v>57</v>
      </c>
      <c r="D388" s="32"/>
      <c r="E388" s="32"/>
      <c r="F388" s="128"/>
      <c r="G388" s="31">
        <v>40</v>
      </c>
      <c r="H388" s="42"/>
      <c r="I388" s="32"/>
      <c r="J388" s="31"/>
      <c r="K388" s="128"/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 t="shared" si="10"/>
        <v>1</v>
      </c>
      <c r="AC388" s="40">
        <f t="shared" si="11"/>
        <v>40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</row>
    <row r="389" spans="1:31">
      <c r="A389" s="30" t="s">
        <v>201</v>
      </c>
      <c r="B389" s="31" t="s">
        <v>7</v>
      </c>
      <c r="C389" s="31" t="s">
        <v>57</v>
      </c>
      <c r="D389" s="32"/>
      <c r="E389" s="32">
        <v>39</v>
      </c>
      <c r="F389" s="128"/>
      <c r="G389" s="31"/>
      <c r="H389" s="42"/>
      <c r="I389" s="32"/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 t="shared" si="10"/>
        <v>1</v>
      </c>
      <c r="AC389" s="40">
        <f t="shared" si="11"/>
        <v>39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</row>
    <row r="390" spans="1:31">
      <c r="A390" s="30" t="s">
        <v>454</v>
      </c>
      <c r="B390" s="31" t="s">
        <v>10</v>
      </c>
      <c r="C390" s="31" t="s">
        <v>57</v>
      </c>
      <c r="D390" s="32"/>
      <c r="E390" s="32"/>
      <c r="F390" s="128"/>
      <c r="G390" s="31"/>
      <c r="H390" s="42"/>
      <c r="I390" s="32"/>
      <c r="J390" s="31"/>
      <c r="K390" s="128"/>
      <c r="L390" s="32">
        <v>33</v>
      </c>
      <c r="M390" s="31"/>
      <c r="N390" s="37"/>
      <c r="O390" s="32"/>
      <c r="P390" s="32"/>
      <c r="Q390" s="32"/>
      <c r="R390" s="32"/>
      <c r="S390" s="32"/>
      <c r="T390" s="32"/>
      <c r="U390" s="32"/>
      <c r="V390" s="32"/>
      <c r="W390" s="32"/>
      <c r="X390" s="128"/>
      <c r="Y390" s="32"/>
      <c r="Z390" s="32"/>
      <c r="AA390" s="32"/>
      <c r="AB390" s="39">
        <f t="shared" ref="AB390:AB453" si="12">COUNT(D390:AA390)</f>
        <v>1</v>
      </c>
      <c r="AC390" s="40">
        <f t="shared" ref="AC390:AC453" si="13">IF(AB390=0,0,AVERAGE(D390:Z390))</f>
        <v>33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</row>
    <row r="391" spans="1:31">
      <c r="A391" s="30" t="s">
        <v>101</v>
      </c>
      <c r="B391" s="31" t="s">
        <v>4</v>
      </c>
      <c r="C391" s="31" t="s">
        <v>57</v>
      </c>
      <c r="D391" s="32">
        <v>31</v>
      </c>
      <c r="E391" s="32"/>
      <c r="F391" s="128"/>
      <c r="G391" s="31"/>
      <c r="H391" s="42"/>
      <c r="I391" s="32"/>
      <c r="J391" s="31"/>
      <c r="K391" s="128"/>
      <c r="L391" s="32"/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/>
      <c r="Y391" s="32"/>
      <c r="Z391" s="32"/>
      <c r="AA391" s="31"/>
      <c r="AB391" s="39">
        <f t="shared" si="12"/>
        <v>1</v>
      </c>
      <c r="AC391" s="40">
        <f t="shared" si="13"/>
        <v>31</v>
      </c>
      <c r="AD391" s="40">
        <f t="array" ref="AD391">IF(AB391=0,0,IF(AB391&gt;9,AVERAGE(LARGE(D391:Z391,{1,2,3,4,5,6,7,8,9,10})),0))</f>
        <v>0</v>
      </c>
      <c r="AE391" s="40">
        <f t="array" ref="AE391">IF(AB391=0,0,IF(AB391&gt;9,SUM(LARGE(D391:Z391,{1,2,3,4,5,6,7,8,9,10})),0))</f>
        <v>0</v>
      </c>
    </row>
    <row r="392" spans="1:31">
      <c r="A392" s="30" t="s">
        <v>95</v>
      </c>
      <c r="B392" s="31" t="s">
        <v>9</v>
      </c>
      <c r="C392" s="31" t="s">
        <v>57</v>
      </c>
      <c r="D392" s="32"/>
      <c r="E392" s="32"/>
      <c r="F392" s="128"/>
      <c r="G392" s="31"/>
      <c r="H392" s="42"/>
      <c r="I392" s="32"/>
      <c r="J392" s="31"/>
      <c r="K392" s="128"/>
      <c r="L392" s="32"/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/>
      <c r="Y392" s="32"/>
      <c r="Z392" s="32"/>
      <c r="AA392" s="32"/>
      <c r="AB392" s="39">
        <f t="shared" si="12"/>
        <v>0</v>
      </c>
      <c r="AC392" s="40">
        <f t="shared" si="13"/>
        <v>0</v>
      </c>
      <c r="AD392" s="40">
        <f t="array" ref="AD392">IF(AB392=0,0,IF(AB392&gt;9,AVERAGE(LARGE(D392:Z392,{1,2,3,4,5,6,7,8,9,10})),0))</f>
        <v>0</v>
      </c>
      <c r="AE392" s="40">
        <f t="array" ref="AE392">IF(AB392=0,0,IF(AB392&gt;9,SUM(LARGE(D392:Z392,{1,2,3,4,5,6,7,8,9,10})),0))</f>
        <v>0</v>
      </c>
    </row>
    <row r="393" spans="1:31">
      <c r="A393" s="30" t="s">
        <v>156</v>
      </c>
      <c r="B393" s="31" t="s">
        <v>5</v>
      </c>
      <c r="C393" s="31" t="s">
        <v>57</v>
      </c>
      <c r="D393" s="32"/>
      <c r="E393" s="32"/>
      <c r="F393" s="128"/>
      <c r="G393" s="31"/>
      <c r="H393" s="42"/>
      <c r="I393" s="32"/>
      <c r="J393" s="31"/>
      <c r="K393" s="128"/>
      <c r="L393" s="32"/>
      <c r="M393" s="31"/>
      <c r="N393" s="37"/>
      <c r="O393" s="32"/>
      <c r="P393" s="32"/>
      <c r="Q393" s="32"/>
      <c r="R393" s="32"/>
      <c r="S393" s="32"/>
      <c r="T393" s="32"/>
      <c r="U393" s="32"/>
      <c r="V393" s="32"/>
      <c r="W393" s="32"/>
      <c r="X393" s="128"/>
      <c r="Y393" s="32"/>
      <c r="Z393" s="32"/>
      <c r="AA393" s="32"/>
      <c r="AB393" s="39">
        <f t="shared" si="12"/>
        <v>0</v>
      </c>
      <c r="AC393" s="40">
        <f t="shared" si="13"/>
        <v>0</v>
      </c>
      <c r="AD393" s="40">
        <f t="array" ref="AD393">IF(AB393=0,0,IF(AB393&gt;9,AVERAGE(LARGE(D393:Z393,{1,2,3,4,5,6,7,8,9,10})),0))</f>
        <v>0</v>
      </c>
      <c r="AE393" s="40">
        <f t="array" ref="AE393">IF(AB393=0,0,IF(AB393&gt;9,SUM(LARGE(D393:Z393,{1,2,3,4,5,6,7,8,9,10})),0))</f>
        <v>0</v>
      </c>
    </row>
    <row r="394" spans="1:31">
      <c r="A394" s="30" t="s">
        <v>157</v>
      </c>
      <c r="B394" s="32" t="s">
        <v>10</v>
      </c>
      <c r="C394" s="31" t="s">
        <v>57</v>
      </c>
      <c r="D394" s="32"/>
      <c r="E394" s="32"/>
      <c r="F394" s="128"/>
      <c r="G394" s="31"/>
      <c r="H394" s="42"/>
      <c r="I394" s="32"/>
      <c r="J394" s="31"/>
      <c r="K394" s="128"/>
      <c r="L394" s="32"/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/>
      <c r="Y394" s="32"/>
      <c r="Z394" s="32"/>
      <c r="AA394" s="32"/>
      <c r="AB394" s="39">
        <f t="shared" si="12"/>
        <v>0</v>
      </c>
      <c r="AC394" s="40">
        <f t="shared" si="13"/>
        <v>0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</row>
    <row r="395" spans="1:31">
      <c r="A395" s="30" t="s">
        <v>340</v>
      </c>
      <c r="B395" s="31" t="s">
        <v>12</v>
      </c>
      <c r="C395" s="31" t="s">
        <v>57</v>
      </c>
      <c r="D395" s="32"/>
      <c r="E395" s="32"/>
      <c r="F395" s="128"/>
      <c r="G395" s="31"/>
      <c r="H395" s="42"/>
      <c r="I395" s="32"/>
      <c r="J395" s="31"/>
      <c r="K395" s="128"/>
      <c r="L395" s="32"/>
      <c r="M395" s="31"/>
      <c r="N395" s="37"/>
      <c r="O395" s="32"/>
      <c r="P395" s="32"/>
      <c r="Q395" s="32"/>
      <c r="R395" s="32"/>
      <c r="S395" s="32"/>
      <c r="T395" s="32"/>
      <c r="U395" s="32"/>
      <c r="V395" s="32"/>
      <c r="W395" s="32"/>
      <c r="X395" s="128"/>
      <c r="Y395" s="32"/>
      <c r="Z395" s="32"/>
      <c r="AA395" s="32"/>
      <c r="AB395" s="39">
        <f t="shared" si="12"/>
        <v>0</v>
      </c>
      <c r="AC395" s="40">
        <f t="shared" si="13"/>
        <v>0</v>
      </c>
      <c r="AD395" s="40">
        <f t="array" ref="AD395">IF(AB395=0,0,IF(AB395&gt;9,AVERAGE(LARGE(D395:Z395,{1,2,3,4,5,6,7,8,9,10})),0))</f>
        <v>0</v>
      </c>
      <c r="AE395" s="40">
        <f t="array" ref="AE395">IF(AB395=0,0,IF(AB395&gt;9,SUM(LARGE(D395:Z395,{1,2,3,4,5,6,7,8,9,10})),0))</f>
        <v>0</v>
      </c>
    </row>
    <row r="396" spans="1:31">
      <c r="A396" s="30" t="s">
        <v>169</v>
      </c>
      <c r="B396" s="31" t="s">
        <v>4</v>
      </c>
      <c r="C396" s="41" t="s">
        <v>57</v>
      </c>
      <c r="D396" s="48"/>
      <c r="E396" s="32"/>
      <c r="F396" s="128"/>
      <c r="G396" s="31"/>
      <c r="H396" s="42"/>
      <c r="I396" s="32"/>
      <c r="J396" s="31"/>
      <c r="K396" s="128"/>
      <c r="L396" s="32"/>
      <c r="M396" s="31"/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/>
      <c r="Y396" s="32"/>
      <c r="Z396" s="32"/>
      <c r="AA396" s="32"/>
      <c r="AB396" s="39">
        <f t="shared" si="12"/>
        <v>0</v>
      </c>
      <c r="AC396" s="40">
        <f t="shared" si="13"/>
        <v>0</v>
      </c>
      <c r="AD396" s="40">
        <f t="array" ref="AD396">IF(AB396=0,0,IF(AB396&gt;9,AVERAGE(LARGE(D396:Z396,{1,2,3,4,5,6,7,8,9,10})),0))</f>
        <v>0</v>
      </c>
      <c r="AE396" s="40">
        <f t="array" ref="AE396">IF(AB396=0,0,IF(AB396&gt;9,SUM(LARGE(D396:Z396,{1,2,3,4,5,6,7,8,9,10})),0))</f>
        <v>0</v>
      </c>
    </row>
    <row r="397" spans="1:31">
      <c r="A397" s="82" t="s">
        <v>206</v>
      </c>
      <c r="B397" s="31" t="s">
        <v>7</v>
      </c>
      <c r="C397" s="41" t="s">
        <v>57</v>
      </c>
      <c r="D397" s="32"/>
      <c r="E397" s="32"/>
      <c r="F397" s="128"/>
      <c r="G397" s="33"/>
      <c r="H397" s="34"/>
      <c r="I397" s="35"/>
      <c r="J397" s="33"/>
      <c r="K397" s="144"/>
      <c r="L397" s="35"/>
      <c r="M397" s="33"/>
      <c r="N397" s="36"/>
      <c r="O397" s="35"/>
      <c r="P397" s="35"/>
      <c r="Q397" s="35"/>
      <c r="R397" s="35"/>
      <c r="S397" s="35"/>
      <c r="T397" s="35"/>
      <c r="U397" s="35"/>
      <c r="V397" s="35"/>
      <c r="W397" s="35"/>
      <c r="X397" s="128"/>
      <c r="Y397" s="32"/>
      <c r="Z397" s="32"/>
      <c r="AA397" s="32"/>
      <c r="AB397" s="39">
        <f t="shared" si="12"/>
        <v>0</v>
      </c>
      <c r="AC397" s="40">
        <f t="shared" si="13"/>
        <v>0</v>
      </c>
      <c r="AD397" s="40">
        <f t="array" ref="AD397">IF(AB397=0,0,IF(AB397&gt;9,AVERAGE(LARGE(D397:Z397,{1,2,3,4,5,6,7,8,9,10})),0))</f>
        <v>0</v>
      </c>
      <c r="AE397" s="40">
        <f t="array" ref="AE397">IF(AB397=0,0,IF(AB397&gt;9,SUM(LARGE(D397:Z397,{1,2,3,4,5,6,7,8,9,10})),0))</f>
        <v>0</v>
      </c>
    </row>
    <row r="398" spans="1:31">
      <c r="A398" s="46" t="s">
        <v>129</v>
      </c>
      <c r="B398" s="37" t="s">
        <v>9</v>
      </c>
      <c r="C398" s="37" t="s">
        <v>96</v>
      </c>
      <c r="D398" s="32">
        <v>33</v>
      </c>
      <c r="E398" s="32">
        <v>43</v>
      </c>
      <c r="F398" s="128">
        <v>39</v>
      </c>
      <c r="G398" s="31"/>
      <c r="H398" s="42"/>
      <c r="I398" s="32"/>
      <c r="J398" s="31">
        <v>35</v>
      </c>
      <c r="K398" s="128"/>
      <c r="L398" s="32">
        <v>37</v>
      </c>
      <c r="M398" s="31"/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28">
        <v>39</v>
      </c>
      <c r="Y398" s="32"/>
      <c r="Z398" s="32"/>
      <c r="AA398" s="32"/>
      <c r="AB398" s="39">
        <f t="shared" si="12"/>
        <v>6</v>
      </c>
      <c r="AC398" s="40">
        <f t="shared" si="13"/>
        <v>37.666666666666664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1">
      <c r="A399" s="30" t="s">
        <v>95</v>
      </c>
      <c r="B399" s="31" t="s">
        <v>9</v>
      </c>
      <c r="C399" s="31" t="s">
        <v>96</v>
      </c>
      <c r="D399" s="32">
        <v>23</v>
      </c>
      <c r="E399" s="32"/>
      <c r="F399" s="128">
        <v>41</v>
      </c>
      <c r="G399" s="31">
        <v>40</v>
      </c>
      <c r="H399" s="42">
        <v>40</v>
      </c>
      <c r="I399" s="32"/>
      <c r="J399" s="31"/>
      <c r="K399" s="128"/>
      <c r="L399" s="32">
        <v>36</v>
      </c>
      <c r="M399" s="31"/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>
        <v>42</v>
      </c>
      <c r="Y399" s="32"/>
      <c r="Z399" s="32"/>
      <c r="AA399" s="32"/>
      <c r="AB399" s="39">
        <f t="shared" si="12"/>
        <v>6</v>
      </c>
      <c r="AC399" s="40">
        <f t="shared" si="13"/>
        <v>37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</row>
    <row r="400" spans="1:31">
      <c r="A400" s="30" t="s">
        <v>74</v>
      </c>
      <c r="B400" s="31" t="s">
        <v>9</v>
      </c>
      <c r="C400" s="31" t="s">
        <v>96</v>
      </c>
      <c r="D400" s="32">
        <v>27</v>
      </c>
      <c r="E400" s="32">
        <v>35</v>
      </c>
      <c r="F400" s="128">
        <v>28</v>
      </c>
      <c r="G400" s="31">
        <v>28</v>
      </c>
      <c r="H400" s="42"/>
      <c r="I400" s="32"/>
      <c r="J400" s="31"/>
      <c r="K400" s="128"/>
      <c r="L400" s="32">
        <v>24</v>
      </c>
      <c r="M400" s="31"/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/>
      <c r="Y400" s="32"/>
      <c r="Z400" s="32"/>
      <c r="AA400" s="32"/>
      <c r="AB400" s="39">
        <f t="shared" si="12"/>
        <v>5</v>
      </c>
      <c r="AC400" s="40">
        <f t="shared" si="13"/>
        <v>28.4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</row>
    <row r="401" spans="1:31">
      <c r="A401" s="30" t="s">
        <v>121</v>
      </c>
      <c r="B401" s="31" t="s">
        <v>7</v>
      </c>
      <c r="C401" s="31" t="s">
        <v>96</v>
      </c>
      <c r="D401" s="32"/>
      <c r="E401" s="32"/>
      <c r="F401" s="128"/>
      <c r="G401" s="31">
        <v>30</v>
      </c>
      <c r="H401" s="42"/>
      <c r="I401" s="32"/>
      <c r="J401" s="31">
        <v>43</v>
      </c>
      <c r="K401" s="128"/>
      <c r="L401" s="32"/>
      <c r="M401" s="31">
        <v>45</v>
      </c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28">
        <v>38</v>
      </c>
      <c r="Y401" s="32"/>
      <c r="Z401" s="32"/>
      <c r="AA401" s="32"/>
      <c r="AB401" s="39">
        <f t="shared" si="12"/>
        <v>4</v>
      </c>
      <c r="AC401" s="40">
        <f t="shared" si="13"/>
        <v>39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</row>
    <row r="402" spans="1:31">
      <c r="A402" s="30" t="s">
        <v>197</v>
      </c>
      <c r="B402" s="31" t="s">
        <v>8</v>
      </c>
      <c r="C402" s="31" t="s">
        <v>96</v>
      </c>
      <c r="D402" s="32"/>
      <c r="E402" s="32"/>
      <c r="F402" s="128"/>
      <c r="G402" s="31">
        <v>42</v>
      </c>
      <c r="H402" s="42"/>
      <c r="I402" s="32"/>
      <c r="J402" s="31">
        <v>34</v>
      </c>
      <c r="K402" s="128">
        <v>36</v>
      </c>
      <c r="L402" s="32">
        <v>29</v>
      </c>
      <c r="M402" s="31"/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/>
      <c r="Y402" s="32"/>
      <c r="Z402" s="32"/>
      <c r="AA402" s="32"/>
      <c r="AB402" s="39">
        <f t="shared" si="12"/>
        <v>4</v>
      </c>
      <c r="AC402" s="40">
        <f t="shared" si="13"/>
        <v>35.25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</row>
    <row r="403" spans="1:31">
      <c r="A403" s="30" t="s">
        <v>153</v>
      </c>
      <c r="B403" s="31" t="s">
        <v>9</v>
      </c>
      <c r="C403" s="41" t="s">
        <v>96</v>
      </c>
      <c r="D403" s="32"/>
      <c r="E403" s="32"/>
      <c r="F403" s="128">
        <v>31</v>
      </c>
      <c r="G403" s="31">
        <v>21</v>
      </c>
      <c r="H403" s="42">
        <v>22</v>
      </c>
      <c r="I403" s="32"/>
      <c r="J403" s="31"/>
      <c r="K403" s="128"/>
      <c r="L403" s="32">
        <v>20</v>
      </c>
      <c r="M403" s="31"/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/>
      <c r="Y403" s="32"/>
      <c r="Z403" s="32"/>
      <c r="AA403" s="32"/>
      <c r="AB403" s="39">
        <f t="shared" si="12"/>
        <v>4</v>
      </c>
      <c r="AC403" s="40">
        <f t="shared" si="13"/>
        <v>23.5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</row>
    <row r="404" spans="1:31">
      <c r="A404" s="30" t="s">
        <v>333</v>
      </c>
      <c r="B404" s="31" t="s">
        <v>9</v>
      </c>
      <c r="C404" s="31" t="s">
        <v>96</v>
      </c>
      <c r="D404" s="32"/>
      <c r="E404" s="32"/>
      <c r="F404" s="128">
        <v>38</v>
      </c>
      <c r="G404" s="31"/>
      <c r="H404" s="42"/>
      <c r="I404" s="32"/>
      <c r="J404" s="31"/>
      <c r="K404" s="128"/>
      <c r="L404" s="32"/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>
        <v>38</v>
      </c>
      <c r="Y404" s="32">
        <v>38</v>
      </c>
      <c r="Z404" s="32"/>
      <c r="AA404" s="32"/>
      <c r="AB404" s="39">
        <f t="shared" si="12"/>
        <v>3</v>
      </c>
      <c r="AC404" s="40">
        <f t="shared" si="13"/>
        <v>38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</row>
    <row r="405" spans="1:31">
      <c r="A405" s="44" t="s">
        <v>70</v>
      </c>
      <c r="B405" s="32" t="s">
        <v>10</v>
      </c>
      <c r="C405" s="32" t="s">
        <v>96</v>
      </c>
      <c r="D405" s="32"/>
      <c r="E405" s="32">
        <v>37</v>
      </c>
      <c r="F405" s="128"/>
      <c r="G405" s="31">
        <v>31</v>
      </c>
      <c r="H405" s="42">
        <v>27</v>
      </c>
      <c r="I405" s="32"/>
      <c r="J405" s="31"/>
      <c r="K405" s="128"/>
      <c r="L405" s="32"/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 t="shared" si="12"/>
        <v>3</v>
      </c>
      <c r="AC405" s="40">
        <f t="shared" si="13"/>
        <v>31.666666666666668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</row>
    <row r="406" spans="1:31">
      <c r="A406" s="44" t="s">
        <v>199</v>
      </c>
      <c r="B406" s="38" t="s">
        <v>12</v>
      </c>
      <c r="C406" s="38" t="s">
        <v>96</v>
      </c>
      <c r="D406" s="32">
        <v>35</v>
      </c>
      <c r="E406" s="32"/>
      <c r="F406" s="128"/>
      <c r="G406" s="31"/>
      <c r="H406" s="42"/>
      <c r="I406" s="32"/>
      <c r="J406" s="31"/>
      <c r="K406" s="128"/>
      <c r="L406" s="32"/>
      <c r="M406" s="31">
        <v>45</v>
      </c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/>
      <c r="Y406" s="32"/>
      <c r="Z406" s="32"/>
      <c r="AA406" s="32"/>
      <c r="AB406" s="39">
        <f t="shared" si="12"/>
        <v>2</v>
      </c>
      <c r="AC406" s="40">
        <f t="shared" si="13"/>
        <v>40</v>
      </c>
      <c r="AD406" s="40">
        <f t="array" ref="AD406">IF(AB406=0,0,IF(AB406&gt;9,AVERAGE(LARGE(D406:Z406,{1,2,3,4,5,6,7,8,9,10})),0))</f>
        <v>0</v>
      </c>
      <c r="AE406" s="40">
        <f t="array" ref="AE406">IF(AB406=0,0,IF(AB406&gt;9,SUM(LARGE(D406:Z406,{1,2,3,4,5,6,7,8,9,10})),0))</f>
        <v>0</v>
      </c>
    </row>
    <row r="407" spans="1:31">
      <c r="A407" s="30" t="s">
        <v>143</v>
      </c>
      <c r="B407" s="31" t="s">
        <v>4</v>
      </c>
      <c r="C407" s="31" t="s">
        <v>96</v>
      </c>
      <c r="D407" s="32"/>
      <c r="E407" s="32">
        <v>32</v>
      </c>
      <c r="F407" s="128"/>
      <c r="G407" s="31">
        <v>24</v>
      </c>
      <c r="H407" s="42"/>
      <c r="I407" s="32"/>
      <c r="J407" s="31"/>
      <c r="K407" s="128"/>
      <c r="L407" s="32"/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/>
      <c r="Y407" s="32"/>
      <c r="Z407" s="32"/>
      <c r="AA407" s="32"/>
      <c r="AB407" s="39">
        <f t="shared" si="12"/>
        <v>2</v>
      </c>
      <c r="AC407" s="40">
        <f t="shared" si="13"/>
        <v>28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</row>
    <row r="408" spans="1:31">
      <c r="A408" s="30" t="s">
        <v>80</v>
      </c>
      <c r="B408" s="31" t="s">
        <v>6</v>
      </c>
      <c r="C408" s="31" t="s">
        <v>96</v>
      </c>
      <c r="D408" s="32">
        <v>17</v>
      </c>
      <c r="E408" s="32"/>
      <c r="F408" s="128"/>
      <c r="G408" s="31"/>
      <c r="H408" s="42"/>
      <c r="I408" s="32"/>
      <c r="J408" s="31"/>
      <c r="K408" s="128"/>
      <c r="L408" s="32"/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>
        <v>18</v>
      </c>
      <c r="Y408" s="31"/>
      <c r="Z408" s="31"/>
      <c r="AA408" s="32"/>
      <c r="AB408" s="39">
        <f t="shared" si="12"/>
        <v>2</v>
      </c>
      <c r="AC408" s="40">
        <f t="shared" si="13"/>
        <v>17.5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1">
      <c r="A409" s="30" t="s">
        <v>167</v>
      </c>
      <c r="B409" s="31" t="s">
        <v>9</v>
      </c>
      <c r="C409" s="31" t="s">
        <v>47</v>
      </c>
      <c r="D409" s="32"/>
      <c r="E409" s="32">
        <v>45</v>
      </c>
      <c r="F409" s="128">
        <v>41</v>
      </c>
      <c r="G409" s="31">
        <v>41</v>
      </c>
      <c r="H409" s="42">
        <v>38</v>
      </c>
      <c r="I409" s="32">
        <v>40</v>
      </c>
      <c r="J409" s="31"/>
      <c r="K409" s="128"/>
      <c r="L409" s="32">
        <v>39</v>
      </c>
      <c r="M409" s="31">
        <v>45</v>
      </c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>
        <v>42</v>
      </c>
      <c r="Y409" s="32">
        <v>43</v>
      </c>
      <c r="Z409" s="32">
        <v>42</v>
      </c>
      <c r="AA409" s="32"/>
      <c r="AB409" s="39">
        <f t="shared" si="12"/>
        <v>10</v>
      </c>
      <c r="AC409" s="40">
        <f t="shared" si="13"/>
        <v>41.6</v>
      </c>
      <c r="AD409" s="40">
        <f t="array" ref="AD409">IF(AB409=0,0,IF(AB409&gt;9,AVERAGE(LARGE(D409:Z409,{1,2,3,4,5,6,7,8,9,10})),0))</f>
        <v>41.6</v>
      </c>
      <c r="AE409" s="40">
        <f t="array" ref="AE409">IF(AB409=0,0,IF(AB409&gt;9,SUM(LARGE(D409:Z409,{1,2,3,4,5,6,7,8,9,10})),0))</f>
        <v>416</v>
      </c>
    </row>
    <row r="410" spans="1:31">
      <c r="A410" s="30" t="s">
        <v>52</v>
      </c>
      <c r="B410" s="31" t="s">
        <v>8</v>
      </c>
      <c r="C410" s="31" t="s">
        <v>47</v>
      </c>
      <c r="D410" s="32"/>
      <c r="E410" s="32">
        <v>33</v>
      </c>
      <c r="F410" s="128">
        <v>40</v>
      </c>
      <c r="G410" s="31">
        <v>30</v>
      </c>
      <c r="H410" s="42"/>
      <c r="I410" s="32">
        <v>29</v>
      </c>
      <c r="J410" s="31">
        <v>21</v>
      </c>
      <c r="K410" s="128">
        <v>30</v>
      </c>
      <c r="L410" s="32">
        <v>29</v>
      </c>
      <c r="M410" s="31">
        <v>29</v>
      </c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>
        <v>36</v>
      </c>
      <c r="Y410" s="32">
        <v>37</v>
      </c>
      <c r="Z410" s="160">
        <v>36</v>
      </c>
      <c r="AA410" s="32"/>
      <c r="AB410" s="39">
        <f t="shared" si="12"/>
        <v>11</v>
      </c>
      <c r="AC410" s="40">
        <f t="shared" si="13"/>
        <v>31.818181818181817</v>
      </c>
      <c r="AD410" s="40">
        <f t="array" ref="AD410">IF(AB410=0,0,IF(AB410&gt;9,AVERAGE(LARGE(D410:Z410,{1,2,3,4,5,6,7,8,9,10})),0))</f>
        <v>32.9</v>
      </c>
      <c r="AE410" s="40">
        <f t="array" ref="AE410">IF(AB410=0,0,IF(AB410&gt;9,SUM(LARGE(D410:Z410,{1,2,3,4,5,6,7,8,9,10})),0))</f>
        <v>329</v>
      </c>
    </row>
    <row r="411" spans="1:31">
      <c r="A411" s="30" t="s">
        <v>121</v>
      </c>
      <c r="B411" s="31" t="s">
        <v>7</v>
      </c>
      <c r="C411" s="31" t="s">
        <v>47</v>
      </c>
      <c r="D411" s="32">
        <v>44</v>
      </c>
      <c r="E411" s="32">
        <v>42</v>
      </c>
      <c r="F411" s="128">
        <v>48</v>
      </c>
      <c r="G411" s="31">
        <v>45</v>
      </c>
      <c r="H411" s="42">
        <v>46</v>
      </c>
      <c r="I411" s="32"/>
      <c r="J411" s="31">
        <v>46</v>
      </c>
      <c r="K411" s="128"/>
      <c r="L411" s="32">
        <v>43</v>
      </c>
      <c r="M411" s="31">
        <v>47</v>
      </c>
      <c r="N411" s="37"/>
      <c r="O411" s="32"/>
      <c r="P411" s="32"/>
      <c r="Q411" s="32"/>
      <c r="R411" s="32"/>
      <c r="S411" s="32"/>
      <c r="T411" s="32"/>
      <c r="U411" s="32"/>
      <c r="V411" s="32"/>
      <c r="W411" s="32"/>
      <c r="X411" s="128">
        <v>46</v>
      </c>
      <c r="Y411" s="32"/>
      <c r="Z411" s="32"/>
      <c r="AA411" s="32"/>
      <c r="AB411" s="39">
        <f t="shared" si="12"/>
        <v>9</v>
      </c>
      <c r="AC411" s="40">
        <f t="shared" si="13"/>
        <v>45.222222222222221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</row>
    <row r="412" spans="1:31">
      <c r="A412" s="30" t="s">
        <v>171</v>
      </c>
      <c r="B412" s="31" t="s">
        <v>6</v>
      </c>
      <c r="C412" s="31" t="s">
        <v>47</v>
      </c>
      <c r="D412" s="32"/>
      <c r="E412" s="32">
        <v>45</v>
      </c>
      <c r="F412" s="128">
        <v>40</v>
      </c>
      <c r="G412" s="31"/>
      <c r="H412" s="42">
        <v>38</v>
      </c>
      <c r="I412" s="32">
        <v>36</v>
      </c>
      <c r="J412" s="31">
        <v>32</v>
      </c>
      <c r="K412" s="128">
        <v>36</v>
      </c>
      <c r="L412" s="32"/>
      <c r="M412" s="31">
        <v>44</v>
      </c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>
        <v>48</v>
      </c>
      <c r="Y412" s="32"/>
      <c r="Z412" s="32"/>
      <c r="AA412" s="32"/>
      <c r="AB412" s="39">
        <f t="shared" si="12"/>
        <v>8</v>
      </c>
      <c r="AC412" s="40">
        <f t="shared" si="13"/>
        <v>39.875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</row>
    <row r="413" spans="1:31">
      <c r="A413" s="82" t="s">
        <v>49</v>
      </c>
      <c r="B413" s="31" t="s">
        <v>8</v>
      </c>
      <c r="C413" s="31" t="s">
        <v>47</v>
      </c>
      <c r="D413" s="32">
        <v>34</v>
      </c>
      <c r="E413" s="32">
        <v>40</v>
      </c>
      <c r="F413" s="32">
        <v>41</v>
      </c>
      <c r="G413" s="33">
        <v>37</v>
      </c>
      <c r="H413" s="34"/>
      <c r="I413" s="35">
        <v>35</v>
      </c>
      <c r="J413" s="33">
        <v>29</v>
      </c>
      <c r="K413" s="35">
        <v>29</v>
      </c>
      <c r="L413" s="35"/>
      <c r="M413" s="33"/>
      <c r="N413" s="36"/>
      <c r="O413" s="35"/>
      <c r="P413" s="35"/>
      <c r="Q413" s="35"/>
      <c r="R413" s="35"/>
      <c r="S413" s="35"/>
      <c r="T413" s="35"/>
      <c r="U413" s="35"/>
      <c r="V413" s="35"/>
      <c r="W413" s="35"/>
      <c r="X413" s="128">
        <v>31</v>
      </c>
      <c r="Y413" s="32"/>
      <c r="Z413" s="32"/>
      <c r="AA413" s="32"/>
      <c r="AB413" s="39">
        <f t="shared" si="12"/>
        <v>8</v>
      </c>
      <c r="AC413" s="40">
        <f t="shared" si="13"/>
        <v>34.5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</row>
    <row r="414" spans="1:31">
      <c r="A414" s="44" t="s">
        <v>106</v>
      </c>
      <c r="B414" s="31" t="s">
        <v>12</v>
      </c>
      <c r="C414" s="31" t="s">
        <v>47</v>
      </c>
      <c r="D414" s="32">
        <v>29</v>
      </c>
      <c r="E414" s="32">
        <v>39</v>
      </c>
      <c r="F414" s="128">
        <v>36</v>
      </c>
      <c r="G414" s="31">
        <v>32</v>
      </c>
      <c r="H414" s="42">
        <v>33</v>
      </c>
      <c r="I414" s="32"/>
      <c r="J414" s="31">
        <v>36</v>
      </c>
      <c r="K414" s="128"/>
      <c r="L414" s="32">
        <v>36</v>
      </c>
      <c r="M414" s="31">
        <v>25</v>
      </c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/>
      <c r="Y414" s="32"/>
      <c r="Z414" s="32"/>
      <c r="AA414" s="32"/>
      <c r="AB414" s="39">
        <f t="shared" si="12"/>
        <v>8</v>
      </c>
      <c r="AC414" s="40">
        <f t="shared" si="13"/>
        <v>33.25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</row>
    <row r="415" spans="1:31">
      <c r="A415" s="30" t="s">
        <v>297</v>
      </c>
      <c r="B415" s="31" t="s">
        <v>9</v>
      </c>
      <c r="C415" s="31" t="s">
        <v>47</v>
      </c>
      <c r="D415" s="32">
        <v>42</v>
      </c>
      <c r="E415" s="32">
        <v>46</v>
      </c>
      <c r="F415" s="128">
        <v>45</v>
      </c>
      <c r="G415" s="31">
        <v>43</v>
      </c>
      <c r="H415" s="42"/>
      <c r="I415" s="32">
        <v>39</v>
      </c>
      <c r="J415" s="31"/>
      <c r="K415" s="128">
        <v>44</v>
      </c>
      <c r="L415" s="32">
        <v>42</v>
      </c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 t="shared" si="12"/>
        <v>7</v>
      </c>
      <c r="AC415" s="40">
        <f t="shared" si="13"/>
        <v>43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</row>
    <row r="416" spans="1:31">
      <c r="A416" s="44" t="s">
        <v>312</v>
      </c>
      <c r="B416" s="32" t="s">
        <v>8</v>
      </c>
      <c r="C416" s="31" t="s">
        <v>47</v>
      </c>
      <c r="D416" s="32">
        <v>32</v>
      </c>
      <c r="E416" s="32"/>
      <c r="F416" s="128">
        <v>43</v>
      </c>
      <c r="G416" s="31">
        <v>37</v>
      </c>
      <c r="H416" s="42">
        <v>45</v>
      </c>
      <c r="I416" s="32">
        <v>40</v>
      </c>
      <c r="J416" s="31">
        <v>37</v>
      </c>
      <c r="K416" s="128">
        <v>43</v>
      </c>
      <c r="L416" s="32"/>
      <c r="M416" s="31"/>
      <c r="N416" s="37"/>
      <c r="O416" s="32"/>
      <c r="P416" s="32"/>
      <c r="Q416" s="32"/>
      <c r="R416" s="32"/>
      <c r="S416" s="32"/>
      <c r="T416" s="32"/>
      <c r="U416" s="32"/>
      <c r="V416" s="32"/>
      <c r="W416" s="32"/>
      <c r="X416" s="128"/>
      <c r="Y416" s="32"/>
      <c r="Z416" s="32"/>
      <c r="AA416" s="32"/>
      <c r="AB416" s="39">
        <f t="shared" si="12"/>
        <v>7</v>
      </c>
      <c r="AC416" s="40">
        <f t="shared" si="13"/>
        <v>39.571428571428569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</row>
    <row r="417" spans="1:31">
      <c r="A417" s="30" t="s">
        <v>100</v>
      </c>
      <c r="B417" s="31" t="s">
        <v>10</v>
      </c>
      <c r="C417" s="31" t="s">
        <v>47</v>
      </c>
      <c r="D417" s="32">
        <v>41</v>
      </c>
      <c r="E417" s="32">
        <v>40</v>
      </c>
      <c r="F417" s="128">
        <v>42</v>
      </c>
      <c r="G417" s="31"/>
      <c r="H417" s="42">
        <v>33</v>
      </c>
      <c r="I417" s="32"/>
      <c r="J417" s="31">
        <v>37</v>
      </c>
      <c r="K417" s="128"/>
      <c r="L417" s="32">
        <v>38</v>
      </c>
      <c r="M417" s="31">
        <v>29</v>
      </c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/>
      <c r="Y417" s="32"/>
      <c r="Z417" s="32"/>
      <c r="AA417" s="32"/>
      <c r="AB417" s="39">
        <f t="shared" si="12"/>
        <v>7</v>
      </c>
      <c r="AC417" s="40">
        <f t="shared" si="13"/>
        <v>37.142857142857146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</row>
    <row r="418" spans="1:31">
      <c r="A418" s="30" t="s">
        <v>348</v>
      </c>
      <c r="B418" s="31" t="s">
        <v>3</v>
      </c>
      <c r="C418" s="41" t="s">
        <v>47</v>
      </c>
      <c r="D418" s="32">
        <v>32</v>
      </c>
      <c r="E418" s="32">
        <v>37</v>
      </c>
      <c r="F418" s="128">
        <v>42</v>
      </c>
      <c r="G418" s="31">
        <v>41</v>
      </c>
      <c r="H418" s="42">
        <v>27</v>
      </c>
      <c r="I418" s="32"/>
      <c r="J418" s="31"/>
      <c r="K418" s="128"/>
      <c r="L418" s="32"/>
      <c r="M418" s="31">
        <v>39</v>
      </c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28">
        <v>41</v>
      </c>
      <c r="Y418" s="32"/>
      <c r="Z418" s="32"/>
      <c r="AA418" s="32"/>
      <c r="AB418" s="39">
        <f t="shared" si="12"/>
        <v>7</v>
      </c>
      <c r="AC418" s="40">
        <f t="shared" si="13"/>
        <v>37</v>
      </c>
      <c r="AD418" s="40">
        <f t="array" ref="AD418">IF(AB418=0,0,IF(AB418&gt;9,AVERAGE(LARGE(D418:Z418,{1,2,3,4,5,6,7,8,9,10})),0))</f>
        <v>0</v>
      </c>
      <c r="AE418" s="40">
        <f t="array" ref="AE418">IF(AB418=0,0,IF(AB418&gt;9,SUM(LARGE(D418:Z418,{1,2,3,4,5,6,7,8,9,10})),0))</f>
        <v>0</v>
      </c>
    </row>
    <row r="419" spans="1:31">
      <c r="A419" s="30" t="s">
        <v>198</v>
      </c>
      <c r="B419" s="31" t="s">
        <v>8</v>
      </c>
      <c r="C419" s="31" t="s">
        <v>47</v>
      </c>
      <c r="D419" s="32"/>
      <c r="E419" s="32">
        <v>38</v>
      </c>
      <c r="F419" s="128">
        <v>39</v>
      </c>
      <c r="G419" s="31">
        <v>35</v>
      </c>
      <c r="H419" s="42">
        <v>36</v>
      </c>
      <c r="I419" s="32">
        <v>32</v>
      </c>
      <c r="J419" s="31"/>
      <c r="K419" s="128">
        <v>41</v>
      </c>
      <c r="L419" s="32"/>
      <c r="M419" s="31">
        <v>38</v>
      </c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/>
      <c r="Y419" s="32"/>
      <c r="Z419" s="32"/>
      <c r="AA419" s="32"/>
      <c r="AB419" s="39">
        <f t="shared" si="12"/>
        <v>7</v>
      </c>
      <c r="AC419" s="40">
        <f t="shared" si="13"/>
        <v>37</v>
      </c>
      <c r="AD419" s="40">
        <f t="array" ref="AD419">IF(AB419=0,0,IF(AB419&gt;9,AVERAGE(LARGE(D419:Z419,{1,2,3,4,5,6,7,8,9,10})),0))</f>
        <v>0</v>
      </c>
      <c r="AE419" s="40">
        <f t="array" ref="AE419">IF(AB419=0,0,IF(AB419&gt;9,SUM(LARGE(D419:Z419,{1,2,3,4,5,6,7,8,9,10})),0))</f>
        <v>0</v>
      </c>
    </row>
    <row r="420" spans="1:31">
      <c r="A420" s="30" t="s">
        <v>216</v>
      </c>
      <c r="B420" s="31" t="s">
        <v>12</v>
      </c>
      <c r="C420" s="31" t="s">
        <v>47</v>
      </c>
      <c r="D420" s="32">
        <v>43</v>
      </c>
      <c r="E420" s="32">
        <v>46</v>
      </c>
      <c r="F420" s="128"/>
      <c r="G420" s="31">
        <v>45</v>
      </c>
      <c r="H420" s="42">
        <v>48</v>
      </c>
      <c r="I420" s="32"/>
      <c r="J420" s="31"/>
      <c r="K420" s="128"/>
      <c r="L420" s="32"/>
      <c r="M420" s="31">
        <v>46</v>
      </c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>
        <v>46</v>
      </c>
      <c r="Y420" s="32"/>
      <c r="Z420" s="32"/>
      <c r="AA420" s="32"/>
      <c r="AB420" s="39">
        <f t="shared" si="12"/>
        <v>6</v>
      </c>
      <c r="AC420" s="40">
        <f t="shared" si="13"/>
        <v>45.666666666666664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</row>
    <row r="421" spans="1:31">
      <c r="A421" s="30" t="s">
        <v>396</v>
      </c>
      <c r="B421" s="31" t="s">
        <v>10</v>
      </c>
      <c r="C421" s="31" t="s">
        <v>47</v>
      </c>
      <c r="D421" s="32"/>
      <c r="E421" s="32"/>
      <c r="F421" s="128">
        <v>46</v>
      </c>
      <c r="G421" s="31">
        <v>35</v>
      </c>
      <c r="H421" s="42">
        <v>45</v>
      </c>
      <c r="I421" s="32"/>
      <c r="J421" s="31"/>
      <c r="K421" s="128"/>
      <c r="L421" s="32">
        <v>41</v>
      </c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28">
        <v>45</v>
      </c>
      <c r="Y421" s="160">
        <v>42</v>
      </c>
      <c r="Z421" s="32"/>
      <c r="AA421" s="32"/>
      <c r="AB421" s="39">
        <f t="shared" si="12"/>
        <v>6</v>
      </c>
      <c r="AC421" s="40">
        <f t="shared" si="13"/>
        <v>42.333333333333336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</row>
    <row r="422" spans="1:31">
      <c r="A422" s="30" t="s">
        <v>123</v>
      </c>
      <c r="B422" s="31" t="s">
        <v>5</v>
      </c>
      <c r="C422" s="31" t="s">
        <v>47</v>
      </c>
      <c r="D422" s="32"/>
      <c r="E422" s="32">
        <v>42</v>
      </c>
      <c r="F422" s="128"/>
      <c r="G422" s="31">
        <v>40</v>
      </c>
      <c r="H422" s="42">
        <v>43</v>
      </c>
      <c r="I422" s="32">
        <v>33</v>
      </c>
      <c r="J422" s="31"/>
      <c r="K422" s="128"/>
      <c r="L422" s="32"/>
      <c r="M422" s="31"/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>
        <v>42</v>
      </c>
      <c r="Y422" s="160">
        <v>39</v>
      </c>
      <c r="Z422" s="32"/>
      <c r="AA422" s="32"/>
      <c r="AB422" s="39">
        <f t="shared" si="12"/>
        <v>6</v>
      </c>
      <c r="AC422" s="40">
        <f t="shared" si="13"/>
        <v>39.833333333333336</v>
      </c>
      <c r="AD422" s="40">
        <f t="array" ref="AD422">IF(AB422=0,0,IF(AB422&gt;9,AVERAGE(LARGE(D422:Z422,{1,2,3,4,5,6,7,8,9,10})),0))</f>
        <v>0</v>
      </c>
      <c r="AE422" s="40">
        <f t="array" ref="AE422">IF(AB422=0,0,IF(AB422&gt;9,SUM(LARGE(D422:Z422,{1,2,3,4,5,6,7,8,9,10})),0))</f>
        <v>0</v>
      </c>
    </row>
    <row r="423" spans="1:31">
      <c r="A423" s="30" t="s">
        <v>89</v>
      </c>
      <c r="B423" s="31" t="s">
        <v>7</v>
      </c>
      <c r="C423" s="31" t="s">
        <v>47</v>
      </c>
      <c r="D423" s="32">
        <v>27</v>
      </c>
      <c r="E423" s="32">
        <v>47</v>
      </c>
      <c r="F423" s="128">
        <v>36</v>
      </c>
      <c r="G423" s="31">
        <v>34</v>
      </c>
      <c r="H423" s="42"/>
      <c r="I423" s="32"/>
      <c r="J423" s="31"/>
      <c r="K423" s="128"/>
      <c r="L423" s="32"/>
      <c r="M423" s="31"/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28">
        <v>40</v>
      </c>
      <c r="Y423" s="160">
        <v>39</v>
      </c>
      <c r="Z423" s="32"/>
      <c r="AA423" s="32"/>
      <c r="AB423" s="39">
        <f t="shared" si="12"/>
        <v>6</v>
      </c>
      <c r="AC423" s="40">
        <f t="shared" si="13"/>
        <v>37.166666666666664</v>
      </c>
      <c r="AD423" s="40">
        <f t="array" ref="AD423">IF(AB423=0,0,IF(AB423&gt;9,AVERAGE(LARGE(D423:Z423,{1,2,3,4,5,6,7,8,9,10})),0))</f>
        <v>0</v>
      </c>
      <c r="AE423" s="40">
        <f t="array" ref="AE423">IF(AB423=0,0,IF(AB423&gt;9,SUM(LARGE(D423:Z423,{1,2,3,4,5,6,7,8,9,10})),0))</f>
        <v>0</v>
      </c>
    </row>
    <row r="424" spans="1:31">
      <c r="A424" s="118" t="s">
        <v>46</v>
      </c>
      <c r="B424" s="32" t="s">
        <v>4</v>
      </c>
      <c r="C424" s="32" t="s">
        <v>47</v>
      </c>
      <c r="D424" s="48">
        <v>30</v>
      </c>
      <c r="E424" s="32">
        <v>34</v>
      </c>
      <c r="F424" s="128"/>
      <c r="G424" s="31">
        <v>33</v>
      </c>
      <c r="H424" s="42">
        <v>24</v>
      </c>
      <c r="I424" s="32"/>
      <c r="J424" s="31">
        <v>34</v>
      </c>
      <c r="K424" s="128">
        <v>36</v>
      </c>
      <c r="L424" s="32"/>
      <c r="M424" s="31"/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/>
      <c r="Y424" s="32"/>
      <c r="Z424" s="32"/>
      <c r="AA424" s="32"/>
      <c r="AB424" s="39">
        <f t="shared" si="12"/>
        <v>6</v>
      </c>
      <c r="AC424" s="40">
        <f t="shared" si="13"/>
        <v>31.833333333333332</v>
      </c>
      <c r="AD424" s="40">
        <f t="array" ref="AD424">IF(AB424=0,0,IF(AB424&gt;9,AVERAGE(LARGE(D424:Z424,{1,2,3,4,5,6,7,8,9,10})),0))</f>
        <v>0</v>
      </c>
      <c r="AE424" s="40">
        <f t="array" ref="AE424">IF(AB424=0,0,IF(AB424&gt;9,SUM(LARGE(D424:Z424,{1,2,3,4,5,6,7,8,9,10})),0))</f>
        <v>0</v>
      </c>
    </row>
    <row r="425" spans="1:31">
      <c r="A425" s="44" t="s">
        <v>112</v>
      </c>
      <c r="B425" s="32" t="s">
        <v>5</v>
      </c>
      <c r="C425" s="32" t="s">
        <v>47</v>
      </c>
      <c r="D425" s="32"/>
      <c r="E425" s="32">
        <v>41</v>
      </c>
      <c r="F425" s="128"/>
      <c r="G425" s="31">
        <v>41</v>
      </c>
      <c r="H425" s="42">
        <v>45</v>
      </c>
      <c r="I425" s="32"/>
      <c r="J425" s="31"/>
      <c r="K425" s="128">
        <v>37</v>
      </c>
      <c r="L425" s="32"/>
      <c r="M425" s="31">
        <v>42</v>
      </c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28"/>
      <c r="Y425" s="32"/>
      <c r="Z425" s="32"/>
      <c r="AA425" s="32"/>
      <c r="AB425" s="39">
        <f t="shared" si="12"/>
        <v>5</v>
      </c>
      <c r="AC425" s="40">
        <f t="shared" si="13"/>
        <v>41.2</v>
      </c>
      <c r="AD425" s="40">
        <f t="array" ref="AD425">IF(AB425=0,0,IF(AB425&gt;9,AVERAGE(LARGE(D425:Z425,{1,2,3,4,5,6,7,8,9,10})),0))</f>
        <v>0</v>
      </c>
      <c r="AE425" s="40">
        <f t="array" ref="AE425">IF(AB425=0,0,IF(AB425&gt;9,SUM(LARGE(D425:Z425,{1,2,3,4,5,6,7,8,9,10})),0))</f>
        <v>0</v>
      </c>
    </row>
    <row r="426" spans="1:31">
      <c r="A426" s="30" t="s">
        <v>377</v>
      </c>
      <c r="B426" s="31" t="s">
        <v>5</v>
      </c>
      <c r="C426" s="31" t="s">
        <v>47</v>
      </c>
      <c r="D426" s="32">
        <v>34</v>
      </c>
      <c r="E426" s="32">
        <v>36</v>
      </c>
      <c r="F426" s="128"/>
      <c r="G426" s="31">
        <v>30</v>
      </c>
      <c r="H426" s="42"/>
      <c r="I426" s="32">
        <v>28</v>
      </c>
      <c r="J426" s="31"/>
      <c r="K426" s="128"/>
      <c r="L426" s="32"/>
      <c r="M426" s="31">
        <v>32</v>
      </c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28"/>
      <c r="Y426" s="32"/>
      <c r="Z426" s="32"/>
      <c r="AA426" s="32"/>
      <c r="AB426" s="39">
        <f t="shared" si="12"/>
        <v>5</v>
      </c>
      <c r="AC426" s="40">
        <f t="shared" si="13"/>
        <v>32</v>
      </c>
      <c r="AD426" s="40">
        <f t="array" ref="AD426">IF(AB426=0,0,IF(AB426&gt;9,AVERAGE(LARGE(D426:Z426,{1,2,3,4,5,6,7,8,9,10})),0))</f>
        <v>0</v>
      </c>
      <c r="AE426" s="40">
        <f t="array" ref="AE426">IF(AB426=0,0,IF(AB426&gt;9,SUM(LARGE(D426:Z426,{1,2,3,4,5,6,7,8,9,10})),0))</f>
        <v>0</v>
      </c>
    </row>
    <row r="427" spans="1:31">
      <c r="A427" s="30" t="s">
        <v>51</v>
      </c>
      <c r="B427" s="31" t="s">
        <v>3</v>
      </c>
      <c r="C427" s="31" t="s">
        <v>47</v>
      </c>
      <c r="D427" s="32">
        <v>32</v>
      </c>
      <c r="E427" s="32"/>
      <c r="F427" s="128"/>
      <c r="G427" s="31"/>
      <c r="H427" s="42"/>
      <c r="I427" s="32"/>
      <c r="J427" s="31"/>
      <c r="K427" s="128"/>
      <c r="L427" s="32"/>
      <c r="M427" s="31">
        <v>38</v>
      </c>
      <c r="N427" s="37"/>
      <c r="O427" s="32"/>
      <c r="P427" s="32"/>
      <c r="Q427" s="32"/>
      <c r="R427" s="32"/>
      <c r="S427" s="32"/>
      <c r="T427" s="32"/>
      <c r="U427" s="32"/>
      <c r="V427" s="32"/>
      <c r="W427" s="32"/>
      <c r="X427" s="128">
        <v>37</v>
      </c>
      <c r="Y427" s="32">
        <v>45</v>
      </c>
      <c r="Z427" s="32"/>
      <c r="AA427" s="32"/>
      <c r="AB427" s="39">
        <f t="shared" si="12"/>
        <v>4</v>
      </c>
      <c r="AC427" s="40">
        <f t="shared" si="13"/>
        <v>38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</row>
    <row r="428" spans="1:31">
      <c r="A428" s="44" t="s">
        <v>107</v>
      </c>
      <c r="B428" s="32" t="s">
        <v>8</v>
      </c>
      <c r="C428" s="32" t="s">
        <v>47</v>
      </c>
      <c r="D428" s="32">
        <v>40</v>
      </c>
      <c r="E428" s="32"/>
      <c r="F428" s="128"/>
      <c r="G428" s="31">
        <v>31</v>
      </c>
      <c r="H428" s="42"/>
      <c r="I428" s="32">
        <v>36</v>
      </c>
      <c r="J428" s="31">
        <v>31</v>
      </c>
      <c r="K428" s="128"/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28"/>
      <c r="Y428" s="32"/>
      <c r="Z428" s="32"/>
      <c r="AA428" s="31"/>
      <c r="AB428" s="39">
        <f t="shared" si="12"/>
        <v>4</v>
      </c>
      <c r="AC428" s="40">
        <f t="shared" si="13"/>
        <v>34.5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</row>
    <row r="429" spans="1:31">
      <c r="A429" s="30" t="s">
        <v>125</v>
      </c>
      <c r="B429" s="31" t="s">
        <v>6</v>
      </c>
      <c r="C429" s="31" t="s">
        <v>47</v>
      </c>
      <c r="D429" s="32">
        <v>29</v>
      </c>
      <c r="E429" s="32">
        <v>30</v>
      </c>
      <c r="F429" s="128"/>
      <c r="G429" s="31"/>
      <c r="H429" s="42">
        <v>29</v>
      </c>
      <c r="I429" s="32"/>
      <c r="J429" s="31"/>
      <c r="K429" s="128">
        <v>31</v>
      </c>
      <c r="L429" s="32"/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28"/>
      <c r="Y429" s="32"/>
      <c r="Z429" s="32"/>
      <c r="AA429" s="32"/>
      <c r="AB429" s="39">
        <f t="shared" si="12"/>
        <v>4</v>
      </c>
      <c r="AC429" s="40">
        <f t="shared" si="13"/>
        <v>29.75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</row>
    <row r="430" spans="1:31">
      <c r="A430" s="30" t="s">
        <v>147</v>
      </c>
      <c r="B430" s="31" t="s">
        <v>7</v>
      </c>
      <c r="C430" s="31" t="s">
        <v>47</v>
      </c>
      <c r="D430" s="32">
        <v>33</v>
      </c>
      <c r="E430" s="32"/>
      <c r="F430" s="128"/>
      <c r="G430" s="31"/>
      <c r="H430" s="42"/>
      <c r="I430" s="32">
        <v>29</v>
      </c>
      <c r="J430" s="31">
        <v>26</v>
      </c>
      <c r="K430" s="128"/>
      <c r="L430" s="32">
        <v>26</v>
      </c>
      <c r="M430" s="31"/>
      <c r="N430" s="37"/>
      <c r="O430" s="32"/>
      <c r="P430" s="32"/>
      <c r="Q430" s="32"/>
      <c r="R430" s="32"/>
      <c r="S430" s="32"/>
      <c r="T430" s="32"/>
      <c r="U430" s="32"/>
      <c r="V430" s="32"/>
      <c r="W430" s="32"/>
      <c r="X430" s="128"/>
      <c r="Y430" s="31"/>
      <c r="Z430" s="31"/>
      <c r="AA430" s="32"/>
      <c r="AB430" s="39">
        <f t="shared" si="12"/>
        <v>4</v>
      </c>
      <c r="AC430" s="40">
        <f t="shared" si="13"/>
        <v>28.5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</row>
    <row r="431" spans="1:31">
      <c r="A431" s="30" t="s">
        <v>175</v>
      </c>
      <c r="B431" s="31" t="s">
        <v>8</v>
      </c>
      <c r="C431" s="31" t="s">
        <v>47</v>
      </c>
      <c r="D431" s="32">
        <v>37</v>
      </c>
      <c r="E431" s="32">
        <v>43</v>
      </c>
      <c r="F431" s="32"/>
      <c r="G431" s="31">
        <v>39</v>
      </c>
      <c r="H431" s="42"/>
      <c r="I431" s="32"/>
      <c r="J431" s="31"/>
      <c r="K431" s="128"/>
      <c r="L431" s="32"/>
      <c r="M431" s="31"/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/>
      <c r="Y431" s="32"/>
      <c r="Z431" s="32"/>
      <c r="AA431" s="32"/>
      <c r="AB431" s="39">
        <f t="shared" si="12"/>
        <v>3</v>
      </c>
      <c r="AC431" s="40">
        <f t="shared" si="13"/>
        <v>39.666666666666664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1">
      <c r="A432" s="30" t="s">
        <v>420</v>
      </c>
      <c r="B432" s="31" t="s">
        <v>7</v>
      </c>
      <c r="C432" s="31" t="s">
        <v>47</v>
      </c>
      <c r="D432" s="32"/>
      <c r="E432" s="32"/>
      <c r="F432" s="128">
        <v>35</v>
      </c>
      <c r="G432" s="31">
        <v>38</v>
      </c>
      <c r="H432" s="42"/>
      <c r="I432" s="32"/>
      <c r="J432" s="31"/>
      <c r="K432" s="128"/>
      <c r="L432" s="32"/>
      <c r="M432" s="31"/>
      <c r="N432" s="37"/>
      <c r="O432" s="32"/>
      <c r="P432" s="32"/>
      <c r="Q432" s="32"/>
      <c r="R432" s="32"/>
      <c r="S432" s="32"/>
      <c r="T432" s="32"/>
      <c r="U432" s="32"/>
      <c r="V432" s="32"/>
      <c r="W432" s="32"/>
      <c r="X432" s="128">
        <v>32</v>
      </c>
      <c r="Y432" s="32"/>
      <c r="Z432" s="32"/>
      <c r="AA432" s="32"/>
      <c r="AB432" s="39">
        <f t="shared" si="12"/>
        <v>3</v>
      </c>
      <c r="AC432" s="40">
        <f t="shared" si="13"/>
        <v>35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</row>
    <row r="433" spans="1:31">
      <c r="A433" s="44" t="s">
        <v>180</v>
      </c>
      <c r="B433" s="32" t="s">
        <v>8</v>
      </c>
      <c r="C433" s="32" t="s">
        <v>47</v>
      </c>
      <c r="D433" s="32"/>
      <c r="E433" s="32">
        <v>40</v>
      </c>
      <c r="F433" s="128"/>
      <c r="G433" s="31">
        <v>25</v>
      </c>
      <c r="H433" s="42"/>
      <c r="I433" s="32"/>
      <c r="J433" s="31"/>
      <c r="K433" s="128"/>
      <c r="L433" s="32"/>
      <c r="M433" s="31"/>
      <c r="N433" s="37"/>
      <c r="O433" s="32"/>
      <c r="P433" s="32"/>
      <c r="Q433" s="32"/>
      <c r="R433" s="32"/>
      <c r="S433" s="32"/>
      <c r="T433" s="32"/>
      <c r="U433" s="32"/>
      <c r="V433" s="32"/>
      <c r="W433" s="32"/>
      <c r="X433" s="159">
        <v>36</v>
      </c>
      <c r="Y433" s="32"/>
      <c r="Z433" s="32"/>
      <c r="AA433" s="32"/>
      <c r="AB433" s="39">
        <f t="shared" si="12"/>
        <v>3</v>
      </c>
      <c r="AC433" s="40">
        <f t="shared" si="13"/>
        <v>33.666666666666664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</row>
    <row r="434" spans="1:31">
      <c r="A434" s="30" t="s">
        <v>205</v>
      </c>
      <c r="B434" s="31" t="s">
        <v>9</v>
      </c>
      <c r="C434" s="31" t="s">
        <v>47</v>
      </c>
      <c r="D434" s="32"/>
      <c r="E434" s="32"/>
      <c r="F434" s="128"/>
      <c r="G434" s="31">
        <v>39</v>
      </c>
      <c r="H434" s="42">
        <v>33</v>
      </c>
      <c r="I434" s="32"/>
      <c r="J434" s="31"/>
      <c r="K434" s="128"/>
      <c r="L434" s="32">
        <v>28</v>
      </c>
      <c r="M434" s="31"/>
      <c r="N434" s="37"/>
      <c r="O434" s="32"/>
      <c r="P434" s="32"/>
      <c r="Q434" s="32"/>
      <c r="R434" s="32"/>
      <c r="S434" s="32"/>
      <c r="T434" s="32"/>
      <c r="U434" s="32"/>
      <c r="V434" s="32"/>
      <c r="W434" s="32"/>
      <c r="X434" s="128"/>
      <c r="Y434" s="32"/>
      <c r="Z434" s="32"/>
      <c r="AA434" s="32"/>
      <c r="AB434" s="39">
        <f t="shared" si="12"/>
        <v>3</v>
      </c>
      <c r="AC434" s="40">
        <f t="shared" si="13"/>
        <v>33.333333333333336</v>
      </c>
      <c r="AD434" s="40">
        <f t="array" ref="AD434">IF(AB434=0,0,IF(AB434&gt;9,AVERAGE(LARGE(D434:Z434,{1,2,3,4,5,6,7,8,9,10})),0))</f>
        <v>0</v>
      </c>
      <c r="AE434" s="40">
        <f t="array" ref="AE434">IF(AB434=0,0,IF(AB434&gt;9,SUM(LARGE(D434:Z434,{1,2,3,4,5,6,7,8,9,10})),0))</f>
        <v>0</v>
      </c>
    </row>
    <row r="435" spans="1:31">
      <c r="A435" s="124" t="s">
        <v>358</v>
      </c>
      <c r="B435" s="123" t="s">
        <v>12</v>
      </c>
      <c r="C435" s="123" t="s">
        <v>47</v>
      </c>
      <c r="D435" s="121"/>
      <c r="E435" s="121">
        <v>43</v>
      </c>
      <c r="F435" s="128">
        <v>39</v>
      </c>
      <c r="G435" s="31"/>
      <c r="H435" s="42"/>
      <c r="I435" s="32"/>
      <c r="J435" s="31"/>
      <c r="K435" s="128"/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28"/>
      <c r="Y435" s="32"/>
      <c r="Z435" s="32"/>
      <c r="AA435" s="32"/>
      <c r="AB435" s="39">
        <f t="shared" si="12"/>
        <v>2</v>
      </c>
      <c r="AC435" s="40">
        <f t="shared" si="13"/>
        <v>41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</row>
    <row r="436" spans="1:31">
      <c r="A436" s="46" t="s">
        <v>161</v>
      </c>
      <c r="B436" s="37" t="s">
        <v>8</v>
      </c>
      <c r="C436" s="37" t="s">
        <v>47</v>
      </c>
      <c r="D436" s="32"/>
      <c r="E436" s="32"/>
      <c r="F436" s="128">
        <v>40</v>
      </c>
      <c r="G436" s="31"/>
      <c r="H436" s="42">
        <v>40</v>
      </c>
      <c r="I436" s="32"/>
      <c r="J436" s="31"/>
      <c r="K436" s="128"/>
      <c r="L436" s="32"/>
      <c r="M436" s="31"/>
      <c r="N436" s="37"/>
      <c r="O436" s="32"/>
      <c r="P436" s="32"/>
      <c r="Q436" s="32"/>
      <c r="R436" s="32"/>
      <c r="S436" s="32"/>
      <c r="T436" s="32"/>
      <c r="U436" s="32"/>
      <c r="V436" s="32"/>
      <c r="W436" s="32"/>
      <c r="X436" s="128"/>
      <c r="Y436" s="32"/>
      <c r="Z436" s="32"/>
      <c r="AA436" s="32"/>
      <c r="AB436" s="39">
        <f t="shared" si="12"/>
        <v>2</v>
      </c>
      <c r="AC436" s="40">
        <f t="shared" si="13"/>
        <v>40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</row>
    <row r="437" spans="1:31">
      <c r="A437" s="124" t="s">
        <v>416</v>
      </c>
      <c r="B437" s="123" t="s">
        <v>7</v>
      </c>
      <c r="C437" s="123" t="s">
        <v>47</v>
      </c>
      <c r="D437" s="121"/>
      <c r="E437" s="121">
        <v>31</v>
      </c>
      <c r="F437" s="128"/>
      <c r="G437" s="31"/>
      <c r="H437" s="42">
        <v>30</v>
      </c>
      <c r="I437" s="32"/>
      <c r="J437" s="31"/>
      <c r="K437" s="128"/>
      <c r="L437" s="32"/>
      <c r="M437" s="31"/>
      <c r="N437" s="37"/>
      <c r="O437" s="32"/>
      <c r="P437" s="32"/>
      <c r="Q437" s="32"/>
      <c r="R437" s="32"/>
      <c r="S437" s="55"/>
      <c r="T437" s="32"/>
      <c r="U437" s="32"/>
      <c r="V437" s="32"/>
      <c r="W437" s="32"/>
      <c r="X437" s="128"/>
      <c r="Y437" s="32"/>
      <c r="Z437" s="32"/>
      <c r="AA437" s="32"/>
      <c r="AB437" s="39">
        <f t="shared" si="12"/>
        <v>2</v>
      </c>
      <c r="AC437" s="40">
        <f t="shared" si="13"/>
        <v>30.5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</row>
    <row r="438" spans="1:31">
      <c r="A438" s="30" t="s">
        <v>223</v>
      </c>
      <c r="B438" s="31" t="s">
        <v>7</v>
      </c>
      <c r="C438" s="31" t="s">
        <v>47</v>
      </c>
      <c r="D438" s="32"/>
      <c r="E438" s="32"/>
      <c r="F438" s="128"/>
      <c r="G438" s="31">
        <v>28</v>
      </c>
      <c r="H438" s="42">
        <v>30</v>
      </c>
      <c r="I438" s="32"/>
      <c r="J438" s="31"/>
      <c r="K438" s="128"/>
      <c r="L438" s="32"/>
      <c r="M438" s="31"/>
      <c r="N438" s="37"/>
      <c r="O438" s="32"/>
      <c r="P438" s="32"/>
      <c r="Q438" s="32"/>
      <c r="R438" s="32"/>
      <c r="S438" s="32"/>
      <c r="T438" s="32"/>
      <c r="U438" s="32"/>
      <c r="V438" s="32"/>
      <c r="W438" s="32"/>
      <c r="X438" s="128"/>
      <c r="Y438" s="32"/>
      <c r="Z438" s="32"/>
      <c r="AA438" s="32"/>
      <c r="AB438" s="39">
        <f t="shared" si="12"/>
        <v>2</v>
      </c>
      <c r="AC438" s="40">
        <f t="shared" si="13"/>
        <v>29</v>
      </c>
      <c r="AD438" s="40">
        <f t="array" ref="AD438">IF(AB438=0,0,IF(AB438&gt;9,AVERAGE(LARGE(D438:Z438,{1,2,3,4,5,6,7,8,9,10})),0))</f>
        <v>0</v>
      </c>
      <c r="AE438" s="40">
        <f t="array" ref="AE438">IF(AB438=0,0,IF(AB438&gt;9,SUM(LARGE(D438:Z438,{1,2,3,4,5,6,7,8,9,10})),0))</f>
        <v>0</v>
      </c>
    </row>
    <row r="439" spans="1:31">
      <c r="A439" s="30" t="s">
        <v>53</v>
      </c>
      <c r="B439" s="31" t="s">
        <v>9</v>
      </c>
      <c r="C439" s="31" t="s">
        <v>47</v>
      </c>
      <c r="D439" s="32"/>
      <c r="E439" s="32"/>
      <c r="F439" s="128">
        <v>41</v>
      </c>
      <c r="G439" s="31"/>
      <c r="H439" s="42"/>
      <c r="I439" s="32"/>
      <c r="J439" s="31"/>
      <c r="K439" s="128"/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28"/>
      <c r="Y439" s="32"/>
      <c r="Z439" s="32"/>
      <c r="AA439" s="32"/>
      <c r="AB439" s="39">
        <f t="shared" si="12"/>
        <v>1</v>
      </c>
      <c r="AC439" s="40">
        <f t="shared" si="13"/>
        <v>41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</row>
    <row r="440" spans="1:31">
      <c r="A440" s="126" t="s">
        <v>162</v>
      </c>
      <c r="B440" s="38" t="s">
        <v>9</v>
      </c>
      <c r="C440" s="120" t="s">
        <v>47</v>
      </c>
      <c r="D440" s="32"/>
      <c r="E440" s="32"/>
      <c r="F440" s="128"/>
      <c r="G440" s="31"/>
      <c r="H440" s="42"/>
      <c r="I440" s="32"/>
      <c r="J440" s="31"/>
      <c r="K440" s="128"/>
      <c r="L440" s="32"/>
      <c r="M440" s="31">
        <v>37</v>
      </c>
      <c r="N440" s="37"/>
      <c r="O440" s="32"/>
      <c r="P440" s="32"/>
      <c r="Q440" s="32"/>
      <c r="R440" s="32"/>
      <c r="S440" s="55"/>
      <c r="T440" s="32"/>
      <c r="U440" s="32"/>
      <c r="V440" s="32"/>
      <c r="W440" s="32"/>
      <c r="X440" s="128"/>
      <c r="Y440" s="32"/>
      <c r="Z440" s="32"/>
      <c r="AA440" s="31"/>
      <c r="AB440" s="39">
        <f t="shared" si="12"/>
        <v>1</v>
      </c>
      <c r="AC440" s="40">
        <f t="shared" si="13"/>
        <v>37</v>
      </c>
      <c r="AD440" s="40">
        <f t="array" ref="AD440">IF(AB440=0,0,IF(AB440&gt;9,AVERAGE(LARGE(D440:Z440,{1,2,3,4,5,6,7,8,9,10})),0))</f>
        <v>0</v>
      </c>
      <c r="AE440" s="40">
        <f t="array" ref="AE440">IF(AB440=0,0,IF(AB440&gt;9,SUM(LARGE(D440:Z440,{1,2,3,4,5,6,7,8,9,10})),0))</f>
        <v>0</v>
      </c>
    </row>
    <row r="441" spans="1:31">
      <c r="A441" s="126" t="s">
        <v>357</v>
      </c>
      <c r="B441" s="120" t="s">
        <v>12</v>
      </c>
      <c r="C441" s="123" t="s">
        <v>47</v>
      </c>
      <c r="D441" s="121"/>
      <c r="E441" s="121">
        <v>32</v>
      </c>
      <c r="F441" s="128"/>
      <c r="G441" s="31"/>
      <c r="H441" s="42"/>
      <c r="I441" s="32"/>
      <c r="J441" s="31"/>
      <c r="K441" s="128"/>
      <c r="L441" s="32"/>
      <c r="M441" s="31"/>
      <c r="N441" s="37"/>
      <c r="O441" s="32"/>
      <c r="P441" s="32"/>
      <c r="Q441" s="32"/>
      <c r="R441" s="32"/>
      <c r="S441" s="55"/>
      <c r="T441" s="32"/>
      <c r="U441" s="32"/>
      <c r="V441" s="32"/>
      <c r="W441" s="32"/>
      <c r="X441" s="128"/>
      <c r="Y441" s="31"/>
      <c r="Z441" s="31"/>
      <c r="AA441" s="32"/>
      <c r="AB441" s="39">
        <f t="shared" si="12"/>
        <v>1</v>
      </c>
      <c r="AC441" s="40">
        <f t="shared" si="13"/>
        <v>32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</row>
    <row r="442" spans="1:31">
      <c r="A442" s="30" t="s">
        <v>44</v>
      </c>
      <c r="B442" s="31" t="s">
        <v>4</v>
      </c>
      <c r="C442" s="31" t="s">
        <v>47</v>
      </c>
      <c r="D442" s="32"/>
      <c r="E442" s="32"/>
      <c r="F442" s="128"/>
      <c r="G442" s="31"/>
      <c r="H442" s="42"/>
      <c r="I442" s="32"/>
      <c r="J442" s="31"/>
      <c r="K442" s="128"/>
      <c r="L442" s="32"/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/>
      <c r="Y442" s="32"/>
      <c r="Z442" s="32"/>
      <c r="AA442" s="32"/>
      <c r="AB442" s="39">
        <f t="shared" si="12"/>
        <v>0</v>
      </c>
      <c r="AC442" s="40">
        <f t="shared" si="13"/>
        <v>0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</row>
    <row r="443" spans="1:31">
      <c r="A443" s="30" t="s">
        <v>91</v>
      </c>
      <c r="B443" s="31" t="s">
        <v>8</v>
      </c>
      <c r="C443" s="31" t="s">
        <v>47</v>
      </c>
      <c r="D443" s="32"/>
      <c r="E443" s="32"/>
      <c r="F443" s="128"/>
      <c r="G443" s="31"/>
      <c r="H443" s="42"/>
      <c r="I443" s="32"/>
      <c r="J443" s="31"/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/>
      <c r="Y443" s="32"/>
      <c r="Z443" s="32"/>
      <c r="AA443" s="32"/>
      <c r="AB443" s="39">
        <f t="shared" si="12"/>
        <v>0</v>
      </c>
      <c r="AC443" s="40">
        <f t="shared" si="13"/>
        <v>0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</row>
    <row r="444" spans="1:31">
      <c r="A444" s="30" t="s">
        <v>114</v>
      </c>
      <c r="B444" s="31" t="s">
        <v>12</v>
      </c>
      <c r="C444" s="41" t="s">
        <v>47</v>
      </c>
      <c r="D444" s="32"/>
      <c r="E444" s="32"/>
      <c r="F444" s="128"/>
      <c r="G444" s="31"/>
      <c r="H444" s="42"/>
      <c r="I444" s="32"/>
      <c r="J444" s="31"/>
      <c r="K444" s="128"/>
      <c r="L444" s="32"/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28"/>
      <c r="Y444" s="32"/>
      <c r="Z444" s="32"/>
      <c r="AA444" s="32"/>
      <c r="AB444" s="39">
        <f t="shared" si="12"/>
        <v>0</v>
      </c>
      <c r="AC444" s="40">
        <f t="shared" si="13"/>
        <v>0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1">
      <c r="A445" s="30" t="s">
        <v>313</v>
      </c>
      <c r="B445" s="31" t="s">
        <v>6</v>
      </c>
      <c r="C445" s="31" t="s">
        <v>47</v>
      </c>
      <c r="D445" s="32"/>
      <c r="E445" s="32"/>
      <c r="F445" s="128"/>
      <c r="G445" s="31"/>
      <c r="H445" s="42"/>
      <c r="I445" s="32"/>
      <c r="J445" s="31"/>
      <c r="K445" s="128"/>
      <c r="L445" s="32"/>
      <c r="M445" s="31"/>
      <c r="N445" s="37"/>
      <c r="O445" s="32"/>
      <c r="P445" s="32"/>
      <c r="Q445" s="32"/>
      <c r="R445" s="32"/>
      <c r="S445" s="32"/>
      <c r="T445" s="32"/>
      <c r="U445" s="32"/>
      <c r="V445" s="32"/>
      <c r="W445" s="32"/>
      <c r="X445" s="128"/>
      <c r="Y445" s="32"/>
      <c r="Z445" s="32"/>
      <c r="AA445" s="32"/>
      <c r="AB445" s="39">
        <f t="shared" si="12"/>
        <v>0</v>
      </c>
      <c r="AC445" s="40">
        <f t="shared" si="13"/>
        <v>0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1">
      <c r="A446" s="30" t="s">
        <v>131</v>
      </c>
      <c r="B446" s="31" t="s">
        <v>9</v>
      </c>
      <c r="C446" s="31" t="s">
        <v>47</v>
      </c>
      <c r="D446" s="32"/>
      <c r="E446" s="32"/>
      <c r="F446" s="128"/>
      <c r="G446" s="31"/>
      <c r="H446" s="42"/>
      <c r="I446" s="32"/>
      <c r="J446" s="31"/>
      <c r="K446" s="128"/>
      <c r="L446" s="32"/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/>
      <c r="Y446" s="32"/>
      <c r="Z446" s="32"/>
      <c r="AA446" s="32"/>
      <c r="AB446" s="39">
        <f t="shared" si="12"/>
        <v>0</v>
      </c>
      <c r="AC446" s="40">
        <f t="shared" si="13"/>
        <v>0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1">
      <c r="A447" s="30" t="s">
        <v>163</v>
      </c>
      <c r="B447" s="31" t="s">
        <v>8</v>
      </c>
      <c r="C447" s="41" t="s">
        <v>47</v>
      </c>
      <c r="D447" s="32"/>
      <c r="E447" s="32"/>
      <c r="F447" s="128"/>
      <c r="G447" s="31"/>
      <c r="H447" s="42"/>
      <c r="I447" s="32"/>
      <c r="J447" s="31"/>
      <c r="K447" s="128"/>
      <c r="L447" s="32"/>
      <c r="M447" s="31"/>
      <c r="N447" s="37"/>
      <c r="O447" s="32"/>
      <c r="P447" s="32"/>
      <c r="Q447" s="32"/>
      <c r="R447" s="32"/>
      <c r="S447" s="32"/>
      <c r="T447" s="32"/>
      <c r="U447" s="32"/>
      <c r="V447" s="32"/>
      <c r="W447" s="32"/>
      <c r="X447" s="128"/>
      <c r="Y447" s="32"/>
      <c r="Z447" s="32"/>
      <c r="AA447" s="32"/>
      <c r="AB447" s="39">
        <f t="shared" si="12"/>
        <v>0</v>
      </c>
      <c r="AC447" s="40">
        <f t="shared" si="13"/>
        <v>0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1">
      <c r="A448" s="30" t="s">
        <v>186</v>
      </c>
      <c r="B448" s="31" t="s">
        <v>6</v>
      </c>
      <c r="C448" s="31" t="s">
        <v>47</v>
      </c>
      <c r="D448" s="32"/>
      <c r="E448" s="32"/>
      <c r="F448" s="128"/>
      <c r="G448" s="31"/>
      <c r="H448" s="42"/>
      <c r="I448" s="32"/>
      <c r="J448" s="31"/>
      <c r="K448" s="128"/>
      <c r="L448" s="32"/>
      <c r="M448" s="31"/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/>
      <c r="Y448" s="32"/>
      <c r="Z448" s="32"/>
      <c r="AA448" s="32"/>
      <c r="AB448" s="39">
        <f t="shared" si="12"/>
        <v>0</v>
      </c>
      <c r="AC448" s="40">
        <f t="shared" si="13"/>
        <v>0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>
      <c r="A449" s="46" t="s">
        <v>196</v>
      </c>
      <c r="B449" s="37" t="s">
        <v>8</v>
      </c>
      <c r="C449" s="37" t="s">
        <v>47</v>
      </c>
      <c r="D449" s="32"/>
      <c r="E449" s="32"/>
      <c r="F449" s="128"/>
      <c r="G449" s="31"/>
      <c r="H449" s="42"/>
      <c r="I449" s="32"/>
      <c r="J449" s="31"/>
      <c r="K449" s="128"/>
      <c r="L449" s="32"/>
      <c r="M449" s="31"/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/>
      <c r="Y449" s="32"/>
      <c r="Z449" s="32"/>
      <c r="AA449" s="32"/>
      <c r="AB449" s="39">
        <f t="shared" si="12"/>
        <v>0</v>
      </c>
      <c r="AC449" s="40">
        <f t="shared" si="13"/>
        <v>0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>
      <c r="A450" s="30" t="s">
        <v>217</v>
      </c>
      <c r="B450" s="31" t="s">
        <v>12</v>
      </c>
      <c r="C450" s="31" t="s">
        <v>47</v>
      </c>
      <c r="D450" s="32"/>
      <c r="E450" s="32"/>
      <c r="F450" s="128"/>
      <c r="G450" s="31"/>
      <c r="H450" s="42"/>
      <c r="I450" s="32"/>
      <c r="J450" s="31"/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/>
      <c r="Y450" s="32"/>
      <c r="Z450" s="32"/>
      <c r="AA450" s="31"/>
      <c r="AB450" s="39">
        <f t="shared" si="12"/>
        <v>0</v>
      </c>
      <c r="AC450" s="40">
        <f t="shared" si="13"/>
        <v>0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>
      <c r="A451" s="30" t="s">
        <v>221</v>
      </c>
      <c r="B451" s="31" t="s">
        <v>7</v>
      </c>
      <c r="C451" s="31" t="s">
        <v>47</v>
      </c>
      <c r="D451" s="32"/>
      <c r="E451" s="32"/>
      <c r="F451" s="128"/>
      <c r="G451" s="31"/>
      <c r="H451" s="42"/>
      <c r="I451" s="32"/>
      <c r="J451" s="31"/>
      <c r="K451" s="128"/>
      <c r="L451" s="32"/>
      <c r="M451" s="31"/>
      <c r="N451" s="37"/>
      <c r="O451" s="32"/>
      <c r="P451" s="32"/>
      <c r="Q451" s="32"/>
      <c r="R451" s="32"/>
      <c r="S451" s="32"/>
      <c r="T451" s="32"/>
      <c r="U451" s="32"/>
      <c r="V451" s="32"/>
      <c r="W451" s="32"/>
      <c r="X451" s="128"/>
      <c r="Y451" s="32"/>
      <c r="Z451" s="32"/>
      <c r="AA451" s="32"/>
      <c r="AB451" s="39">
        <f t="shared" si="12"/>
        <v>0</v>
      </c>
      <c r="AC451" s="40">
        <f t="shared" si="13"/>
        <v>0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>
      <c r="A452" s="30" t="s">
        <v>379</v>
      </c>
      <c r="B452" s="31" t="s">
        <v>12</v>
      </c>
      <c r="C452" s="31" t="s">
        <v>58</v>
      </c>
      <c r="D452" s="32">
        <v>46</v>
      </c>
      <c r="E452" s="32">
        <v>47</v>
      </c>
      <c r="F452" s="128"/>
      <c r="G452" s="31"/>
      <c r="H452" s="42"/>
      <c r="I452" s="32"/>
      <c r="J452" s="31">
        <v>43</v>
      </c>
      <c r="K452" s="128"/>
      <c r="L452" s="32">
        <v>44</v>
      </c>
      <c r="M452" s="31">
        <v>40</v>
      </c>
      <c r="N452" s="37"/>
      <c r="O452" s="32"/>
      <c r="P452" s="32"/>
      <c r="Q452" s="32"/>
      <c r="R452" s="32"/>
      <c r="S452" s="32"/>
      <c r="T452" s="32"/>
      <c r="U452" s="32"/>
      <c r="V452" s="32"/>
      <c r="W452" s="32"/>
      <c r="X452" s="128">
        <v>50</v>
      </c>
      <c r="Y452" s="32">
        <v>48</v>
      </c>
      <c r="Z452" s="32">
        <v>46</v>
      </c>
      <c r="AA452" s="32"/>
      <c r="AB452" s="39">
        <f t="shared" si="12"/>
        <v>8</v>
      </c>
      <c r="AC452" s="40">
        <f t="shared" si="13"/>
        <v>45.5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>
      <c r="A453" s="30" t="s">
        <v>323</v>
      </c>
      <c r="B453" s="31" t="s">
        <v>3</v>
      </c>
      <c r="C453" s="31" t="s">
        <v>58</v>
      </c>
      <c r="D453" s="32"/>
      <c r="E453" s="32">
        <v>38</v>
      </c>
      <c r="F453" s="128">
        <v>43</v>
      </c>
      <c r="G453" s="31"/>
      <c r="H453" s="42">
        <v>31</v>
      </c>
      <c r="I453" s="32">
        <v>41</v>
      </c>
      <c r="J453" s="31">
        <v>31</v>
      </c>
      <c r="K453" s="128"/>
      <c r="L453" s="32">
        <v>40</v>
      </c>
      <c r="M453" s="31">
        <v>38</v>
      </c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>
        <v>38</v>
      </c>
      <c r="Y453" s="32"/>
      <c r="Z453" s="32"/>
      <c r="AA453" s="32"/>
      <c r="AB453" s="39">
        <f t="shared" si="12"/>
        <v>8</v>
      </c>
      <c r="AC453" s="40">
        <f t="shared" si="13"/>
        <v>37.5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>
      <c r="A454" s="44" t="s">
        <v>335</v>
      </c>
      <c r="B454" s="32" t="s">
        <v>7</v>
      </c>
      <c r="C454" s="31" t="s">
        <v>58</v>
      </c>
      <c r="D454" s="32"/>
      <c r="E454" s="32">
        <v>37</v>
      </c>
      <c r="F454" s="128">
        <v>34</v>
      </c>
      <c r="G454" s="31">
        <v>38</v>
      </c>
      <c r="H454" s="42">
        <v>29</v>
      </c>
      <c r="I454" s="141">
        <v>35</v>
      </c>
      <c r="J454" s="31"/>
      <c r="K454" s="128">
        <v>29</v>
      </c>
      <c r="L454" s="32"/>
      <c r="M454" s="31"/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>
        <v>29</v>
      </c>
      <c r="Y454" s="32"/>
      <c r="Z454" s="32"/>
      <c r="AA454" s="32"/>
      <c r="AB454" s="39">
        <f t="shared" ref="AB454:AB517" si="14">COUNT(D454:AA454)</f>
        <v>7</v>
      </c>
      <c r="AC454" s="40">
        <f t="shared" ref="AC454:AC517" si="15">IF(AB454=0,0,AVERAGE(D454:Z454))</f>
        <v>33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>
      <c r="A455" s="30" t="s">
        <v>299</v>
      </c>
      <c r="B455" s="31" t="s">
        <v>4</v>
      </c>
      <c r="C455" s="31" t="s">
        <v>58</v>
      </c>
      <c r="D455" s="32"/>
      <c r="E455" s="32">
        <v>41</v>
      </c>
      <c r="F455" s="128"/>
      <c r="G455" s="31">
        <v>41</v>
      </c>
      <c r="H455" s="42">
        <v>43</v>
      </c>
      <c r="I455" s="141"/>
      <c r="J455" s="31">
        <v>33</v>
      </c>
      <c r="K455" s="128"/>
      <c r="L455" s="32"/>
      <c r="M455" s="31"/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>
        <v>39</v>
      </c>
      <c r="Y455" s="32">
        <v>34</v>
      </c>
      <c r="Z455" s="32"/>
      <c r="AA455" s="32"/>
      <c r="AB455" s="39">
        <f t="shared" si="14"/>
        <v>6</v>
      </c>
      <c r="AC455" s="40">
        <f t="shared" si="15"/>
        <v>38.5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>
      <c r="A456" s="30" t="s">
        <v>427</v>
      </c>
      <c r="B456" s="31" t="s">
        <v>5</v>
      </c>
      <c r="C456" s="31" t="s">
        <v>58</v>
      </c>
      <c r="D456" s="32"/>
      <c r="E456" s="32"/>
      <c r="F456" s="128"/>
      <c r="G456" s="31">
        <v>30</v>
      </c>
      <c r="H456" s="42">
        <v>45</v>
      </c>
      <c r="I456" s="141">
        <v>39</v>
      </c>
      <c r="J456" s="31">
        <v>39</v>
      </c>
      <c r="K456" s="128"/>
      <c r="L456" s="32"/>
      <c r="M456" s="31">
        <v>44</v>
      </c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/>
      <c r="Y456" s="32"/>
      <c r="Z456" s="32"/>
      <c r="AA456" s="32"/>
      <c r="AB456" s="39">
        <f t="shared" si="14"/>
        <v>5</v>
      </c>
      <c r="AC456" s="40">
        <f t="shared" si="15"/>
        <v>39.4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>
      <c r="A457" s="30" t="s">
        <v>378</v>
      </c>
      <c r="B457" s="31" t="s">
        <v>5</v>
      </c>
      <c r="C457" s="31" t="s">
        <v>58</v>
      </c>
      <c r="D457" s="32">
        <v>31</v>
      </c>
      <c r="E457" s="32">
        <v>35</v>
      </c>
      <c r="F457" s="128"/>
      <c r="G457" s="31">
        <v>25</v>
      </c>
      <c r="H457" s="42"/>
      <c r="I457" s="141">
        <v>27</v>
      </c>
      <c r="J457" s="31"/>
      <c r="K457" s="128"/>
      <c r="L457" s="32"/>
      <c r="M457" s="31">
        <v>36</v>
      </c>
      <c r="N457" s="37"/>
      <c r="O457" s="32"/>
      <c r="P457" s="32"/>
      <c r="Q457" s="32"/>
      <c r="R457" s="32"/>
      <c r="S457" s="32"/>
      <c r="T457" s="32"/>
      <c r="U457" s="32"/>
      <c r="V457" s="32"/>
      <c r="W457" s="32"/>
      <c r="X457" s="128"/>
      <c r="Y457" s="32"/>
      <c r="Z457" s="32"/>
      <c r="AA457" s="32"/>
      <c r="AB457" s="39">
        <f t="shared" si="14"/>
        <v>5</v>
      </c>
      <c r="AC457" s="40">
        <f t="shared" si="15"/>
        <v>30.8</v>
      </c>
      <c r="AD457" s="40">
        <f t="array" ref="AD457">IF(AB457=0,0,IF(AB457&gt;9,AVERAGE(LARGE(D457:Z457,{1,2,3,4,5,6,7,8,9,10})),0))</f>
        <v>0</v>
      </c>
      <c r="AE457" s="40">
        <f t="array" ref="AE457">IF(AB457=0,0,IF(AB457&gt;9,SUM(LARGE(D457:Z457,{1,2,3,4,5,6,7,8,9,10})),0))</f>
        <v>0</v>
      </c>
    </row>
    <row r="458" spans="1:31">
      <c r="A458" s="30" t="s">
        <v>337</v>
      </c>
      <c r="B458" s="31" t="s">
        <v>4</v>
      </c>
      <c r="C458" s="31" t="s">
        <v>58</v>
      </c>
      <c r="D458" s="32"/>
      <c r="E458" s="32">
        <v>37</v>
      </c>
      <c r="F458" s="128"/>
      <c r="G458" s="31">
        <v>21</v>
      </c>
      <c r="H458" s="42">
        <v>26</v>
      </c>
      <c r="I458" s="141"/>
      <c r="J458" s="31">
        <v>26</v>
      </c>
      <c r="K458" s="128"/>
      <c r="L458" s="32"/>
      <c r="M458" s="31"/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28">
        <v>34</v>
      </c>
      <c r="Y458" s="32"/>
      <c r="Z458" s="32"/>
      <c r="AA458" s="32"/>
      <c r="AB458" s="39">
        <f t="shared" si="14"/>
        <v>5</v>
      </c>
      <c r="AC458" s="40">
        <f t="shared" si="15"/>
        <v>28.8</v>
      </c>
      <c r="AD458" s="40">
        <f t="array" ref="AD458">IF(AB458=0,0,IF(AB458&gt;9,AVERAGE(LARGE(D458:Z458,{1,2,3,4,5,6,7,8,9,10})),0))</f>
        <v>0</v>
      </c>
      <c r="AE458" s="40">
        <f t="array" ref="AE458">IF(AB458=0,0,IF(AB458&gt;9,SUM(LARGE(D458:Z458,{1,2,3,4,5,6,7,8,9,10})),0))</f>
        <v>0</v>
      </c>
    </row>
    <row r="459" spans="1:31">
      <c r="A459" s="30" t="s">
        <v>191</v>
      </c>
      <c r="B459" s="31" t="s">
        <v>5</v>
      </c>
      <c r="C459" s="31" t="s">
        <v>58</v>
      </c>
      <c r="D459" s="32"/>
      <c r="E459" s="32"/>
      <c r="F459" s="128"/>
      <c r="G459" s="31"/>
      <c r="H459" s="42"/>
      <c r="I459" s="141">
        <v>36</v>
      </c>
      <c r="J459" s="31">
        <v>41</v>
      </c>
      <c r="K459" s="128">
        <v>39</v>
      </c>
      <c r="L459" s="32"/>
      <c r="M459" s="31"/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/>
      <c r="Y459" s="32"/>
      <c r="Z459" s="32"/>
      <c r="AA459" s="32"/>
      <c r="AB459" s="39">
        <f t="shared" si="14"/>
        <v>3</v>
      </c>
      <c r="AC459" s="40">
        <f t="shared" si="15"/>
        <v>38.666666666666664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>
      <c r="A460" s="30" t="s">
        <v>328</v>
      </c>
      <c r="B460" s="31" t="s">
        <v>9</v>
      </c>
      <c r="C460" s="31" t="s">
        <v>58</v>
      </c>
      <c r="D460" s="32"/>
      <c r="E460" s="32"/>
      <c r="F460" s="128">
        <v>40</v>
      </c>
      <c r="G460" s="31">
        <v>36</v>
      </c>
      <c r="H460" s="42">
        <v>31</v>
      </c>
      <c r="I460" s="32"/>
      <c r="J460" s="31"/>
      <c r="K460" s="128"/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28"/>
      <c r="Y460" s="32"/>
      <c r="Z460" s="32"/>
      <c r="AA460" s="32"/>
      <c r="AB460" s="39">
        <f t="shared" si="14"/>
        <v>3</v>
      </c>
      <c r="AC460" s="40">
        <f t="shared" si="15"/>
        <v>35.666666666666664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>
      <c r="A461" s="44" t="s">
        <v>211</v>
      </c>
      <c r="B461" s="32" t="s">
        <v>7</v>
      </c>
      <c r="C461" s="31" t="s">
        <v>58</v>
      </c>
      <c r="D461" s="32"/>
      <c r="E461" s="32"/>
      <c r="F461" s="128">
        <v>44</v>
      </c>
      <c r="G461" s="31">
        <v>38</v>
      </c>
      <c r="H461" s="42"/>
      <c r="I461" s="32"/>
      <c r="J461" s="31"/>
      <c r="K461" s="128"/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/>
      <c r="Y461" s="32"/>
      <c r="Z461" s="32"/>
      <c r="AA461" s="32"/>
      <c r="AB461" s="39">
        <f t="shared" si="14"/>
        <v>2</v>
      </c>
      <c r="AC461" s="40">
        <f t="shared" si="15"/>
        <v>41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>
      <c r="A462" s="30" t="s">
        <v>349</v>
      </c>
      <c r="B462" s="31" t="s">
        <v>7</v>
      </c>
      <c r="C462" s="31" t="s">
        <v>58</v>
      </c>
      <c r="D462" s="32"/>
      <c r="E462" s="32"/>
      <c r="F462" s="128"/>
      <c r="G462" s="31">
        <v>36</v>
      </c>
      <c r="H462" s="42"/>
      <c r="I462" s="32"/>
      <c r="J462" s="31"/>
      <c r="K462" s="128"/>
      <c r="L462" s="32"/>
      <c r="M462" s="31"/>
      <c r="N462" s="37"/>
      <c r="O462" s="32"/>
      <c r="P462" s="32"/>
      <c r="Q462" s="32"/>
      <c r="R462" s="32"/>
      <c r="S462" s="32"/>
      <c r="T462" s="32"/>
      <c r="U462" s="32"/>
      <c r="V462" s="32"/>
      <c r="W462" s="32"/>
      <c r="X462" s="159">
        <v>32</v>
      </c>
      <c r="Y462" s="32"/>
      <c r="Z462" s="32"/>
      <c r="AA462" s="32"/>
      <c r="AB462" s="39">
        <f t="shared" si="14"/>
        <v>2</v>
      </c>
      <c r="AC462" s="40">
        <f t="shared" si="15"/>
        <v>34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>
      <c r="A463" s="30" t="s">
        <v>376</v>
      </c>
      <c r="B463" s="31" t="s">
        <v>5</v>
      </c>
      <c r="C463" s="31" t="s">
        <v>58</v>
      </c>
      <c r="D463" s="32">
        <v>20</v>
      </c>
      <c r="E463" s="32"/>
      <c r="F463" s="128"/>
      <c r="G463" s="31"/>
      <c r="H463" s="42">
        <v>24</v>
      </c>
      <c r="I463" s="32"/>
      <c r="J463" s="31"/>
      <c r="K463" s="128"/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 t="shared" si="14"/>
        <v>2</v>
      </c>
      <c r="AC463" s="40">
        <f t="shared" si="15"/>
        <v>22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>
      <c r="A464" s="30" t="s">
        <v>451</v>
      </c>
      <c r="B464" s="31" t="s">
        <v>11</v>
      </c>
      <c r="C464" s="31" t="s">
        <v>58</v>
      </c>
      <c r="D464" s="32"/>
      <c r="E464" s="32"/>
      <c r="F464" s="128"/>
      <c r="G464" s="31"/>
      <c r="H464" s="42"/>
      <c r="I464" s="32"/>
      <c r="J464" s="31"/>
      <c r="K464" s="128">
        <v>42</v>
      </c>
      <c r="L464" s="32"/>
      <c r="M464" s="31"/>
      <c r="N464" s="37"/>
      <c r="O464" s="32"/>
      <c r="P464" s="32"/>
      <c r="Q464" s="32"/>
      <c r="R464" s="32"/>
      <c r="S464" s="32"/>
      <c r="T464" s="32"/>
      <c r="U464" s="32"/>
      <c r="V464" s="32"/>
      <c r="W464" s="32"/>
      <c r="X464" s="128"/>
      <c r="Y464" s="32"/>
      <c r="Z464" s="32"/>
      <c r="AA464" s="32"/>
      <c r="AB464" s="39">
        <f t="shared" si="14"/>
        <v>1</v>
      </c>
      <c r="AC464" s="40">
        <f t="shared" si="15"/>
        <v>42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>
      <c r="A465" s="30" t="s">
        <v>179</v>
      </c>
      <c r="B465" s="31" t="s">
        <v>5</v>
      </c>
      <c r="C465" s="31" t="s">
        <v>58</v>
      </c>
      <c r="D465" s="32"/>
      <c r="E465" s="32"/>
      <c r="F465" s="128"/>
      <c r="G465" s="31"/>
      <c r="H465" s="42"/>
      <c r="I465" s="32"/>
      <c r="J465" s="31">
        <v>39</v>
      </c>
      <c r="K465" s="128"/>
      <c r="L465" s="32"/>
      <c r="M465" s="31"/>
      <c r="N465" s="37"/>
      <c r="O465" s="32"/>
      <c r="P465" s="32"/>
      <c r="Q465" s="32"/>
      <c r="R465" s="32"/>
      <c r="S465" s="32"/>
      <c r="T465" s="32"/>
      <c r="U465" s="32"/>
      <c r="V465" s="32"/>
      <c r="W465" s="32"/>
      <c r="X465" s="128"/>
      <c r="Y465" s="32"/>
      <c r="Z465" s="32"/>
      <c r="AA465" s="32"/>
      <c r="AB465" s="39">
        <f t="shared" si="14"/>
        <v>1</v>
      </c>
      <c r="AC465" s="40">
        <f t="shared" si="15"/>
        <v>39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>
      <c r="A466" s="30" t="s">
        <v>452</v>
      </c>
      <c r="B466" s="31" t="s">
        <v>11</v>
      </c>
      <c r="C466" s="31" t="s">
        <v>58</v>
      </c>
      <c r="D466" s="32"/>
      <c r="E466" s="32"/>
      <c r="F466" s="128"/>
      <c r="G466" s="31"/>
      <c r="H466" s="42"/>
      <c r="I466" s="32"/>
      <c r="J466" s="31"/>
      <c r="K466" s="128">
        <v>38</v>
      </c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28"/>
      <c r="Y466" s="32"/>
      <c r="Z466" s="32"/>
      <c r="AA466" s="32"/>
      <c r="AB466" s="39">
        <f t="shared" si="14"/>
        <v>1</v>
      </c>
      <c r="AC466" s="40">
        <f t="shared" si="15"/>
        <v>38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>
      <c r="A467" s="30" t="s">
        <v>453</v>
      </c>
      <c r="B467" s="31" t="s">
        <v>11</v>
      </c>
      <c r="C467" s="31" t="s">
        <v>58</v>
      </c>
      <c r="D467" s="32"/>
      <c r="E467" s="32"/>
      <c r="F467" s="128"/>
      <c r="G467" s="31"/>
      <c r="H467" s="42"/>
      <c r="I467" s="32"/>
      <c r="J467" s="31"/>
      <c r="K467" s="128">
        <v>32</v>
      </c>
      <c r="L467" s="32"/>
      <c r="M467" s="31"/>
      <c r="N467" s="37"/>
      <c r="O467" s="32"/>
      <c r="P467" s="32"/>
      <c r="Q467" s="32"/>
      <c r="R467" s="32"/>
      <c r="S467" s="32"/>
      <c r="T467" s="32"/>
      <c r="U467" s="32"/>
      <c r="V467" s="32"/>
      <c r="W467" s="32"/>
      <c r="X467" s="128"/>
      <c r="Y467" s="32"/>
      <c r="Z467" s="32"/>
      <c r="AA467" s="32"/>
      <c r="AB467" s="39">
        <f t="shared" si="14"/>
        <v>1</v>
      </c>
      <c r="AC467" s="40">
        <f t="shared" si="15"/>
        <v>32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>
      <c r="A468" s="126" t="s">
        <v>412</v>
      </c>
      <c r="B468" s="120" t="s">
        <v>5</v>
      </c>
      <c r="C468" s="120" t="s">
        <v>58</v>
      </c>
      <c r="D468" s="121"/>
      <c r="E468" s="121">
        <v>24</v>
      </c>
      <c r="F468" s="128"/>
      <c r="G468" s="31"/>
      <c r="H468" s="42"/>
      <c r="I468" s="32"/>
      <c r="J468" s="31"/>
      <c r="K468" s="128"/>
      <c r="L468" s="32"/>
      <c r="M468" s="31"/>
      <c r="N468" s="37"/>
      <c r="O468" s="32"/>
      <c r="P468" s="32"/>
      <c r="Q468" s="32"/>
      <c r="R468" s="32"/>
      <c r="S468" s="55"/>
      <c r="T468" s="32"/>
      <c r="U468" s="32"/>
      <c r="V468" s="32"/>
      <c r="W468" s="32"/>
      <c r="X468" s="128"/>
      <c r="Y468" s="32"/>
      <c r="Z468" s="32"/>
      <c r="AA468" s="31"/>
      <c r="AB468" s="39">
        <f t="shared" si="14"/>
        <v>1</v>
      </c>
      <c r="AC468" s="40">
        <f t="shared" si="15"/>
        <v>24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>
      <c r="A469" s="30" t="s">
        <v>438</v>
      </c>
      <c r="B469" s="31" t="s">
        <v>130</v>
      </c>
      <c r="C469" s="31" t="s">
        <v>58</v>
      </c>
      <c r="D469" s="32"/>
      <c r="E469" s="32"/>
      <c r="F469" s="128"/>
      <c r="G469" s="31"/>
      <c r="H469" s="42"/>
      <c r="I469" s="137">
        <v>24</v>
      </c>
      <c r="J469" s="31"/>
      <c r="K469" s="128"/>
      <c r="L469" s="32"/>
      <c r="M469" s="31"/>
      <c r="N469" s="37"/>
      <c r="O469" s="32"/>
      <c r="P469" s="32"/>
      <c r="Q469" s="32"/>
      <c r="R469" s="32"/>
      <c r="S469" s="32"/>
      <c r="T469" s="32"/>
      <c r="U469" s="32"/>
      <c r="V469" s="32"/>
      <c r="W469" s="32"/>
      <c r="X469" s="128"/>
      <c r="Y469" s="32"/>
      <c r="Z469" s="32"/>
      <c r="AA469" s="32"/>
      <c r="AB469" s="39">
        <f t="shared" si="14"/>
        <v>1</v>
      </c>
      <c r="AC469" s="40">
        <f t="shared" si="15"/>
        <v>24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>
      <c r="A470" s="30" t="s">
        <v>445</v>
      </c>
      <c r="B470" s="31" t="s">
        <v>5</v>
      </c>
      <c r="C470" s="31" t="s">
        <v>58</v>
      </c>
      <c r="D470" s="32"/>
      <c r="E470" s="32"/>
      <c r="F470" s="128"/>
      <c r="G470" s="31"/>
      <c r="H470" s="42"/>
      <c r="I470" s="32"/>
      <c r="J470" s="31">
        <v>20</v>
      </c>
      <c r="K470" s="128"/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2"/>
      <c r="AA470" s="32"/>
      <c r="AB470" s="39">
        <f t="shared" si="14"/>
        <v>1</v>
      </c>
      <c r="AC470" s="40">
        <f t="shared" si="15"/>
        <v>20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>
      <c r="A471" s="30" t="s">
        <v>444</v>
      </c>
      <c r="B471" s="31" t="s">
        <v>5</v>
      </c>
      <c r="C471" s="31" t="s">
        <v>58</v>
      </c>
      <c r="D471" s="32"/>
      <c r="E471" s="32"/>
      <c r="F471" s="128"/>
      <c r="G471" s="31"/>
      <c r="H471" s="42"/>
      <c r="I471" s="32"/>
      <c r="J471" s="31">
        <v>18</v>
      </c>
      <c r="K471" s="128"/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28"/>
      <c r="Y471" s="32"/>
      <c r="Z471" s="32"/>
      <c r="AA471" s="32"/>
      <c r="AB471" s="39">
        <f t="shared" si="14"/>
        <v>1</v>
      </c>
      <c r="AC471" s="40">
        <f t="shared" si="15"/>
        <v>18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>
      <c r="A472" s="30" t="s">
        <v>285</v>
      </c>
      <c r="B472" s="31" t="s">
        <v>3</v>
      </c>
      <c r="C472" s="31" t="s">
        <v>58</v>
      </c>
      <c r="D472" s="32"/>
      <c r="E472" s="32"/>
      <c r="F472" s="128"/>
      <c r="G472" s="31"/>
      <c r="H472" s="42"/>
      <c r="I472" s="32"/>
      <c r="J472" s="31"/>
      <c r="K472" s="128"/>
      <c r="L472" s="32"/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/>
      <c r="Y472" s="32"/>
      <c r="Z472" s="32"/>
      <c r="AA472" s="32"/>
      <c r="AB472" s="39">
        <f t="shared" si="14"/>
        <v>0</v>
      </c>
      <c r="AC472" s="40">
        <f t="shared" si="15"/>
        <v>0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>
      <c r="A473" s="44" t="s">
        <v>324</v>
      </c>
      <c r="B473" s="32" t="s">
        <v>10</v>
      </c>
      <c r="C473" s="32" t="s">
        <v>58</v>
      </c>
      <c r="D473" s="32"/>
      <c r="E473" s="32"/>
      <c r="F473" s="128"/>
      <c r="G473" s="31"/>
      <c r="H473" s="42"/>
      <c r="I473" s="32"/>
      <c r="J473" s="31"/>
      <c r="K473" s="128"/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/>
      <c r="Y473" s="32"/>
      <c r="Z473" s="32"/>
      <c r="AA473" s="32"/>
      <c r="AB473" s="39">
        <f t="shared" si="14"/>
        <v>0</v>
      </c>
      <c r="AC473" s="40">
        <f t="shared" si="15"/>
        <v>0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  <row r="474" spans="1:31">
      <c r="A474" s="30" t="s">
        <v>329</v>
      </c>
      <c r="B474" s="31" t="s">
        <v>9</v>
      </c>
      <c r="C474" s="31" t="s">
        <v>58</v>
      </c>
      <c r="D474" s="32"/>
      <c r="E474" s="32"/>
      <c r="F474" s="128"/>
      <c r="G474" s="31"/>
      <c r="H474" s="42"/>
      <c r="I474" s="32"/>
      <c r="J474" s="31"/>
      <c r="K474" s="128"/>
      <c r="L474" s="32"/>
      <c r="M474" s="31"/>
      <c r="N474" s="37"/>
      <c r="O474" s="32"/>
      <c r="P474" s="32"/>
      <c r="Q474" s="32"/>
      <c r="R474" s="32"/>
      <c r="S474" s="32"/>
      <c r="T474" s="32"/>
      <c r="U474" s="32"/>
      <c r="V474" s="32"/>
      <c r="W474" s="32"/>
      <c r="X474" s="128"/>
      <c r="Y474" s="32"/>
      <c r="Z474" s="37"/>
      <c r="AA474" s="32"/>
      <c r="AB474" s="39">
        <f t="shared" si="14"/>
        <v>0</v>
      </c>
      <c r="AC474" s="40">
        <f t="shared" si="15"/>
        <v>0</v>
      </c>
      <c r="AD474" s="40">
        <f t="array" ref="AD474">IF(AB474=0,0,IF(AB474&gt;9,AVERAGE(LARGE(D474:Z474,{1,2,3,4,5,6,7,8,9,10})),0))</f>
        <v>0</v>
      </c>
      <c r="AE474" s="40">
        <f t="array" ref="AE474">IF(AB474=0,0,IF(AB474&gt;9,SUM(LARGE(D474:Z474,{1,2,3,4,5,6,7,8,9,10})),0))</f>
        <v>0</v>
      </c>
    </row>
    <row r="475" spans="1:31">
      <c r="A475" s="44" t="s">
        <v>154</v>
      </c>
      <c r="B475" s="32" t="s">
        <v>5</v>
      </c>
      <c r="C475" s="32" t="s">
        <v>58</v>
      </c>
      <c r="D475" s="32"/>
      <c r="E475" s="32"/>
      <c r="F475" s="128"/>
      <c r="G475" s="31"/>
      <c r="H475" s="42"/>
      <c r="I475" s="32"/>
      <c r="J475" s="31"/>
      <c r="K475" s="128"/>
      <c r="L475" s="32"/>
      <c r="M475" s="31"/>
      <c r="N475" s="37"/>
      <c r="O475" s="32"/>
      <c r="P475" s="32"/>
      <c r="Q475" s="32"/>
      <c r="R475" s="32"/>
      <c r="S475" s="32"/>
      <c r="T475" s="32"/>
      <c r="U475" s="32"/>
      <c r="V475" s="32"/>
      <c r="W475" s="32"/>
      <c r="X475" s="128"/>
      <c r="Y475" s="32"/>
      <c r="Z475" s="32"/>
      <c r="AA475" s="32"/>
      <c r="AB475" s="39">
        <f t="shared" si="14"/>
        <v>0</v>
      </c>
      <c r="AC475" s="40">
        <f t="shared" si="15"/>
        <v>0</v>
      </c>
      <c r="AD475" s="40">
        <f t="array" ref="AD475">IF(AB475=0,0,IF(AB475&gt;9,AVERAGE(LARGE(D475:Z475,{1,2,3,4,5,6,7,8,9,10})),0))</f>
        <v>0</v>
      </c>
      <c r="AE475" s="40">
        <f t="array" ref="AE475">IF(AB475=0,0,IF(AB475&gt;9,SUM(LARGE(D475:Z475,{1,2,3,4,5,6,7,8,9,10})),0))</f>
        <v>0</v>
      </c>
    </row>
    <row r="476" spans="1:31">
      <c r="A476" s="30" t="s">
        <v>342</v>
      </c>
      <c r="B476" s="31" t="s">
        <v>3</v>
      </c>
      <c r="C476" s="31" t="s">
        <v>58</v>
      </c>
      <c r="D476" s="32"/>
      <c r="E476" s="32"/>
      <c r="F476" s="128"/>
      <c r="G476" s="31"/>
      <c r="H476" s="42"/>
      <c r="I476" s="32"/>
      <c r="J476" s="31"/>
      <c r="K476" s="128"/>
      <c r="L476" s="32"/>
      <c r="M476" s="31"/>
      <c r="N476" s="37"/>
      <c r="O476" s="32"/>
      <c r="P476" s="32"/>
      <c r="Q476" s="32"/>
      <c r="R476" s="32"/>
      <c r="S476" s="32"/>
      <c r="T476" s="32"/>
      <c r="U476" s="32"/>
      <c r="V476" s="32"/>
      <c r="W476" s="32"/>
      <c r="X476" s="128"/>
      <c r="Y476" s="32"/>
      <c r="Z476" s="32"/>
      <c r="AA476" s="31"/>
      <c r="AB476" s="39">
        <f t="shared" si="14"/>
        <v>0</v>
      </c>
      <c r="AC476" s="40">
        <f t="shared" si="15"/>
        <v>0</v>
      </c>
      <c r="AD476" s="40">
        <f t="array" ref="AD476">IF(AB476=0,0,IF(AB476&gt;9,AVERAGE(LARGE(D476:Z476,{1,2,3,4,5,6,7,8,9,10})),0))</f>
        <v>0</v>
      </c>
      <c r="AE476" s="40">
        <f t="array" ref="AE476">IF(AB476=0,0,IF(AB476&gt;9,SUM(LARGE(D476:Z476,{1,2,3,4,5,6,7,8,9,10})),0))</f>
        <v>0</v>
      </c>
    </row>
    <row r="477" spans="1:31">
      <c r="A477" s="30" t="s">
        <v>352</v>
      </c>
      <c r="B477" s="31" t="s">
        <v>5</v>
      </c>
      <c r="C477" s="31" t="s">
        <v>58</v>
      </c>
      <c r="D477" s="32"/>
      <c r="E477" s="32"/>
      <c r="F477" s="128"/>
      <c r="G477" s="31"/>
      <c r="H477" s="42"/>
      <c r="I477" s="32"/>
      <c r="J477" s="31"/>
      <c r="K477" s="128"/>
      <c r="L477" s="32"/>
      <c r="M477" s="31"/>
      <c r="N477" s="37"/>
      <c r="O477" s="32"/>
      <c r="P477" s="32"/>
      <c r="Q477" s="32"/>
      <c r="R477" s="32"/>
      <c r="S477" s="32"/>
      <c r="T477" s="32"/>
      <c r="U477" s="32"/>
      <c r="V477" s="32"/>
      <c r="W477" s="32"/>
      <c r="X477" s="128"/>
      <c r="Y477" s="32"/>
      <c r="Z477" s="32"/>
      <c r="AA477" s="32"/>
      <c r="AB477" s="39">
        <f t="shared" si="14"/>
        <v>0</v>
      </c>
      <c r="AC477" s="40">
        <f t="shared" si="15"/>
        <v>0</v>
      </c>
      <c r="AD477" s="40">
        <f t="array" ref="AD477">IF(AB477=0,0,IF(AB477&gt;9,AVERAGE(LARGE(D477:Z477,{1,2,3,4,5,6,7,8,9,10})),0))</f>
        <v>0</v>
      </c>
      <c r="AE477" s="40">
        <f t="array" ref="AE477">IF(AB477=0,0,IF(AB477&gt;9,SUM(LARGE(D477:Z477,{1,2,3,4,5,6,7,8,9,10})),0))</f>
        <v>0</v>
      </c>
    </row>
  </sheetData>
  <sortState xmlns:xlrd2="http://schemas.microsoft.com/office/spreadsheetml/2017/richdata2" ref="A6:AE477">
    <sortCondition ref="C6:C477"/>
    <sortCondition descending="1" ref="AD6:AD477"/>
    <sortCondition descending="1" ref="AB6:AB477"/>
    <sortCondition descending="1" ref="AC6:AC477"/>
  </sortState>
  <conditionalFormatting sqref="D6:F19 D21:F26 E27:F27 D28:F112 D114:F173 D176:F186 D189:F218 D220:F226 D228:F316 E317:F317 D318:F351 E352:F352 D353:F359 D362:F363 D381:F381 D397:F397 D413:F413">
    <cfRule type="cellIs" dxfId="39" priority="3" operator="greaterThan">
      <formula>50</formula>
    </cfRule>
  </conditionalFormatting>
  <conditionalFormatting sqref="D5:AA5">
    <cfRule type="cellIs" dxfId="38" priority="141" operator="greaterThan">
      <formula>50</formula>
    </cfRule>
  </conditionalFormatting>
  <conditionalFormatting sqref="G6:W19 AA6:AA19 D20:Z20 G21:W58 AA21:AA112 G59:N59 P59:W59 G60:W112 D113:Z113 G114:W173 AA114:AA173 D174:Z175 G176:W186 AA176:AA186 D187:Z188 G189:W218 AA189:AA218 D219:Z219 G220:W226 AA220:AA226 D227:Z227 G228:W359 AA228:AA359 D360:Z361 G362:W363 AA362:AA363 D364:Z380 G381:W381 AA381 D382:Z396 G397:W397 AA397 D398:Z412 G413:W413 AA413 D414:Z477">
    <cfRule type="cellIs" dxfId="37" priority="4" operator="greaterThan">
      <formula>50</formula>
    </cfRule>
  </conditionalFormatting>
  <conditionalFormatting sqref="X6:Z19 X21:Z112 X114:Z173 X176:Z186 X189:Z218 X220:Z226 X228:Z359 X362:Z363 X381:Z381 X397:Z397 X413:Z413">
    <cfRule type="cellIs" dxfId="36" priority="5" operator="greaterThan">
      <formula>50</formula>
    </cfRule>
  </conditionalFormatting>
  <conditionalFormatting sqref="AA20">
    <cfRule type="cellIs" dxfId="35" priority="6" operator="greaterThan">
      <formula>50</formula>
    </cfRule>
    <cfRule type="cellIs" dxfId="34" priority="7" operator="equal">
      <formula>50</formula>
    </cfRule>
  </conditionalFormatting>
  <conditionalFormatting sqref="AA113">
    <cfRule type="cellIs" dxfId="33" priority="8" operator="greaterThan">
      <formula>50</formula>
    </cfRule>
    <cfRule type="cellIs" dxfId="32" priority="9" operator="equal">
      <formula>50</formula>
    </cfRule>
  </conditionalFormatting>
  <conditionalFormatting sqref="AA174:AA175">
    <cfRule type="cellIs" dxfId="31" priority="10" operator="greaterThan">
      <formula>50</formula>
    </cfRule>
    <cfRule type="cellIs" dxfId="30" priority="11" operator="equal">
      <formula>50</formula>
    </cfRule>
  </conditionalFormatting>
  <conditionalFormatting sqref="AA187:AA477">
    <cfRule type="cellIs" dxfId="29" priority="12" operator="equal">
      <formula>50</formula>
    </cfRule>
    <cfRule type="cellIs" dxfId="28" priority="13" operator="greaterThan">
      <formula>50</formula>
    </cfRule>
  </conditionalFormatting>
  <conditionalFormatting sqref="AB5:AB477">
    <cfRule type="cellIs" dxfId="27" priority="14" operator="greaterThan">
      <formula>0</formula>
    </cfRule>
  </conditionalFormatting>
  <conditionalFormatting sqref="AC6:AE477">
    <cfRule type="cellIs" dxfId="26" priority="1" operator="lessThan">
      <formula>1</formula>
    </cfRule>
    <cfRule type="cellIs" dxfId="25" priority="2" operator="lessThan">
      <formula>1</formula>
    </cfRule>
  </conditionalFormatting>
  <conditionalFormatting sqref="AD3:AD5">
    <cfRule type="cellIs" dxfId="24" priority="162" operator="lessThan">
      <formula>1</formula>
    </cfRule>
  </conditionalFormatting>
  <conditionalFormatting sqref="AD5">
    <cfRule type="cellIs" dxfId="23" priority="163" operator="lessThan">
      <formula>1</formula>
    </cfRule>
  </conditionalFormatting>
  <conditionalFormatting sqref="AF1:AF5">
    <cfRule type="cellIs" dxfId="22" priority="164" operator="greaterThan">
      <formula>0</formula>
    </cfRule>
  </conditionalFormatting>
  <conditionalFormatting sqref="AF6:AF340">
    <cfRule type="cellIs" dxfId="21" priority="165" operator="lessThan">
      <formula>1</formula>
    </cfRule>
    <cfRule type="cellIs" dxfId="20" priority="166" operator="lessThan">
      <formula>1</formula>
    </cfRule>
  </conditionalFormatting>
  <pageMargins left="0" right="0" top="0" bottom="0" header="0.51180555555555496" footer="0.51180555555555496"/>
  <pageSetup scale="54" firstPageNumber="0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495"/>
  <sheetViews>
    <sheetView zoomScaleNormal="100" workbookViewId="0">
      <pane ySplit="19" topLeftCell="A20" activePane="bottomLeft" state="frozen"/>
      <selection pane="bottomLeft" activeCell="J15" sqref="J15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ht="15.75" thickBot="1">
      <c r="A1" s="83"/>
      <c r="B1" s="310" t="s">
        <v>275</v>
      </c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47"/>
      <c r="Z1" s="84"/>
    </row>
    <row r="2" spans="1:32">
      <c r="A2" s="86" t="s">
        <v>28</v>
      </c>
      <c r="B2" s="133">
        <v>1</v>
      </c>
      <c r="C2" s="136">
        <v>2</v>
      </c>
      <c r="D2" s="136">
        <v>3</v>
      </c>
      <c r="E2" s="87">
        <v>4</v>
      </c>
      <c r="F2" s="143">
        <v>5</v>
      </c>
      <c r="G2" s="87">
        <v>6</v>
      </c>
      <c r="H2" s="87">
        <v>7</v>
      </c>
      <c r="I2" s="87">
        <v>8</v>
      </c>
      <c r="J2" s="87">
        <v>9</v>
      </c>
      <c r="K2" s="87">
        <v>10</v>
      </c>
      <c r="L2" s="88">
        <v>11</v>
      </c>
      <c r="M2" s="88">
        <v>12</v>
      </c>
      <c r="N2" s="88">
        <v>13</v>
      </c>
      <c r="O2" s="88">
        <v>14</v>
      </c>
      <c r="P2" s="88">
        <v>15</v>
      </c>
      <c r="Q2" s="88">
        <v>16</v>
      </c>
      <c r="R2" s="88">
        <v>17</v>
      </c>
      <c r="S2" s="88">
        <v>18</v>
      </c>
      <c r="T2" s="88">
        <v>19</v>
      </c>
      <c r="U2" s="88">
        <v>20</v>
      </c>
      <c r="V2" s="88">
        <v>21</v>
      </c>
      <c r="W2" s="88">
        <v>22</v>
      </c>
      <c r="X2" s="89">
        <v>23</v>
      </c>
      <c r="Y2" s="47"/>
      <c r="Z2" s="84"/>
    </row>
    <row r="3" spans="1:32">
      <c r="A3" s="90" t="s">
        <v>5</v>
      </c>
      <c r="B3" s="91">
        <f t="shared" ref="B3:B12" si="0">COUNTIFS($B$20:$B$8374,$A3,$AB$20:$AB$8374,"&gt;0")</f>
        <v>76</v>
      </c>
      <c r="C3" s="91">
        <f t="shared" ref="C3:C12" si="1">COUNTIFS($B$20:$B$8374,$A3,$AB$20:$AB$8374,"&gt;1")</f>
        <v>59</v>
      </c>
      <c r="D3" s="91">
        <f t="shared" ref="D3:D12" si="2">COUNTIFS($B$20:$B$8374,$A3,$AB$20:$AB$8374,"&gt;2")</f>
        <v>49</v>
      </c>
      <c r="E3" s="91">
        <f t="shared" ref="E3:E12" si="3">COUNTIFS($B$20:$B$8374,$A3,$AB$20:$AB$8374,"&gt;3")</f>
        <v>41</v>
      </c>
      <c r="F3" s="134">
        <f t="shared" ref="F3:F12" si="4">COUNTIFS($B$20:$B$8374,$A3,$AB$20:$AB$8374,"&gt;4")</f>
        <v>35</v>
      </c>
      <c r="G3" s="91">
        <f t="shared" ref="G3:G12" si="5">COUNTIFS($B$20:$B$8374,$A3,$AB$20:$AB$8374,"&gt;5")</f>
        <v>22</v>
      </c>
      <c r="H3" s="91">
        <f t="shared" ref="H3:H12" si="6">COUNTIFS($B$20:$B$8374,$A3,$AB$20:$AB$8374,"&gt;6")</f>
        <v>16</v>
      </c>
      <c r="I3" s="91">
        <f t="shared" ref="I3:I12" si="7">COUNTIFS($B$20:$B$8374,$A3,$AB$20:$AB$8374,"&gt;7")</f>
        <v>12</v>
      </c>
      <c r="J3" s="91">
        <f t="shared" ref="J3:J12" si="8">COUNTIFS($B$20:$B$8374,$A3,$AB$20:$AB$8374,"&gt;8")</f>
        <v>10</v>
      </c>
      <c r="K3" s="91">
        <f t="shared" ref="K3:K12" si="9">COUNTIFS($B$20:$B$8374,$A3,$AB$20:$AB$8374,"&gt;9")</f>
        <v>6</v>
      </c>
      <c r="L3" s="91">
        <f t="shared" ref="L3:L12" si="10">COUNTIFS($B$20:$B$8374,$A3,$AB$20:$AB$8374,"&gt;10")</f>
        <v>3</v>
      </c>
      <c r="M3" s="91">
        <f t="shared" ref="M3:M12" si="11">COUNTIFS($B$20:$B$8374,$A3,$AB$20:$AB$8374,"&gt;11")</f>
        <v>1</v>
      </c>
      <c r="N3" s="91">
        <f t="shared" ref="N3:N12" si="12">COUNTIFS($B$20:$B$8374,$A3,$AB$20:$AB$8374,"&gt;12")</f>
        <v>0</v>
      </c>
      <c r="O3" s="91">
        <f t="shared" ref="O3:O12" si="13">COUNTIFS($B$20:$B$8374,$A3,$AB$20:$AB$8374,"&gt;13")</f>
        <v>0</v>
      </c>
      <c r="P3" s="91">
        <f t="shared" ref="P3:P12" si="14">COUNTIFS($B$20:$B$8374,$A3,$AB$20:$AB$8374,"&gt;14")</f>
        <v>0</v>
      </c>
      <c r="Q3" s="91">
        <f t="shared" ref="Q3:Q12" si="15">COUNTIFS($B$20:$B$8374,$A3,$AB$20:$AB$8374,"&gt;15")</f>
        <v>0</v>
      </c>
      <c r="R3" s="91">
        <f t="shared" ref="R3:R12" si="16">COUNTIFS($B$20:$B$8374,$A3,$AB$20:$AB$8374,"&gt;16")</f>
        <v>0</v>
      </c>
      <c r="S3" s="91">
        <f t="shared" ref="S3:S12" si="17">COUNTIFS($B$20:$B$8374,$A3,$AB$20:$AB$8374,"&gt;17")</f>
        <v>0</v>
      </c>
      <c r="T3" s="91">
        <f t="shared" ref="T3:T12" si="18">COUNTIFS($B$20:$B$8374,$A3,$AB$20:$AB$8374,"&gt;18")</f>
        <v>0</v>
      </c>
      <c r="U3" s="91">
        <f t="shared" ref="U3:U12" si="19">COUNTIFS($B$20:$B$8374,$A3,$AB$20:$AB$8374,"&gt;19")</f>
        <v>0</v>
      </c>
      <c r="V3" s="91">
        <f t="shared" ref="V3:V12" si="20">COUNTIFS($B$20:$B$8374,$A3,$AB$20:$AB$8374,"&gt;20")</f>
        <v>0</v>
      </c>
      <c r="W3" s="91">
        <f t="shared" ref="W3:W12" si="21">COUNTIFS($B$20:$B$8374,$A3,$AB$20:$AB$8374,"&gt;21")</f>
        <v>0</v>
      </c>
      <c r="X3" s="91">
        <f t="shared" ref="X3:X12" si="22">COUNTIFS($B$20:$B$8374,$A3,$AB$20:$AB$8374,"&gt;22")</f>
        <v>0</v>
      </c>
      <c r="Y3" s="47"/>
      <c r="Z3" s="84"/>
    </row>
    <row r="4" spans="1:32">
      <c r="A4" s="90" t="s">
        <v>7</v>
      </c>
      <c r="B4" s="91">
        <f t="shared" si="0"/>
        <v>64</v>
      </c>
      <c r="C4" s="91">
        <f t="shared" si="1"/>
        <v>53</v>
      </c>
      <c r="D4" s="91">
        <f t="shared" si="2"/>
        <v>41</v>
      </c>
      <c r="E4" s="91">
        <f t="shared" si="3"/>
        <v>36</v>
      </c>
      <c r="F4" s="134">
        <f t="shared" si="4"/>
        <v>32</v>
      </c>
      <c r="G4" s="91">
        <f t="shared" si="5"/>
        <v>30</v>
      </c>
      <c r="H4" s="91">
        <f t="shared" si="6"/>
        <v>25</v>
      </c>
      <c r="I4" s="91">
        <f t="shared" si="7"/>
        <v>17</v>
      </c>
      <c r="J4" s="91">
        <f t="shared" si="8"/>
        <v>9</v>
      </c>
      <c r="K4" s="91">
        <f t="shared" si="9"/>
        <v>5</v>
      </c>
      <c r="L4" s="91">
        <f t="shared" si="10"/>
        <v>2</v>
      </c>
      <c r="M4" s="91">
        <f t="shared" si="11"/>
        <v>1</v>
      </c>
      <c r="N4" s="91">
        <f t="shared" si="12"/>
        <v>1</v>
      </c>
      <c r="O4" s="91">
        <f t="shared" si="13"/>
        <v>0</v>
      </c>
      <c r="P4" s="91">
        <f t="shared" si="14"/>
        <v>0</v>
      </c>
      <c r="Q4" s="91">
        <f t="shared" si="15"/>
        <v>0</v>
      </c>
      <c r="R4" s="91">
        <f t="shared" si="16"/>
        <v>0</v>
      </c>
      <c r="S4" s="91">
        <f t="shared" si="17"/>
        <v>0</v>
      </c>
      <c r="T4" s="91">
        <f t="shared" si="18"/>
        <v>0</v>
      </c>
      <c r="U4" s="91">
        <f t="shared" si="19"/>
        <v>0</v>
      </c>
      <c r="V4" s="91">
        <f t="shared" si="20"/>
        <v>0</v>
      </c>
      <c r="W4" s="91">
        <f t="shared" si="21"/>
        <v>0</v>
      </c>
      <c r="X4" s="91">
        <f t="shared" si="22"/>
        <v>0</v>
      </c>
      <c r="Y4" s="47"/>
      <c r="Z4" s="84"/>
    </row>
    <row r="5" spans="1:32">
      <c r="A5" s="90" t="s">
        <v>12</v>
      </c>
      <c r="B5" s="91">
        <f t="shared" si="0"/>
        <v>39</v>
      </c>
      <c r="C5" s="91">
        <f t="shared" si="1"/>
        <v>38</v>
      </c>
      <c r="D5" s="91">
        <f t="shared" si="2"/>
        <v>29</v>
      </c>
      <c r="E5" s="91">
        <f t="shared" si="3"/>
        <v>28</v>
      </c>
      <c r="F5" s="134">
        <f t="shared" si="4"/>
        <v>28</v>
      </c>
      <c r="G5" s="91">
        <f t="shared" si="5"/>
        <v>25</v>
      </c>
      <c r="H5" s="91">
        <f t="shared" si="6"/>
        <v>22</v>
      </c>
      <c r="I5" s="91">
        <f t="shared" si="7"/>
        <v>20</v>
      </c>
      <c r="J5" s="91">
        <f t="shared" si="8"/>
        <v>8</v>
      </c>
      <c r="K5" s="91">
        <f t="shared" si="9"/>
        <v>7</v>
      </c>
      <c r="L5" s="91">
        <f t="shared" si="10"/>
        <v>2</v>
      </c>
      <c r="M5" s="91">
        <f t="shared" si="11"/>
        <v>0</v>
      </c>
      <c r="N5" s="91">
        <f t="shared" si="12"/>
        <v>0</v>
      </c>
      <c r="O5" s="91">
        <f t="shared" si="13"/>
        <v>0</v>
      </c>
      <c r="P5" s="91">
        <f t="shared" si="14"/>
        <v>0</v>
      </c>
      <c r="Q5" s="91">
        <f t="shared" si="15"/>
        <v>0</v>
      </c>
      <c r="R5" s="91">
        <f t="shared" si="16"/>
        <v>0</v>
      </c>
      <c r="S5" s="91">
        <f t="shared" si="17"/>
        <v>0</v>
      </c>
      <c r="T5" s="91">
        <f t="shared" si="18"/>
        <v>0</v>
      </c>
      <c r="U5" s="91">
        <f t="shared" si="19"/>
        <v>0</v>
      </c>
      <c r="V5" s="91">
        <f t="shared" si="20"/>
        <v>0</v>
      </c>
      <c r="W5" s="91">
        <f t="shared" si="21"/>
        <v>0</v>
      </c>
      <c r="X5" s="91">
        <f t="shared" si="22"/>
        <v>0</v>
      </c>
      <c r="Y5" s="47"/>
      <c r="Z5" s="84"/>
    </row>
    <row r="6" spans="1:32">
      <c r="A6" s="90" t="s">
        <v>8</v>
      </c>
      <c r="B6" s="91">
        <f t="shared" si="0"/>
        <v>40</v>
      </c>
      <c r="C6" s="91">
        <f t="shared" si="1"/>
        <v>36</v>
      </c>
      <c r="D6" s="91">
        <f t="shared" si="2"/>
        <v>30</v>
      </c>
      <c r="E6" s="91">
        <f t="shared" si="3"/>
        <v>26</v>
      </c>
      <c r="F6" s="134">
        <f t="shared" si="4"/>
        <v>21</v>
      </c>
      <c r="G6" s="91">
        <f t="shared" si="5"/>
        <v>20</v>
      </c>
      <c r="H6" s="91">
        <f t="shared" si="6"/>
        <v>19</v>
      </c>
      <c r="I6" s="91">
        <f t="shared" si="7"/>
        <v>13</v>
      </c>
      <c r="J6" s="91">
        <f t="shared" si="8"/>
        <v>11</v>
      </c>
      <c r="K6" s="91">
        <f t="shared" si="9"/>
        <v>8</v>
      </c>
      <c r="L6" s="91">
        <f t="shared" si="10"/>
        <v>5</v>
      </c>
      <c r="M6" s="91">
        <f t="shared" si="11"/>
        <v>2</v>
      </c>
      <c r="N6" s="91">
        <f t="shared" si="12"/>
        <v>0</v>
      </c>
      <c r="O6" s="91">
        <f t="shared" si="13"/>
        <v>0</v>
      </c>
      <c r="P6" s="91">
        <f t="shared" si="14"/>
        <v>0</v>
      </c>
      <c r="Q6" s="91">
        <f t="shared" si="15"/>
        <v>0</v>
      </c>
      <c r="R6" s="91">
        <f t="shared" si="16"/>
        <v>0</v>
      </c>
      <c r="S6" s="91">
        <f t="shared" si="17"/>
        <v>0</v>
      </c>
      <c r="T6" s="91">
        <f t="shared" si="18"/>
        <v>0</v>
      </c>
      <c r="U6" s="91">
        <f t="shared" si="19"/>
        <v>0</v>
      </c>
      <c r="V6" s="91">
        <f t="shared" si="20"/>
        <v>0</v>
      </c>
      <c r="W6" s="91">
        <f t="shared" si="21"/>
        <v>0</v>
      </c>
      <c r="X6" s="91">
        <f t="shared" si="22"/>
        <v>0</v>
      </c>
      <c r="Y6" s="47"/>
      <c r="Z6" s="84"/>
    </row>
    <row r="7" spans="1:32">
      <c r="A7" s="90" t="s">
        <v>6</v>
      </c>
      <c r="B7" s="91">
        <f t="shared" si="0"/>
        <v>30</v>
      </c>
      <c r="C7" s="91">
        <f t="shared" si="1"/>
        <v>25</v>
      </c>
      <c r="D7" s="91">
        <f t="shared" si="2"/>
        <v>22</v>
      </c>
      <c r="E7" s="91">
        <f t="shared" si="3"/>
        <v>20</v>
      </c>
      <c r="F7" s="134">
        <f t="shared" si="4"/>
        <v>18</v>
      </c>
      <c r="G7" s="91">
        <f t="shared" si="5"/>
        <v>15</v>
      </c>
      <c r="H7" s="91">
        <f t="shared" si="6"/>
        <v>12</v>
      </c>
      <c r="I7" s="91">
        <f t="shared" si="7"/>
        <v>6</v>
      </c>
      <c r="J7" s="91">
        <f t="shared" si="8"/>
        <v>3</v>
      </c>
      <c r="K7" s="91">
        <f t="shared" si="9"/>
        <v>1</v>
      </c>
      <c r="L7" s="91">
        <f t="shared" si="10"/>
        <v>0</v>
      </c>
      <c r="M7" s="91">
        <f t="shared" si="11"/>
        <v>0</v>
      </c>
      <c r="N7" s="91">
        <f t="shared" si="12"/>
        <v>0</v>
      </c>
      <c r="O7" s="91">
        <f t="shared" si="13"/>
        <v>0</v>
      </c>
      <c r="P7" s="91">
        <f t="shared" si="14"/>
        <v>0</v>
      </c>
      <c r="Q7" s="91">
        <f t="shared" si="15"/>
        <v>0</v>
      </c>
      <c r="R7" s="91">
        <f t="shared" si="16"/>
        <v>0</v>
      </c>
      <c r="S7" s="91">
        <f t="shared" si="17"/>
        <v>0</v>
      </c>
      <c r="T7" s="91">
        <f t="shared" si="18"/>
        <v>0</v>
      </c>
      <c r="U7" s="91">
        <f t="shared" si="19"/>
        <v>0</v>
      </c>
      <c r="V7" s="91">
        <f t="shared" si="20"/>
        <v>0</v>
      </c>
      <c r="W7" s="91">
        <f t="shared" si="21"/>
        <v>0</v>
      </c>
      <c r="X7" s="91">
        <f t="shared" si="22"/>
        <v>0</v>
      </c>
      <c r="Y7" s="47"/>
      <c r="Z7" s="84"/>
    </row>
    <row r="8" spans="1:32">
      <c r="A8" s="90" t="s">
        <v>4</v>
      </c>
      <c r="B8" s="91">
        <f t="shared" si="0"/>
        <v>30</v>
      </c>
      <c r="C8" s="91">
        <f t="shared" si="1"/>
        <v>23</v>
      </c>
      <c r="D8" s="91">
        <f t="shared" si="2"/>
        <v>19</v>
      </c>
      <c r="E8" s="91">
        <f t="shared" si="3"/>
        <v>17</v>
      </c>
      <c r="F8" s="134">
        <f t="shared" si="4"/>
        <v>16</v>
      </c>
      <c r="G8" s="91">
        <f t="shared" si="5"/>
        <v>11</v>
      </c>
      <c r="H8" s="91">
        <f t="shared" si="6"/>
        <v>6</v>
      </c>
      <c r="I8" s="91">
        <f t="shared" si="7"/>
        <v>3</v>
      </c>
      <c r="J8" s="91">
        <f t="shared" si="8"/>
        <v>2</v>
      </c>
      <c r="K8" s="91">
        <f t="shared" si="9"/>
        <v>1</v>
      </c>
      <c r="L8" s="91">
        <f t="shared" si="10"/>
        <v>0</v>
      </c>
      <c r="M8" s="91">
        <f t="shared" si="11"/>
        <v>0</v>
      </c>
      <c r="N8" s="91">
        <f t="shared" si="12"/>
        <v>0</v>
      </c>
      <c r="O8" s="91">
        <f t="shared" si="13"/>
        <v>0</v>
      </c>
      <c r="P8" s="91">
        <f t="shared" si="14"/>
        <v>0</v>
      </c>
      <c r="Q8" s="91">
        <f t="shared" si="15"/>
        <v>0</v>
      </c>
      <c r="R8" s="91">
        <f t="shared" si="16"/>
        <v>0</v>
      </c>
      <c r="S8" s="91">
        <f t="shared" si="17"/>
        <v>0</v>
      </c>
      <c r="T8" s="91">
        <f t="shared" si="18"/>
        <v>0</v>
      </c>
      <c r="U8" s="91">
        <f t="shared" si="19"/>
        <v>0</v>
      </c>
      <c r="V8" s="91">
        <f t="shared" si="20"/>
        <v>0</v>
      </c>
      <c r="W8" s="91">
        <f t="shared" si="21"/>
        <v>0</v>
      </c>
      <c r="X8" s="91">
        <f t="shared" si="22"/>
        <v>0</v>
      </c>
      <c r="Y8" s="47"/>
      <c r="Z8" s="84"/>
    </row>
    <row r="9" spans="1:32">
      <c r="A9" s="138" t="s">
        <v>11</v>
      </c>
      <c r="B9" s="91">
        <f t="shared" si="0"/>
        <v>30</v>
      </c>
      <c r="C9" s="91">
        <f t="shared" si="1"/>
        <v>23</v>
      </c>
      <c r="D9" s="91">
        <f t="shared" si="2"/>
        <v>19</v>
      </c>
      <c r="E9" s="91">
        <f t="shared" si="3"/>
        <v>16</v>
      </c>
      <c r="F9" s="134">
        <f t="shared" si="4"/>
        <v>14</v>
      </c>
      <c r="G9" s="91">
        <f t="shared" si="5"/>
        <v>13</v>
      </c>
      <c r="H9" s="91">
        <f t="shared" si="6"/>
        <v>10</v>
      </c>
      <c r="I9" s="91">
        <f t="shared" si="7"/>
        <v>6</v>
      </c>
      <c r="J9" s="91">
        <f t="shared" si="8"/>
        <v>6</v>
      </c>
      <c r="K9" s="91">
        <f t="shared" si="9"/>
        <v>2</v>
      </c>
      <c r="L9" s="91">
        <f t="shared" si="10"/>
        <v>1</v>
      </c>
      <c r="M9" s="91">
        <f t="shared" si="11"/>
        <v>1</v>
      </c>
      <c r="N9" s="91">
        <f t="shared" si="12"/>
        <v>0</v>
      </c>
      <c r="O9" s="91">
        <f t="shared" si="13"/>
        <v>0</v>
      </c>
      <c r="P9" s="91">
        <f t="shared" si="14"/>
        <v>0</v>
      </c>
      <c r="Q9" s="91">
        <f t="shared" si="15"/>
        <v>0</v>
      </c>
      <c r="R9" s="91">
        <f t="shared" si="16"/>
        <v>0</v>
      </c>
      <c r="S9" s="91">
        <f t="shared" si="17"/>
        <v>0</v>
      </c>
      <c r="T9" s="91">
        <f t="shared" si="18"/>
        <v>0</v>
      </c>
      <c r="U9" s="91">
        <f t="shared" si="19"/>
        <v>0</v>
      </c>
      <c r="V9" s="91">
        <f t="shared" si="20"/>
        <v>0</v>
      </c>
      <c r="W9" s="91">
        <f t="shared" si="21"/>
        <v>0</v>
      </c>
      <c r="X9" s="91">
        <f t="shared" si="22"/>
        <v>0</v>
      </c>
      <c r="Y9" s="47"/>
      <c r="Z9" s="84"/>
    </row>
    <row r="10" spans="1:32">
      <c r="A10" s="90" t="s">
        <v>9</v>
      </c>
      <c r="B10" s="91">
        <f t="shared" si="0"/>
        <v>28</v>
      </c>
      <c r="C10" s="91">
        <f t="shared" si="1"/>
        <v>26</v>
      </c>
      <c r="D10" s="91">
        <f t="shared" si="2"/>
        <v>24</v>
      </c>
      <c r="E10" s="91">
        <f t="shared" si="3"/>
        <v>17</v>
      </c>
      <c r="F10" s="134">
        <f t="shared" si="4"/>
        <v>13</v>
      </c>
      <c r="G10" s="91">
        <f t="shared" si="5"/>
        <v>12</v>
      </c>
      <c r="H10" s="91">
        <f t="shared" si="6"/>
        <v>9</v>
      </c>
      <c r="I10" s="91">
        <f t="shared" si="7"/>
        <v>8</v>
      </c>
      <c r="J10" s="91">
        <f t="shared" si="8"/>
        <v>6</v>
      </c>
      <c r="K10" s="91">
        <f t="shared" si="9"/>
        <v>5</v>
      </c>
      <c r="L10" s="91">
        <f t="shared" si="10"/>
        <v>2</v>
      </c>
      <c r="M10" s="91">
        <f t="shared" si="11"/>
        <v>0</v>
      </c>
      <c r="N10" s="91">
        <f t="shared" si="12"/>
        <v>0</v>
      </c>
      <c r="O10" s="91">
        <f t="shared" si="13"/>
        <v>0</v>
      </c>
      <c r="P10" s="91">
        <f t="shared" si="14"/>
        <v>0</v>
      </c>
      <c r="Q10" s="91">
        <f t="shared" si="15"/>
        <v>0</v>
      </c>
      <c r="R10" s="91">
        <f t="shared" si="16"/>
        <v>0</v>
      </c>
      <c r="S10" s="91">
        <f t="shared" si="17"/>
        <v>0</v>
      </c>
      <c r="T10" s="91">
        <f t="shared" si="18"/>
        <v>0</v>
      </c>
      <c r="U10" s="91">
        <f t="shared" si="19"/>
        <v>0</v>
      </c>
      <c r="V10" s="91">
        <f t="shared" si="20"/>
        <v>0</v>
      </c>
      <c r="W10" s="91">
        <f t="shared" si="21"/>
        <v>0</v>
      </c>
      <c r="X10" s="91">
        <f t="shared" si="22"/>
        <v>0</v>
      </c>
      <c r="Y10" s="47"/>
      <c r="Z10" s="84"/>
    </row>
    <row r="11" spans="1:32">
      <c r="A11" s="90" t="s">
        <v>10</v>
      </c>
      <c r="B11" s="91">
        <f t="shared" si="0"/>
        <v>20</v>
      </c>
      <c r="C11" s="91">
        <f t="shared" si="1"/>
        <v>17</v>
      </c>
      <c r="D11" s="91">
        <f t="shared" si="2"/>
        <v>15</v>
      </c>
      <c r="E11" s="91">
        <f t="shared" si="3"/>
        <v>13</v>
      </c>
      <c r="F11" s="134">
        <f t="shared" si="4"/>
        <v>13</v>
      </c>
      <c r="G11" s="91">
        <f t="shared" si="5"/>
        <v>10</v>
      </c>
      <c r="H11" s="91">
        <f t="shared" si="6"/>
        <v>6</v>
      </c>
      <c r="I11" s="91">
        <f t="shared" si="7"/>
        <v>4</v>
      </c>
      <c r="J11" s="91">
        <f t="shared" si="8"/>
        <v>3</v>
      </c>
      <c r="K11" s="91">
        <f t="shared" si="9"/>
        <v>3</v>
      </c>
      <c r="L11" s="91">
        <f t="shared" si="10"/>
        <v>1</v>
      </c>
      <c r="M11" s="91">
        <f t="shared" si="11"/>
        <v>0</v>
      </c>
      <c r="N11" s="91">
        <f t="shared" si="12"/>
        <v>0</v>
      </c>
      <c r="O11" s="91">
        <f t="shared" si="13"/>
        <v>0</v>
      </c>
      <c r="P11" s="91">
        <f t="shared" si="14"/>
        <v>0</v>
      </c>
      <c r="Q11" s="91">
        <f t="shared" si="15"/>
        <v>0</v>
      </c>
      <c r="R11" s="91">
        <f t="shared" si="16"/>
        <v>0</v>
      </c>
      <c r="S11" s="91">
        <f t="shared" si="17"/>
        <v>0</v>
      </c>
      <c r="T11" s="91">
        <f t="shared" si="18"/>
        <v>0</v>
      </c>
      <c r="U11" s="91">
        <f t="shared" si="19"/>
        <v>0</v>
      </c>
      <c r="V11" s="91">
        <f t="shared" si="20"/>
        <v>0</v>
      </c>
      <c r="W11" s="91">
        <f t="shared" si="21"/>
        <v>0</v>
      </c>
      <c r="X11" s="91">
        <f t="shared" si="22"/>
        <v>0</v>
      </c>
      <c r="Y11" s="47"/>
      <c r="Z11" s="84"/>
    </row>
    <row r="12" spans="1:32" ht="15.75" thickBot="1">
      <c r="A12" s="140" t="s">
        <v>3</v>
      </c>
      <c r="B12" s="91">
        <f t="shared" si="0"/>
        <v>27</v>
      </c>
      <c r="C12" s="91">
        <f t="shared" si="1"/>
        <v>23</v>
      </c>
      <c r="D12" s="91">
        <f t="shared" si="2"/>
        <v>19</v>
      </c>
      <c r="E12" s="91">
        <f t="shared" si="3"/>
        <v>15</v>
      </c>
      <c r="F12" s="134">
        <f t="shared" si="4"/>
        <v>12</v>
      </c>
      <c r="G12" s="91">
        <f t="shared" si="5"/>
        <v>9</v>
      </c>
      <c r="H12" s="91">
        <f t="shared" si="6"/>
        <v>6</v>
      </c>
      <c r="I12" s="91">
        <f t="shared" si="7"/>
        <v>5</v>
      </c>
      <c r="J12" s="91">
        <f t="shared" si="8"/>
        <v>2</v>
      </c>
      <c r="K12" s="91">
        <f t="shared" si="9"/>
        <v>0</v>
      </c>
      <c r="L12" s="91">
        <f t="shared" si="10"/>
        <v>0</v>
      </c>
      <c r="M12" s="91">
        <f t="shared" si="11"/>
        <v>0</v>
      </c>
      <c r="N12" s="91">
        <f t="shared" si="12"/>
        <v>0</v>
      </c>
      <c r="O12" s="91">
        <f t="shared" si="13"/>
        <v>0</v>
      </c>
      <c r="P12" s="91">
        <f t="shared" si="14"/>
        <v>0</v>
      </c>
      <c r="Q12" s="91">
        <f t="shared" si="15"/>
        <v>0</v>
      </c>
      <c r="R12" s="91">
        <f t="shared" si="16"/>
        <v>0</v>
      </c>
      <c r="S12" s="91">
        <f t="shared" si="17"/>
        <v>0</v>
      </c>
      <c r="T12" s="91">
        <f t="shared" si="18"/>
        <v>0</v>
      </c>
      <c r="U12" s="91">
        <f t="shared" si="19"/>
        <v>0</v>
      </c>
      <c r="V12" s="91">
        <f t="shared" si="20"/>
        <v>0</v>
      </c>
      <c r="W12" s="91">
        <f t="shared" si="21"/>
        <v>0</v>
      </c>
      <c r="X12" s="91">
        <f t="shared" si="22"/>
        <v>0</v>
      </c>
      <c r="Y12" s="57"/>
      <c r="Z12" s="92"/>
    </row>
    <row r="13" spans="1:32" ht="15.75" thickBot="1">
      <c r="A13" s="94" t="s">
        <v>25</v>
      </c>
      <c r="B13" s="95">
        <f t="shared" ref="B13:X13" si="23">SUM(B3:B12)</f>
        <v>384</v>
      </c>
      <c r="C13" s="95">
        <f t="shared" si="23"/>
        <v>323</v>
      </c>
      <c r="D13" s="95">
        <f t="shared" si="23"/>
        <v>267</v>
      </c>
      <c r="E13" s="95">
        <f t="shared" si="23"/>
        <v>229</v>
      </c>
      <c r="F13" s="135">
        <f t="shared" si="23"/>
        <v>202</v>
      </c>
      <c r="G13" s="95">
        <f t="shared" si="23"/>
        <v>167</v>
      </c>
      <c r="H13" s="95">
        <f t="shared" si="23"/>
        <v>131</v>
      </c>
      <c r="I13" s="95">
        <f t="shared" si="23"/>
        <v>94</v>
      </c>
      <c r="J13" s="95">
        <f t="shared" si="23"/>
        <v>60</v>
      </c>
      <c r="K13" s="95">
        <f t="shared" si="23"/>
        <v>38</v>
      </c>
      <c r="L13" s="95">
        <f t="shared" si="23"/>
        <v>16</v>
      </c>
      <c r="M13" s="95">
        <f t="shared" si="23"/>
        <v>5</v>
      </c>
      <c r="N13" s="95">
        <f t="shared" si="23"/>
        <v>1</v>
      </c>
      <c r="O13" s="95">
        <f t="shared" si="23"/>
        <v>0</v>
      </c>
      <c r="P13" s="95">
        <f t="shared" si="23"/>
        <v>0</v>
      </c>
      <c r="Q13" s="95">
        <f t="shared" si="23"/>
        <v>0</v>
      </c>
      <c r="R13" s="95">
        <f t="shared" si="23"/>
        <v>0</v>
      </c>
      <c r="S13" s="95">
        <f t="shared" si="23"/>
        <v>0</v>
      </c>
      <c r="T13" s="95">
        <f t="shared" si="23"/>
        <v>0</v>
      </c>
      <c r="U13" s="95">
        <f t="shared" si="23"/>
        <v>0</v>
      </c>
      <c r="V13" s="95">
        <f t="shared" si="23"/>
        <v>0</v>
      </c>
      <c r="W13" s="95">
        <f t="shared" si="23"/>
        <v>0</v>
      </c>
      <c r="X13" s="95">
        <f t="shared" si="23"/>
        <v>0</v>
      </c>
      <c r="Y13" s="57"/>
      <c r="Z13" s="92"/>
    </row>
    <row r="14" spans="1:32">
      <c r="A14" s="96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8"/>
      <c r="Y14" s="57"/>
      <c r="Z14" s="92"/>
      <c r="AA14" s="93"/>
      <c r="AB14" s="93"/>
      <c r="AC14" s="85"/>
      <c r="AD14" s="1"/>
    </row>
    <row r="15" spans="1:32" s="67" customFormat="1" ht="23.25">
      <c r="A15" s="5"/>
      <c r="B15" s="6"/>
      <c r="C15" s="7"/>
      <c r="D15" s="6"/>
      <c r="E15" s="6"/>
      <c r="F15" s="6"/>
      <c r="G15" s="6"/>
      <c r="H15" s="6"/>
      <c r="I15" s="6"/>
      <c r="J15" s="62"/>
      <c r="K15" s="6"/>
      <c r="L15" s="6"/>
      <c r="M15" s="62"/>
      <c r="N15" s="6"/>
      <c r="O15" s="6"/>
      <c r="P15" s="6"/>
      <c r="Q15" s="6"/>
      <c r="R15" s="6"/>
      <c r="S15" s="7"/>
      <c r="T15" s="6"/>
      <c r="U15" s="6"/>
      <c r="V15" s="6"/>
      <c r="W15" s="6"/>
      <c r="X15" s="9"/>
      <c r="Y15" s="6"/>
      <c r="Z15" s="6"/>
      <c r="AA15" s="10"/>
      <c r="AB15" s="11"/>
      <c r="AC15" s="11"/>
      <c r="AD15" s="12"/>
      <c r="AE15" s="13"/>
      <c r="AF15" s="13"/>
    </row>
    <row r="16" spans="1:32" s="67" customFormat="1" ht="23.25">
      <c r="A16" s="14"/>
      <c r="B16" s="15"/>
      <c r="C16" s="15"/>
      <c r="D16" s="16"/>
      <c r="E16" s="17"/>
      <c r="F16" s="17"/>
      <c r="G16" s="16"/>
      <c r="H16" s="16"/>
      <c r="I16" s="16"/>
      <c r="J16" s="62"/>
      <c r="K16" s="16"/>
      <c r="L16" s="16"/>
      <c r="M16" s="62"/>
      <c r="N16" s="16"/>
      <c r="O16" s="16"/>
      <c r="P16" s="16"/>
      <c r="Q16" s="16"/>
      <c r="R16" s="16"/>
      <c r="S16" s="15"/>
      <c r="T16" s="16"/>
      <c r="U16" s="16"/>
      <c r="V16" s="16"/>
      <c r="W16" s="16"/>
      <c r="X16" s="18"/>
      <c r="Y16" s="16"/>
      <c r="Z16" s="16"/>
      <c r="AA16" s="19" t="s">
        <v>2</v>
      </c>
      <c r="AB16" s="20"/>
      <c r="AC16" s="20"/>
      <c r="AD16" s="12"/>
      <c r="AE16" s="13"/>
      <c r="AF16" s="13"/>
    </row>
    <row r="17" spans="1:32" s="67" customFormat="1" ht="23.25">
      <c r="A17" s="21"/>
      <c r="B17" s="22"/>
      <c r="C17" s="22"/>
      <c r="D17" s="99" t="s">
        <v>3</v>
      </c>
      <c r="E17" s="100" t="s">
        <v>5</v>
      </c>
      <c r="F17" s="99" t="s">
        <v>9</v>
      </c>
      <c r="G17" s="101" t="s">
        <v>7</v>
      </c>
      <c r="H17" s="102" t="s">
        <v>6</v>
      </c>
      <c r="I17" s="99" t="s">
        <v>8</v>
      </c>
      <c r="J17" s="103" t="s">
        <v>4</v>
      </c>
      <c r="K17" s="104" t="s">
        <v>11</v>
      </c>
      <c r="L17" s="99" t="s">
        <v>10</v>
      </c>
      <c r="M17" s="105" t="s">
        <v>12</v>
      </c>
      <c r="N17" s="111" t="s">
        <v>5</v>
      </c>
      <c r="O17" s="99" t="s">
        <v>11</v>
      </c>
      <c r="P17" s="106" t="s">
        <v>12</v>
      </c>
      <c r="Q17" s="99" t="s">
        <v>8</v>
      </c>
      <c r="R17" s="107" t="s">
        <v>7</v>
      </c>
      <c r="S17" s="99" t="s">
        <v>6</v>
      </c>
      <c r="T17" s="99" t="s">
        <v>4</v>
      </c>
      <c r="U17" s="99" t="s">
        <v>9</v>
      </c>
      <c r="V17" s="99" t="s">
        <v>3</v>
      </c>
      <c r="W17" s="99" t="s">
        <v>10</v>
      </c>
      <c r="X17" s="115" t="s">
        <v>13</v>
      </c>
      <c r="Y17" s="115" t="s">
        <v>14</v>
      </c>
      <c r="Z17" s="115" t="s">
        <v>15</v>
      </c>
      <c r="AA17" s="116" t="s">
        <v>6</v>
      </c>
      <c r="AB17" s="23" t="s">
        <v>0</v>
      </c>
      <c r="AC17" s="24"/>
      <c r="AD17" s="25" t="s">
        <v>16</v>
      </c>
      <c r="AE17" s="13"/>
      <c r="AF17" s="13"/>
    </row>
    <row r="18" spans="1:32" s="67" customFormat="1" ht="23.25">
      <c r="A18" s="21"/>
      <c r="B18" s="22"/>
      <c r="C18" s="26"/>
      <c r="D18" s="99" t="s">
        <v>17</v>
      </c>
      <c r="E18" s="100" t="s">
        <v>18</v>
      </c>
      <c r="F18" s="100" t="s">
        <v>18</v>
      </c>
      <c r="G18" s="101" t="s">
        <v>18</v>
      </c>
      <c r="H18" s="112" t="s">
        <v>19</v>
      </c>
      <c r="I18" s="99" t="s">
        <v>19</v>
      </c>
      <c r="J18" s="105" t="s">
        <v>20</v>
      </c>
      <c r="K18" s="104" t="s">
        <v>20</v>
      </c>
      <c r="L18" s="99" t="s">
        <v>276</v>
      </c>
      <c r="M18" s="105" t="s">
        <v>276</v>
      </c>
      <c r="N18" s="111" t="s">
        <v>21</v>
      </c>
      <c r="O18" s="99" t="s">
        <v>21</v>
      </c>
      <c r="P18" s="99" t="s">
        <v>22</v>
      </c>
      <c r="Q18" s="99" t="s">
        <v>22</v>
      </c>
      <c r="R18" s="99" t="s">
        <v>22</v>
      </c>
      <c r="S18" s="99" t="s">
        <v>23</v>
      </c>
      <c r="T18" s="99" t="s">
        <v>23</v>
      </c>
      <c r="U18" s="107" t="s">
        <v>24</v>
      </c>
      <c r="V18" s="107" t="s">
        <v>24</v>
      </c>
      <c r="W18" s="107" t="s">
        <v>24</v>
      </c>
      <c r="X18" s="105"/>
      <c r="Y18" s="105"/>
      <c r="Z18" s="105"/>
      <c r="AA18" s="99" t="s">
        <v>24</v>
      </c>
      <c r="AB18" s="23" t="s">
        <v>25</v>
      </c>
      <c r="AC18" s="24"/>
      <c r="AD18" s="25" t="s">
        <v>26</v>
      </c>
      <c r="AE18" s="7" t="s">
        <v>26</v>
      </c>
      <c r="AF18" s="13"/>
    </row>
    <row r="19" spans="1:32" s="67" customFormat="1" ht="23.25">
      <c r="A19" s="97" t="s">
        <v>27</v>
      </c>
      <c r="B19" s="22" t="s">
        <v>28</v>
      </c>
      <c r="C19" s="27" t="s">
        <v>29</v>
      </c>
      <c r="D19" s="108" t="s">
        <v>31</v>
      </c>
      <c r="E19" s="108" t="s">
        <v>36</v>
      </c>
      <c r="F19" s="108" t="s">
        <v>35</v>
      </c>
      <c r="G19" s="109" t="s">
        <v>37</v>
      </c>
      <c r="H19" s="113" t="s">
        <v>38</v>
      </c>
      <c r="I19" s="108" t="s">
        <v>277</v>
      </c>
      <c r="J19" s="109" t="s">
        <v>39</v>
      </c>
      <c r="K19" s="108" t="s">
        <v>278</v>
      </c>
      <c r="L19" s="108" t="s">
        <v>35</v>
      </c>
      <c r="M19" s="109" t="s">
        <v>37</v>
      </c>
      <c r="N19" s="114" t="s">
        <v>33</v>
      </c>
      <c r="O19" s="108" t="s">
        <v>279</v>
      </c>
      <c r="P19" s="108" t="s">
        <v>32</v>
      </c>
      <c r="Q19" s="109" t="s">
        <v>33</v>
      </c>
      <c r="R19" s="108" t="s">
        <v>458</v>
      </c>
      <c r="S19" s="108" t="s">
        <v>38</v>
      </c>
      <c r="T19" s="108" t="s">
        <v>459</v>
      </c>
      <c r="U19" s="108" t="s">
        <v>460</v>
      </c>
      <c r="V19" s="108" t="s">
        <v>30</v>
      </c>
      <c r="W19" s="110" t="s">
        <v>280</v>
      </c>
      <c r="X19" s="28"/>
      <c r="Y19" s="28"/>
      <c r="Z19" s="28"/>
      <c r="AA19" s="29" t="s">
        <v>34</v>
      </c>
      <c r="AB19" s="23" t="s">
        <v>40</v>
      </c>
      <c r="AC19" s="24" t="s">
        <v>41</v>
      </c>
      <c r="AD19" s="25" t="s">
        <v>42</v>
      </c>
      <c r="AE19" s="7" t="s">
        <v>43</v>
      </c>
      <c r="AF19" s="13"/>
    </row>
    <row r="20" spans="1:32">
      <c r="A20" s="30" t="s">
        <v>368</v>
      </c>
      <c r="B20" s="31" t="s">
        <v>4</v>
      </c>
      <c r="C20" s="31" t="s">
        <v>45</v>
      </c>
      <c r="D20" s="32">
        <v>27</v>
      </c>
      <c r="E20" s="32">
        <v>31</v>
      </c>
      <c r="F20" s="128">
        <v>31</v>
      </c>
      <c r="G20" s="33">
        <v>31</v>
      </c>
      <c r="H20" s="34">
        <v>26</v>
      </c>
      <c r="I20" s="35">
        <v>21</v>
      </c>
      <c r="J20" s="33">
        <v>31</v>
      </c>
      <c r="K20" s="144">
        <v>26</v>
      </c>
      <c r="L20" s="35">
        <v>24</v>
      </c>
      <c r="M20" s="33">
        <v>23</v>
      </c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/>
      <c r="Y20" s="32"/>
      <c r="Z20" s="32"/>
      <c r="AA20" s="32"/>
      <c r="AB20" s="39">
        <f t="shared" ref="AB20:AB83" si="24">COUNT(D20:AA20)</f>
        <v>10</v>
      </c>
      <c r="AC20" s="40">
        <f t="shared" ref="AC20:AC83" si="25">IF(AB20=0,0,AVERAGE(D20:Z20))</f>
        <v>27.1</v>
      </c>
      <c r="AD20" s="40">
        <f t="array" ref="AD20">IF(AB20=0,0,IF(AB20&gt;9,AVERAGE(LARGE(D20:Z20,{1,2,3,4,5,6,7,8,9,10})),0))</f>
        <v>27.1</v>
      </c>
      <c r="AE20" s="40">
        <f t="array" ref="AE20">IF(AB20=0,0,IF(AB20&gt;9,SUM(LARGE(D20:Z20,{1,2,3,4,5,6,7,8,9,10})),0))</f>
        <v>271</v>
      </c>
      <c r="AF20" s="40"/>
    </row>
    <row r="21" spans="1:32">
      <c r="A21" s="30" t="s">
        <v>368</v>
      </c>
      <c r="B21" s="38" t="s">
        <v>4</v>
      </c>
      <c r="C21" s="31" t="s">
        <v>50</v>
      </c>
      <c r="D21" s="32">
        <v>29</v>
      </c>
      <c r="E21" s="32">
        <v>37</v>
      </c>
      <c r="F21" s="128">
        <v>29</v>
      </c>
      <c r="G21" s="33">
        <v>27</v>
      </c>
      <c r="H21" s="34"/>
      <c r="I21" s="35">
        <v>24</v>
      </c>
      <c r="J21" s="33">
        <v>27</v>
      </c>
      <c r="K21" s="144">
        <v>27</v>
      </c>
      <c r="L21" s="35">
        <v>21</v>
      </c>
      <c r="M21" s="33">
        <v>32</v>
      </c>
      <c r="N21" s="36"/>
      <c r="O21" s="35"/>
      <c r="P21" s="35"/>
      <c r="Q21" s="35"/>
      <c r="R21" s="35"/>
      <c r="S21" s="35"/>
      <c r="T21" s="35"/>
      <c r="U21" s="35"/>
      <c r="V21" s="35"/>
      <c r="W21" s="35"/>
      <c r="X21" s="128"/>
      <c r="Y21" s="31"/>
      <c r="Z21" s="31"/>
      <c r="AA21" s="32"/>
      <c r="AB21" s="39">
        <f t="shared" si="24"/>
        <v>9</v>
      </c>
      <c r="AC21" s="40">
        <f t="shared" si="25"/>
        <v>28.111111111111111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40"/>
    </row>
    <row r="22" spans="1:32">
      <c r="A22" s="30" t="s">
        <v>101</v>
      </c>
      <c r="B22" s="31" t="s">
        <v>4</v>
      </c>
      <c r="C22" s="31" t="s">
        <v>45</v>
      </c>
      <c r="D22" s="32">
        <v>36</v>
      </c>
      <c r="E22" s="32">
        <v>44</v>
      </c>
      <c r="F22" s="128">
        <v>42</v>
      </c>
      <c r="G22" s="33">
        <v>43</v>
      </c>
      <c r="H22" s="34">
        <v>45</v>
      </c>
      <c r="I22" s="35">
        <v>41</v>
      </c>
      <c r="J22" s="33">
        <v>38</v>
      </c>
      <c r="K22" s="144"/>
      <c r="L22" s="35"/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28">
        <v>39</v>
      </c>
      <c r="Y22" s="32"/>
      <c r="Z22" s="32"/>
      <c r="AA22" s="32"/>
      <c r="AB22" s="39">
        <f t="shared" si="24"/>
        <v>8</v>
      </c>
      <c r="AC22" s="40">
        <f t="shared" si="25"/>
        <v>41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40"/>
    </row>
    <row r="23" spans="1:32">
      <c r="A23" s="30" t="s">
        <v>181</v>
      </c>
      <c r="B23" s="31" t="s">
        <v>4</v>
      </c>
      <c r="C23" s="31" t="s">
        <v>45</v>
      </c>
      <c r="D23" s="32">
        <v>44</v>
      </c>
      <c r="E23" s="32">
        <v>44</v>
      </c>
      <c r="F23" s="128"/>
      <c r="G23" s="31">
        <v>41</v>
      </c>
      <c r="H23" s="42">
        <v>46</v>
      </c>
      <c r="I23" s="32"/>
      <c r="J23" s="31">
        <v>46</v>
      </c>
      <c r="K23" s="128">
        <v>47</v>
      </c>
      <c r="L23" s="32">
        <v>42</v>
      </c>
      <c r="M23" s="31"/>
      <c r="N23" s="37"/>
      <c r="O23" s="32"/>
      <c r="P23" s="32"/>
      <c r="Q23" s="32"/>
      <c r="R23" s="32"/>
      <c r="S23" s="32"/>
      <c r="T23" s="32"/>
      <c r="U23" s="32"/>
      <c r="V23" s="32"/>
      <c r="W23" s="32"/>
      <c r="X23" s="128"/>
      <c r="Y23" s="32"/>
      <c r="Z23" s="32"/>
      <c r="AA23" s="32"/>
      <c r="AB23" s="39">
        <f t="shared" si="24"/>
        <v>7</v>
      </c>
      <c r="AC23" s="40">
        <f t="shared" si="25"/>
        <v>44.285714285714285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40"/>
    </row>
    <row r="24" spans="1:32">
      <c r="A24" s="44" t="s">
        <v>139</v>
      </c>
      <c r="B24" s="32" t="s">
        <v>4</v>
      </c>
      <c r="C24" s="32" t="s">
        <v>45</v>
      </c>
      <c r="D24" s="32">
        <v>36</v>
      </c>
      <c r="E24" s="32"/>
      <c r="F24" s="128"/>
      <c r="G24" s="33">
        <v>42</v>
      </c>
      <c r="H24" s="34">
        <v>45</v>
      </c>
      <c r="I24" s="35">
        <v>40</v>
      </c>
      <c r="J24" s="33">
        <v>44</v>
      </c>
      <c r="K24" s="144">
        <v>45</v>
      </c>
      <c r="L24" s="35">
        <v>40</v>
      </c>
      <c r="M24" s="33"/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/>
      <c r="Y24" s="32"/>
      <c r="Z24" s="32"/>
      <c r="AA24" s="32"/>
      <c r="AB24" s="39">
        <f t="shared" si="24"/>
        <v>7</v>
      </c>
      <c r="AC24" s="40">
        <f t="shared" si="25"/>
        <v>41.714285714285715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40"/>
    </row>
    <row r="25" spans="1:32">
      <c r="A25" s="30" t="s">
        <v>165</v>
      </c>
      <c r="B25" s="31" t="s">
        <v>4</v>
      </c>
      <c r="C25" s="31" t="s">
        <v>45</v>
      </c>
      <c r="D25" s="32">
        <v>39</v>
      </c>
      <c r="E25" s="32">
        <v>42</v>
      </c>
      <c r="F25" s="128"/>
      <c r="G25" s="33">
        <v>42</v>
      </c>
      <c r="H25" s="34">
        <v>34</v>
      </c>
      <c r="I25" s="35"/>
      <c r="J25" s="33">
        <v>40</v>
      </c>
      <c r="K25" s="144"/>
      <c r="L25" s="35"/>
      <c r="M25" s="33"/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305">
        <v>38</v>
      </c>
      <c r="Y25" s="37">
        <v>41</v>
      </c>
      <c r="Z25" s="32"/>
      <c r="AA25" s="31"/>
      <c r="AB25" s="39">
        <f t="shared" si="24"/>
        <v>7</v>
      </c>
      <c r="AC25" s="40">
        <f t="shared" si="25"/>
        <v>39.428571428571431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40"/>
    </row>
    <row r="26" spans="1:32">
      <c r="A26" s="30" t="s">
        <v>299</v>
      </c>
      <c r="B26" s="31" t="s">
        <v>4</v>
      </c>
      <c r="C26" s="31" t="s">
        <v>58</v>
      </c>
      <c r="D26" s="32"/>
      <c r="E26" s="32">
        <v>41</v>
      </c>
      <c r="F26" s="128"/>
      <c r="G26" s="33">
        <v>41</v>
      </c>
      <c r="H26" s="34">
        <v>43</v>
      </c>
      <c r="I26" s="35"/>
      <c r="J26" s="33">
        <v>33</v>
      </c>
      <c r="K26" s="144"/>
      <c r="L26" s="35"/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>
        <v>39</v>
      </c>
      <c r="Y26" s="32">
        <v>34</v>
      </c>
      <c r="Z26" s="32"/>
      <c r="AA26" s="32"/>
      <c r="AB26" s="39">
        <f t="shared" si="24"/>
        <v>6</v>
      </c>
      <c r="AC26" s="40">
        <f t="shared" si="25"/>
        <v>38.5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40"/>
    </row>
    <row r="27" spans="1:32">
      <c r="A27" s="30" t="s">
        <v>144</v>
      </c>
      <c r="B27" s="31" t="s">
        <v>4</v>
      </c>
      <c r="C27" s="41" t="s">
        <v>45</v>
      </c>
      <c r="D27" s="32">
        <v>34</v>
      </c>
      <c r="E27" s="32">
        <v>43</v>
      </c>
      <c r="F27" s="128"/>
      <c r="G27" s="33"/>
      <c r="H27" s="34">
        <v>39</v>
      </c>
      <c r="I27" s="35"/>
      <c r="J27" s="33">
        <v>34</v>
      </c>
      <c r="K27" s="144">
        <v>36</v>
      </c>
      <c r="L27" s="35"/>
      <c r="M27" s="33"/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>
        <v>35</v>
      </c>
      <c r="Y27" s="32"/>
      <c r="Z27" s="32"/>
      <c r="AA27" s="32"/>
      <c r="AB27" s="39">
        <f t="shared" si="24"/>
        <v>6</v>
      </c>
      <c r="AC27" s="40">
        <f t="shared" si="25"/>
        <v>36.833333333333336</v>
      </c>
      <c r="AD27" s="40">
        <f t="array" ref="AD27">IF(AB27=0,0,IF(AB27&gt;9,AVERAGE(LARGE(D27:Z27,{1,2,3,4,5,6,7,8,9,10})),0))</f>
        <v>0</v>
      </c>
      <c r="AE27" s="40">
        <f t="array" ref="AE27">IF(AB27=0,0,IF(AB27&gt;9,SUM(LARGE(D27:Z27,{1,2,3,4,5,6,7,8,9,10})),0))</f>
        <v>0</v>
      </c>
      <c r="AF27" s="40"/>
    </row>
    <row r="28" spans="1:32">
      <c r="A28" s="30" t="s">
        <v>46</v>
      </c>
      <c r="B28" s="31" t="s">
        <v>4</v>
      </c>
      <c r="C28" s="31" t="s">
        <v>45</v>
      </c>
      <c r="D28" s="32">
        <v>34</v>
      </c>
      <c r="E28" s="32">
        <v>36</v>
      </c>
      <c r="F28" s="128"/>
      <c r="G28" s="33">
        <v>34</v>
      </c>
      <c r="H28" s="34">
        <v>23</v>
      </c>
      <c r="I28" s="35"/>
      <c r="J28" s="33">
        <v>36</v>
      </c>
      <c r="K28" s="144">
        <v>36</v>
      </c>
      <c r="L28" s="35"/>
      <c r="M28" s="33"/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/>
      <c r="Y28" s="32"/>
      <c r="Z28" s="32"/>
      <c r="AA28" s="32"/>
      <c r="AB28" s="39">
        <f t="shared" si="24"/>
        <v>6</v>
      </c>
      <c r="AC28" s="40">
        <f t="shared" si="25"/>
        <v>33.166666666666664</v>
      </c>
      <c r="AD28" s="40">
        <f t="array" ref="AD28">IF(AB28=0,0,IF(AB28&gt;9,AVERAGE(LARGE(D28:Z28,{1,2,3,4,5,6,7,8,9,10})),0))</f>
        <v>0</v>
      </c>
      <c r="AE28" s="40">
        <f t="array" ref="AE28">IF(AB28=0,0,IF(AB28&gt;9,SUM(LARGE(D28:Z28,{1,2,3,4,5,6,7,8,9,10})),0))</f>
        <v>0</v>
      </c>
      <c r="AF28" s="40"/>
    </row>
    <row r="29" spans="1:32">
      <c r="A29" s="118" t="s">
        <v>46</v>
      </c>
      <c r="B29" s="32" t="s">
        <v>4</v>
      </c>
      <c r="C29" s="32" t="s">
        <v>47</v>
      </c>
      <c r="D29" s="48">
        <v>30</v>
      </c>
      <c r="E29" s="32">
        <v>34</v>
      </c>
      <c r="F29" s="128"/>
      <c r="G29" s="33">
        <v>33</v>
      </c>
      <c r="H29" s="34">
        <v>24</v>
      </c>
      <c r="I29" s="35"/>
      <c r="J29" s="33">
        <v>34</v>
      </c>
      <c r="K29" s="144">
        <v>36</v>
      </c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/>
      <c r="Y29" s="32"/>
      <c r="Z29" s="32"/>
      <c r="AA29" s="32"/>
      <c r="AB29" s="39">
        <f t="shared" si="24"/>
        <v>6</v>
      </c>
      <c r="AC29" s="40">
        <f t="shared" si="25"/>
        <v>31.833333333333332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98"/>
    </row>
    <row r="30" spans="1:32">
      <c r="A30" s="44" t="s">
        <v>298</v>
      </c>
      <c r="B30" s="32" t="s">
        <v>4</v>
      </c>
      <c r="C30" s="32" t="s">
        <v>45</v>
      </c>
      <c r="D30" s="32"/>
      <c r="E30" s="32">
        <v>33</v>
      </c>
      <c r="F30" s="128"/>
      <c r="G30" s="33">
        <v>28</v>
      </c>
      <c r="H30" s="34">
        <v>29</v>
      </c>
      <c r="I30" s="35"/>
      <c r="J30" s="33">
        <v>34</v>
      </c>
      <c r="K30" s="144"/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>
        <v>31</v>
      </c>
      <c r="Y30" s="32">
        <v>36</v>
      </c>
      <c r="Z30" s="32"/>
      <c r="AA30" s="32"/>
      <c r="AB30" s="39">
        <f t="shared" si="24"/>
        <v>6</v>
      </c>
      <c r="AC30" s="40">
        <f t="shared" si="25"/>
        <v>31.833333333333332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40"/>
    </row>
    <row r="31" spans="1:32">
      <c r="A31" s="30" t="s">
        <v>309</v>
      </c>
      <c r="B31" s="31" t="s">
        <v>4</v>
      </c>
      <c r="C31" s="31" t="s">
        <v>45</v>
      </c>
      <c r="D31" s="32">
        <v>35</v>
      </c>
      <c r="E31" s="32">
        <v>39</v>
      </c>
      <c r="F31" s="128">
        <v>33</v>
      </c>
      <c r="G31" s="33">
        <v>28</v>
      </c>
      <c r="H31" s="34"/>
      <c r="I31" s="35">
        <v>28</v>
      </c>
      <c r="J31" s="33"/>
      <c r="K31" s="144"/>
      <c r="L31" s="35"/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/>
      <c r="Y31" s="32"/>
      <c r="Z31" s="32"/>
      <c r="AA31" s="32"/>
      <c r="AB31" s="39">
        <f t="shared" si="24"/>
        <v>5</v>
      </c>
      <c r="AC31" s="40">
        <f t="shared" si="25"/>
        <v>32.6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98"/>
    </row>
    <row r="32" spans="1:32">
      <c r="A32" s="30" t="s">
        <v>59</v>
      </c>
      <c r="B32" s="31" t="s">
        <v>4</v>
      </c>
      <c r="C32" s="31" t="s">
        <v>57</v>
      </c>
      <c r="D32" s="32">
        <v>37</v>
      </c>
      <c r="E32" s="32">
        <v>37</v>
      </c>
      <c r="F32" s="128"/>
      <c r="G32" s="33">
        <v>30</v>
      </c>
      <c r="H32" s="34">
        <v>29</v>
      </c>
      <c r="I32" s="35"/>
      <c r="J32" s="33">
        <v>26</v>
      </c>
      <c r="K32" s="144"/>
      <c r="L32" s="35"/>
      <c r="M32" s="33"/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32"/>
      <c r="Y32" s="32"/>
      <c r="Z32" s="32"/>
      <c r="AA32" s="32"/>
      <c r="AB32" s="39">
        <f t="shared" si="24"/>
        <v>5</v>
      </c>
      <c r="AC32" s="40">
        <f t="shared" si="25"/>
        <v>31.8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40"/>
    </row>
    <row r="33" spans="1:32">
      <c r="A33" s="44" t="s">
        <v>309</v>
      </c>
      <c r="B33" s="32" t="s">
        <v>4</v>
      </c>
      <c r="C33" s="32" t="s">
        <v>57</v>
      </c>
      <c r="D33" s="32">
        <v>35</v>
      </c>
      <c r="E33" s="32">
        <v>34</v>
      </c>
      <c r="F33" s="128"/>
      <c r="G33" s="33"/>
      <c r="H33" s="34"/>
      <c r="I33" s="35">
        <v>25</v>
      </c>
      <c r="J33" s="33">
        <v>29</v>
      </c>
      <c r="K33" s="144"/>
      <c r="L33" s="35"/>
      <c r="M33" s="33"/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>
        <v>32</v>
      </c>
      <c r="Y33" s="32"/>
      <c r="Z33" s="32"/>
      <c r="AA33" s="32"/>
      <c r="AB33" s="39">
        <f t="shared" si="24"/>
        <v>5</v>
      </c>
      <c r="AC33" s="40">
        <f t="shared" si="25"/>
        <v>31</v>
      </c>
      <c r="AD33" s="40">
        <f t="array" ref="AD33">IF(AB33=0,0,IF(AB33&gt;9,AVERAGE(LARGE(D33:Z33,{1,2,3,4,5,6,7,8,9,10})),0))</f>
        <v>0</v>
      </c>
      <c r="AE33" s="40">
        <f t="array" ref="AE33">IF(AB33=0,0,IF(AB33&gt;9,SUM(LARGE(D33:Z33,{1,2,3,4,5,6,7,8,9,10})),0))</f>
        <v>0</v>
      </c>
      <c r="AF33" s="40"/>
    </row>
    <row r="34" spans="1:32">
      <c r="A34" s="30" t="s">
        <v>59</v>
      </c>
      <c r="B34" s="31" t="s">
        <v>4</v>
      </c>
      <c r="C34" s="31" t="s">
        <v>45</v>
      </c>
      <c r="D34" s="32">
        <v>32</v>
      </c>
      <c r="E34" s="32">
        <v>36</v>
      </c>
      <c r="F34" s="128"/>
      <c r="G34" s="33">
        <v>34</v>
      </c>
      <c r="H34" s="34">
        <v>29</v>
      </c>
      <c r="I34" s="35"/>
      <c r="J34" s="33">
        <v>17</v>
      </c>
      <c r="K34" s="144"/>
      <c r="L34" s="35"/>
      <c r="M34" s="33"/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32"/>
      <c r="Y34" s="32"/>
      <c r="Z34" s="32"/>
      <c r="AA34" s="32"/>
      <c r="AB34" s="39">
        <f t="shared" si="24"/>
        <v>5</v>
      </c>
      <c r="AC34" s="40">
        <f t="shared" si="25"/>
        <v>29.6</v>
      </c>
      <c r="AD34" s="40">
        <f t="array" ref="AD34">IF(AB34=0,0,IF(AB34&gt;9,AVERAGE(LARGE(D34:Z34,{1,2,3,4,5,6,7,8,9,10})),0))</f>
        <v>0</v>
      </c>
      <c r="AE34" s="40">
        <f t="array" ref="AE34">IF(AB34=0,0,IF(AB34&gt;9,SUM(LARGE(D34:Z34,{1,2,3,4,5,6,7,8,9,10})),0))</f>
        <v>0</v>
      </c>
      <c r="AF34" s="40"/>
    </row>
    <row r="35" spans="1:32">
      <c r="A35" s="30" t="s">
        <v>337</v>
      </c>
      <c r="B35" s="31" t="s">
        <v>4</v>
      </c>
      <c r="C35" s="31" t="s">
        <v>58</v>
      </c>
      <c r="D35" s="32"/>
      <c r="E35" s="32">
        <v>37</v>
      </c>
      <c r="F35" s="128"/>
      <c r="G35" s="31">
        <v>21</v>
      </c>
      <c r="H35" s="42">
        <v>26</v>
      </c>
      <c r="I35" s="32"/>
      <c r="J35" s="31">
        <v>26</v>
      </c>
      <c r="K35" s="128"/>
      <c r="L35" s="32"/>
      <c r="M35" s="31"/>
      <c r="N35" s="37"/>
      <c r="O35" s="32"/>
      <c r="P35" s="32"/>
      <c r="Q35" s="32"/>
      <c r="R35" s="32"/>
      <c r="S35" s="32"/>
      <c r="T35" s="32"/>
      <c r="U35" s="32"/>
      <c r="V35" s="32"/>
      <c r="W35" s="32"/>
      <c r="X35" s="128">
        <v>34</v>
      </c>
      <c r="Y35" s="32"/>
      <c r="Z35" s="32"/>
      <c r="AA35" s="32"/>
      <c r="AB35" s="39">
        <f t="shared" si="24"/>
        <v>5</v>
      </c>
      <c r="AC35" s="40">
        <f t="shared" si="25"/>
        <v>28.8</v>
      </c>
      <c r="AD35" s="40">
        <f t="array" ref="AD35">IF(AB35=0,0,IF(AB35&gt;9,AVERAGE(LARGE(D35:Z35,{1,2,3,4,5,6,7,8,9,10})),0))</f>
        <v>0</v>
      </c>
      <c r="AE35" s="40">
        <f t="array" ref="AE35">IF(AB35=0,0,IF(AB35&gt;9,SUM(LARGE(D35:Z35,{1,2,3,4,5,6,7,8,9,10})),0))</f>
        <v>0</v>
      </c>
      <c r="AF35" s="98"/>
    </row>
    <row r="36" spans="1:32">
      <c r="A36" s="30" t="s">
        <v>331</v>
      </c>
      <c r="B36" s="31" t="s">
        <v>4</v>
      </c>
      <c r="C36" s="31" t="s">
        <v>45</v>
      </c>
      <c r="D36" s="32">
        <v>20</v>
      </c>
      <c r="E36" s="32">
        <v>35</v>
      </c>
      <c r="F36" s="128"/>
      <c r="G36" s="33"/>
      <c r="H36" s="34">
        <v>30</v>
      </c>
      <c r="I36" s="35"/>
      <c r="J36" s="33"/>
      <c r="K36" s="144">
        <v>36</v>
      </c>
      <c r="L36" s="35"/>
      <c r="M36" s="33"/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128"/>
      <c r="Y36" s="32"/>
      <c r="Z36" s="32"/>
      <c r="AA36" s="32"/>
      <c r="AB36" s="39">
        <f t="shared" si="24"/>
        <v>4</v>
      </c>
      <c r="AC36" s="40">
        <f t="shared" si="25"/>
        <v>30.25</v>
      </c>
      <c r="AD36" s="40">
        <f t="array" ref="AD36">IF(AB36=0,0,IF(AB36&gt;9,AVERAGE(LARGE(D36:Z36,{1,2,3,4,5,6,7,8,9,10})),0))</f>
        <v>0</v>
      </c>
      <c r="AE36" s="40">
        <f t="array" ref="AE36">IF(AB36=0,0,IF(AB36&gt;9,SUM(LARGE(D36:Z36,{1,2,3,4,5,6,7,8,9,10})),0))</f>
        <v>0</v>
      </c>
      <c r="AF36" s="40"/>
    </row>
    <row r="37" spans="1:32">
      <c r="A37" s="30" t="s">
        <v>143</v>
      </c>
      <c r="B37" s="31" t="s">
        <v>4</v>
      </c>
      <c r="C37" s="31" t="s">
        <v>45</v>
      </c>
      <c r="D37" s="32"/>
      <c r="E37" s="32">
        <v>45</v>
      </c>
      <c r="F37" s="128"/>
      <c r="G37" s="33">
        <v>41</v>
      </c>
      <c r="H37" s="34"/>
      <c r="I37" s="35"/>
      <c r="J37" s="33">
        <v>41</v>
      </c>
      <c r="K37" s="144"/>
      <c r="L37" s="35"/>
      <c r="M37" s="33"/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128"/>
      <c r="Y37" s="32"/>
      <c r="Z37" s="32"/>
      <c r="AA37" s="32"/>
      <c r="AB37" s="39">
        <f t="shared" si="24"/>
        <v>3</v>
      </c>
      <c r="AC37" s="40">
        <f t="shared" si="25"/>
        <v>42.333333333333336</v>
      </c>
      <c r="AD37" s="40">
        <f t="array" ref="AD37">IF(AB37=0,0,IF(AB37&gt;9,AVERAGE(LARGE(D37:Z37,{1,2,3,4,5,6,7,8,9,10})),0))</f>
        <v>0</v>
      </c>
      <c r="AE37" s="40">
        <f t="array" ref="AE37">IF(AB37=0,0,IF(AB37&gt;9,SUM(LARGE(D37:Z37,{1,2,3,4,5,6,7,8,9,10})),0))</f>
        <v>0</v>
      </c>
      <c r="AF37" s="98"/>
    </row>
    <row r="38" spans="1:32">
      <c r="A38" s="30" t="s">
        <v>187</v>
      </c>
      <c r="B38" s="31" t="s">
        <v>4</v>
      </c>
      <c r="C38" s="31" t="s">
        <v>45</v>
      </c>
      <c r="D38" s="32"/>
      <c r="E38" s="32"/>
      <c r="F38" s="128"/>
      <c r="G38" s="33"/>
      <c r="H38" s="34"/>
      <c r="I38" s="35"/>
      <c r="J38" s="33">
        <v>23</v>
      </c>
      <c r="K38" s="144">
        <v>42</v>
      </c>
      <c r="L38" s="35"/>
      <c r="M38" s="33"/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128">
        <v>44</v>
      </c>
      <c r="Y38" s="32"/>
      <c r="Z38" s="32"/>
      <c r="AA38" s="32"/>
      <c r="AB38" s="39">
        <f t="shared" si="24"/>
        <v>3</v>
      </c>
      <c r="AC38" s="40">
        <f t="shared" si="25"/>
        <v>36.333333333333336</v>
      </c>
      <c r="AD38" s="40">
        <f t="array" ref="AD38">IF(AB38=0,0,IF(AB38&gt;9,AVERAGE(LARGE(D38:Z38,{1,2,3,4,5,6,7,8,9,10})),0))</f>
        <v>0</v>
      </c>
      <c r="AE38" s="40">
        <f t="array" ref="AE38">IF(AB38=0,0,IF(AB38&gt;9,SUM(LARGE(D38:Z38,{1,2,3,4,5,6,7,8,9,10})),0))</f>
        <v>0</v>
      </c>
      <c r="AF38" s="40"/>
    </row>
    <row r="39" spans="1:32">
      <c r="A39" s="30" t="s">
        <v>169</v>
      </c>
      <c r="B39" s="31" t="s">
        <v>4</v>
      </c>
      <c r="C39" s="31" t="s">
        <v>45</v>
      </c>
      <c r="D39" s="32"/>
      <c r="E39" s="32"/>
      <c r="F39" s="128"/>
      <c r="G39" s="33"/>
      <c r="H39" s="34"/>
      <c r="I39" s="35">
        <v>45</v>
      </c>
      <c r="J39" s="33">
        <v>33</v>
      </c>
      <c r="K39" s="144"/>
      <c r="L39" s="35"/>
      <c r="M39" s="33"/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128"/>
      <c r="Y39" s="32"/>
      <c r="Z39" s="32"/>
      <c r="AA39" s="32"/>
      <c r="AB39" s="39">
        <f t="shared" si="24"/>
        <v>2</v>
      </c>
      <c r="AC39" s="40">
        <f t="shared" si="25"/>
        <v>39</v>
      </c>
      <c r="AD39" s="40">
        <f t="array" ref="AD39">IF(AB39=0,0,IF(AB39&gt;9,AVERAGE(LARGE(D39:Z39,{1,2,3,4,5,6,7,8,9,10})),0))</f>
        <v>0</v>
      </c>
      <c r="AE39" s="40">
        <f t="array" ref="AE39">IF(AB39=0,0,IF(AB39&gt;9,SUM(LARGE(D39:Z39,{1,2,3,4,5,6,7,8,9,10})),0))</f>
        <v>0</v>
      </c>
      <c r="AF39" s="40"/>
    </row>
    <row r="40" spans="1:32">
      <c r="A40" s="44" t="s">
        <v>300</v>
      </c>
      <c r="B40" s="32" t="s">
        <v>4</v>
      </c>
      <c r="C40" s="32" t="s">
        <v>45</v>
      </c>
      <c r="D40" s="32"/>
      <c r="E40" s="32">
        <v>38</v>
      </c>
      <c r="F40" s="128"/>
      <c r="G40" s="33"/>
      <c r="H40" s="34">
        <v>36</v>
      </c>
      <c r="I40" s="35"/>
      <c r="J40" s="33"/>
      <c r="K40" s="144"/>
      <c r="L40" s="35"/>
      <c r="M40" s="33"/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128"/>
      <c r="Y40" s="32"/>
      <c r="Z40" s="32"/>
      <c r="AA40" s="32"/>
      <c r="AB40" s="39">
        <f t="shared" si="24"/>
        <v>2</v>
      </c>
      <c r="AC40" s="40">
        <f t="shared" si="25"/>
        <v>37</v>
      </c>
      <c r="AD40" s="40">
        <f t="array" ref="AD40">IF(AB40=0,0,IF(AB40&gt;9,AVERAGE(LARGE(D40:Z40,{1,2,3,4,5,6,7,8,9,10})),0))</f>
        <v>0</v>
      </c>
      <c r="AE40" s="40">
        <f t="array" ref="AE40">IF(AB40=0,0,IF(AB40&gt;9,SUM(LARGE(D40:Z40,{1,2,3,4,5,6,7,8,9,10})),0))</f>
        <v>0</v>
      </c>
      <c r="AF40" s="98"/>
    </row>
    <row r="41" spans="1:32">
      <c r="A41" s="124" t="s">
        <v>101</v>
      </c>
      <c r="B41" s="123" t="s">
        <v>4</v>
      </c>
      <c r="C41" s="123" t="s">
        <v>50</v>
      </c>
      <c r="D41" s="121"/>
      <c r="E41" s="121">
        <v>41</v>
      </c>
      <c r="F41" s="128"/>
      <c r="G41" s="33"/>
      <c r="H41" s="34">
        <v>28</v>
      </c>
      <c r="I41" s="35"/>
      <c r="J41" s="33"/>
      <c r="K41" s="144"/>
      <c r="L41" s="35"/>
      <c r="M41" s="33"/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128"/>
      <c r="Y41" s="32"/>
      <c r="Z41" s="32"/>
      <c r="AA41" s="32"/>
      <c r="AB41" s="39">
        <f t="shared" si="24"/>
        <v>2</v>
      </c>
      <c r="AC41" s="40">
        <f t="shared" si="25"/>
        <v>34.5</v>
      </c>
      <c r="AD41" s="40">
        <f t="array" ref="AD41">IF(AB41=0,0,IF(AB41&gt;9,AVERAGE(LARGE(D41:Z41,{1,2,3,4,5,6,7,8,9,10})),0))</f>
        <v>0</v>
      </c>
      <c r="AE41" s="40">
        <f t="array" ref="AE41">IF(AB41=0,0,IF(AB41&gt;9,SUM(LARGE(D41:Z41,{1,2,3,4,5,6,7,8,9,10})),0))</f>
        <v>0</v>
      </c>
      <c r="AF41" s="98"/>
    </row>
    <row r="42" spans="1:32">
      <c r="A42" s="30" t="s">
        <v>143</v>
      </c>
      <c r="B42" s="31" t="s">
        <v>4</v>
      </c>
      <c r="C42" s="31" t="s">
        <v>96</v>
      </c>
      <c r="D42" s="9"/>
      <c r="E42" s="32">
        <v>32</v>
      </c>
      <c r="F42" s="128"/>
      <c r="G42" s="33">
        <v>24</v>
      </c>
      <c r="H42" s="34"/>
      <c r="I42" s="35"/>
      <c r="J42" s="33"/>
      <c r="K42" s="144"/>
      <c r="L42" s="35"/>
      <c r="M42" s="33"/>
      <c r="N42" s="36"/>
      <c r="O42" s="35"/>
      <c r="P42" s="35"/>
      <c r="Q42" s="35"/>
      <c r="R42" s="35"/>
      <c r="S42" s="35"/>
      <c r="T42" s="35"/>
      <c r="U42" s="35"/>
      <c r="V42" s="35"/>
      <c r="W42" s="35"/>
      <c r="X42" s="128"/>
      <c r="Y42" s="32"/>
      <c r="Z42" s="32"/>
      <c r="AA42" s="32"/>
      <c r="AB42" s="39">
        <f t="shared" si="24"/>
        <v>2</v>
      </c>
      <c r="AC42" s="40">
        <f t="shared" si="25"/>
        <v>28</v>
      </c>
      <c r="AD42" s="40">
        <f t="array" ref="AD42">IF(AB42=0,0,IF(AB42&gt;9,AVERAGE(LARGE(D42:Z42,{1,2,3,4,5,6,7,8,9,10})),0))</f>
        <v>0</v>
      </c>
      <c r="AE42" s="40">
        <f t="array" ref="AE42">IF(AB42=0,0,IF(AB42&gt;9,SUM(LARGE(D42:Z42,{1,2,3,4,5,6,7,8,9,10})),0))</f>
        <v>0</v>
      </c>
      <c r="AF42" s="40"/>
    </row>
    <row r="43" spans="1:32">
      <c r="A43" s="30" t="s">
        <v>126</v>
      </c>
      <c r="B43" s="31" t="s">
        <v>4</v>
      </c>
      <c r="C43" s="31" t="s">
        <v>45</v>
      </c>
      <c r="D43" s="32"/>
      <c r="E43" s="32"/>
      <c r="F43" s="128"/>
      <c r="G43" s="33"/>
      <c r="H43" s="34"/>
      <c r="I43" s="35"/>
      <c r="J43" s="33">
        <v>42</v>
      </c>
      <c r="K43" s="144"/>
      <c r="L43" s="35"/>
      <c r="M43" s="33"/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/>
      <c r="Y43" s="32"/>
      <c r="Z43" s="32"/>
      <c r="AA43" s="32"/>
      <c r="AB43" s="39">
        <f t="shared" si="24"/>
        <v>1</v>
      </c>
      <c r="AC43" s="40">
        <f t="shared" si="25"/>
        <v>42</v>
      </c>
      <c r="AD43" s="40">
        <f t="array" ref="AD43">IF(AB43=0,0,IF(AB43&gt;9,AVERAGE(LARGE(D43:Z43,{1,2,3,4,5,6,7,8,9,10})),0))</f>
        <v>0</v>
      </c>
      <c r="AE43" s="40">
        <f t="array" ref="AE43">IF(AB43=0,0,IF(AB43&gt;9,SUM(LARGE(D43:Z43,{1,2,3,4,5,6,7,8,9,10})),0))</f>
        <v>0</v>
      </c>
      <c r="AF43" s="40"/>
    </row>
    <row r="44" spans="1:32">
      <c r="A44" s="30" t="s">
        <v>143</v>
      </c>
      <c r="B44" s="31" t="s">
        <v>4</v>
      </c>
      <c r="C44" s="31" t="s">
        <v>50</v>
      </c>
      <c r="D44" s="32"/>
      <c r="E44" s="32"/>
      <c r="F44" s="128"/>
      <c r="G44" s="33"/>
      <c r="H44" s="34"/>
      <c r="I44" s="35"/>
      <c r="J44" s="33"/>
      <c r="K44" s="144"/>
      <c r="L44" s="35"/>
      <c r="M44" s="33"/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>
        <v>42</v>
      </c>
      <c r="Y44" s="32"/>
      <c r="Z44" s="32"/>
      <c r="AA44" s="32"/>
      <c r="AB44" s="39">
        <f t="shared" si="24"/>
        <v>1</v>
      </c>
      <c r="AC44" s="40">
        <f t="shared" si="25"/>
        <v>42</v>
      </c>
      <c r="AD44" s="40">
        <f t="array" ref="AD44">IF(AB44=0,0,IF(AB44&gt;9,AVERAGE(LARGE(D44:Z44,{1,2,3,4,5,6,7,8,9,10})),0))</f>
        <v>0</v>
      </c>
      <c r="AE44" s="40">
        <f t="array" ref="AE44">IF(AB44=0,0,IF(AB44&gt;9,SUM(LARGE(D44:Z44,{1,2,3,4,5,6,7,8,9,10})),0))</f>
        <v>0</v>
      </c>
      <c r="AF44" s="40"/>
    </row>
    <row r="45" spans="1:32">
      <c r="A45" s="30" t="s">
        <v>449</v>
      </c>
      <c r="B45" s="31" t="s">
        <v>4</v>
      </c>
      <c r="C45" s="31" t="s">
        <v>45</v>
      </c>
      <c r="D45" s="32"/>
      <c r="E45" s="32"/>
      <c r="F45" s="128"/>
      <c r="G45" s="33"/>
      <c r="H45" s="34"/>
      <c r="I45" s="35"/>
      <c r="J45" s="33">
        <v>39</v>
      </c>
      <c r="K45" s="144"/>
      <c r="L45" s="35"/>
      <c r="M45" s="33"/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/>
      <c r="Y45" s="32"/>
      <c r="Z45" s="32"/>
      <c r="AA45" s="32"/>
      <c r="AB45" s="39">
        <f t="shared" si="24"/>
        <v>1</v>
      </c>
      <c r="AC45" s="40">
        <f t="shared" si="25"/>
        <v>39</v>
      </c>
      <c r="AD45" s="40">
        <f t="array" ref="AD45">IF(AB45=0,0,IF(AB45&gt;9,AVERAGE(LARGE(D45:Z45,{1,2,3,4,5,6,7,8,9,10})),0))</f>
        <v>0</v>
      </c>
      <c r="AE45" s="40">
        <f t="array" ref="AE45">IF(AB45=0,0,IF(AB45&gt;9,SUM(LARGE(D45:Z45,{1,2,3,4,5,6,7,8,9,10})),0))</f>
        <v>0</v>
      </c>
      <c r="AF45" s="40"/>
    </row>
    <row r="46" spans="1:32">
      <c r="A46" s="30" t="s">
        <v>111</v>
      </c>
      <c r="B46" s="31" t="s">
        <v>4</v>
      </c>
      <c r="C46" s="31" t="s">
        <v>45</v>
      </c>
      <c r="D46" s="32"/>
      <c r="E46" s="32"/>
      <c r="F46" s="128"/>
      <c r="G46" s="33"/>
      <c r="H46" s="34"/>
      <c r="I46" s="35"/>
      <c r="J46" s="33">
        <v>38</v>
      </c>
      <c r="K46" s="144"/>
      <c r="L46" s="35"/>
      <c r="M46" s="33"/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/>
      <c r="Y46" s="32"/>
      <c r="Z46" s="32"/>
      <c r="AA46" s="32"/>
      <c r="AB46" s="39">
        <f t="shared" si="24"/>
        <v>1</v>
      </c>
      <c r="AC46" s="40">
        <f t="shared" si="25"/>
        <v>38</v>
      </c>
      <c r="AD46" s="40">
        <f t="array" ref="AD46">IF(AB46=0,0,IF(AB46&gt;9,AVERAGE(LARGE(D46:Z46,{1,2,3,4,5,6,7,8,9,10})),0))</f>
        <v>0</v>
      </c>
      <c r="AE46" s="40">
        <f t="array" ref="AE46">IF(AB46=0,0,IF(AB46&gt;9,SUM(LARGE(D46:Z46,{1,2,3,4,5,6,7,8,9,10})),0))</f>
        <v>0</v>
      </c>
      <c r="AF46" s="40"/>
    </row>
    <row r="47" spans="1:32">
      <c r="A47" s="30" t="s">
        <v>447</v>
      </c>
      <c r="B47" s="31" t="s">
        <v>4</v>
      </c>
      <c r="C47" s="31" t="s">
        <v>45</v>
      </c>
      <c r="D47" s="32"/>
      <c r="E47" s="32"/>
      <c r="F47" s="128"/>
      <c r="G47" s="33"/>
      <c r="H47" s="34"/>
      <c r="I47" s="35"/>
      <c r="J47" s="33">
        <v>36</v>
      </c>
      <c r="K47" s="144"/>
      <c r="L47" s="35"/>
      <c r="M47" s="33"/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/>
      <c r="Y47" s="32"/>
      <c r="Z47" s="32"/>
      <c r="AA47" s="32"/>
      <c r="AB47" s="39">
        <f t="shared" si="24"/>
        <v>1</v>
      </c>
      <c r="AC47" s="40">
        <f t="shared" si="25"/>
        <v>36</v>
      </c>
      <c r="AD47" s="40">
        <f t="array" ref="AD47">IF(AB47=0,0,IF(AB47&gt;9,AVERAGE(LARGE(D47:Z47,{1,2,3,4,5,6,7,8,9,10})),0))</f>
        <v>0</v>
      </c>
      <c r="AE47" s="40">
        <f t="array" ref="AE47">IF(AB47=0,0,IF(AB47&gt;9,SUM(LARGE(D47:Z47,{1,2,3,4,5,6,7,8,9,10})),0))</f>
        <v>0</v>
      </c>
      <c r="AF47" s="40"/>
    </row>
    <row r="48" spans="1:32">
      <c r="A48" s="30" t="s">
        <v>101</v>
      </c>
      <c r="B48" s="31" t="s">
        <v>4</v>
      </c>
      <c r="C48" s="31" t="s">
        <v>57</v>
      </c>
      <c r="D48" s="32">
        <v>31</v>
      </c>
      <c r="E48" s="32"/>
      <c r="F48" s="128"/>
      <c r="G48" s="33"/>
      <c r="H48" s="34"/>
      <c r="I48" s="35"/>
      <c r="J48" s="33"/>
      <c r="K48" s="144"/>
      <c r="L48" s="35"/>
      <c r="M48" s="33"/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/>
      <c r="Y48" s="32"/>
      <c r="Z48" s="32"/>
      <c r="AA48" s="31"/>
      <c r="AB48" s="39">
        <f t="shared" si="24"/>
        <v>1</v>
      </c>
      <c r="AC48" s="40">
        <f t="shared" si="25"/>
        <v>31</v>
      </c>
      <c r="AD48" s="40">
        <f t="array" ref="AD48">IF(AB48=0,0,IF(AB48&gt;9,AVERAGE(LARGE(D48:Z48,{1,2,3,4,5,6,7,8,9,10})),0))</f>
        <v>0</v>
      </c>
      <c r="AE48" s="40">
        <f t="array" ref="AE48">IF(AB48=0,0,IF(AB48&gt;9,SUM(LARGE(D48:Z48,{1,2,3,4,5,6,7,8,9,10})),0))</f>
        <v>0</v>
      </c>
      <c r="AF48" s="40"/>
    </row>
    <row r="49" spans="1:32">
      <c r="A49" s="30" t="s">
        <v>294</v>
      </c>
      <c r="B49" s="31" t="s">
        <v>4</v>
      </c>
      <c r="C49" s="31" t="s">
        <v>55</v>
      </c>
      <c r="D49" s="32"/>
      <c r="E49" s="32"/>
      <c r="F49" s="128"/>
      <c r="G49" s="33"/>
      <c r="H49" s="34"/>
      <c r="I49" s="35"/>
      <c r="J49" s="33">
        <v>24</v>
      </c>
      <c r="K49" s="144"/>
      <c r="L49" s="35"/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28"/>
      <c r="Y49" s="32"/>
      <c r="Z49" s="32"/>
      <c r="AA49" s="32"/>
      <c r="AB49" s="39">
        <f t="shared" si="24"/>
        <v>1</v>
      </c>
      <c r="AC49" s="40">
        <f t="shared" si="25"/>
        <v>24</v>
      </c>
      <c r="AD49" s="40">
        <f t="array" ref="AD49">IF(AB49=0,0,IF(AB49&gt;9,AVERAGE(LARGE(D49:Z49,{1,2,3,4,5,6,7,8,9,10})),0))</f>
        <v>0</v>
      </c>
      <c r="AE49" s="40">
        <f t="array" ref="AE49">IF(AB49=0,0,IF(AB49&gt;9,SUM(LARGE(D49:Z49,{1,2,3,4,5,6,7,8,9,10})),0))</f>
        <v>0</v>
      </c>
      <c r="AF49" s="40"/>
    </row>
    <row r="50" spans="1:32">
      <c r="A50" s="30" t="s">
        <v>44</v>
      </c>
      <c r="B50" s="31" t="s">
        <v>4</v>
      </c>
      <c r="C50" s="31" t="s">
        <v>45</v>
      </c>
      <c r="D50" s="32"/>
      <c r="E50" s="32"/>
      <c r="F50" s="128"/>
      <c r="G50" s="33"/>
      <c r="H50" s="34"/>
      <c r="I50" s="35"/>
      <c r="J50" s="33"/>
      <c r="K50" s="144"/>
      <c r="L50" s="35"/>
      <c r="M50" s="33"/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/>
      <c r="Y50" s="32"/>
      <c r="Z50" s="37"/>
      <c r="AA50" s="32"/>
      <c r="AB50" s="39">
        <f t="shared" si="24"/>
        <v>0</v>
      </c>
      <c r="AC50" s="40">
        <f t="shared" si="25"/>
        <v>0</v>
      </c>
      <c r="AD50" s="40">
        <f t="array" ref="AD50">IF(AB50=0,0,IF(AB50&gt;9,AVERAGE(LARGE(D50:Z50,{1,2,3,4,5,6,7,8,9,10})),0))</f>
        <v>0</v>
      </c>
      <c r="AE50" s="40">
        <f t="array" ref="AE50">IF(AB50=0,0,IF(AB50&gt;9,SUM(LARGE(D50:Z50,{1,2,3,4,5,6,7,8,9,10})),0))</f>
        <v>0</v>
      </c>
      <c r="AF50" s="40"/>
    </row>
    <row r="51" spans="1:32">
      <c r="A51" s="30" t="s">
        <v>44</v>
      </c>
      <c r="B51" s="31" t="s">
        <v>4</v>
      </c>
      <c r="C51" s="31" t="s">
        <v>47</v>
      </c>
      <c r="D51" s="32"/>
      <c r="E51" s="32"/>
      <c r="F51" s="128"/>
      <c r="G51" s="33"/>
      <c r="H51" s="34"/>
      <c r="I51" s="35"/>
      <c r="J51" s="33"/>
      <c r="K51" s="144"/>
      <c r="L51" s="35"/>
      <c r="M51" s="33"/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28"/>
      <c r="Y51" s="32"/>
      <c r="Z51" s="32"/>
      <c r="AA51" s="32"/>
      <c r="AB51" s="39">
        <f t="shared" si="24"/>
        <v>0</v>
      </c>
      <c r="AC51" s="40">
        <f t="shared" si="25"/>
        <v>0</v>
      </c>
      <c r="AD51" s="40">
        <f t="array" ref="AD51">IF(AB51=0,0,IF(AB51&gt;9,AVERAGE(LARGE(D51:Z51,{1,2,3,4,5,6,7,8,9,10})),0))</f>
        <v>0</v>
      </c>
      <c r="AE51" s="40">
        <f t="array" ref="AE51">IF(AB51=0,0,IF(AB51&gt;9,SUM(LARGE(D51:Z51,{1,2,3,4,5,6,7,8,9,10})),0))</f>
        <v>0</v>
      </c>
      <c r="AF51" s="40"/>
    </row>
    <row r="52" spans="1:32">
      <c r="A52" s="30" t="s">
        <v>286</v>
      </c>
      <c r="B52" s="31" t="s">
        <v>4</v>
      </c>
      <c r="C52" s="31" t="s">
        <v>45</v>
      </c>
      <c r="D52" s="32"/>
      <c r="E52" s="32"/>
      <c r="F52" s="128"/>
      <c r="G52" s="33"/>
      <c r="H52" s="34"/>
      <c r="I52" s="35"/>
      <c r="J52" s="33"/>
      <c r="K52" s="144"/>
      <c r="L52" s="35"/>
      <c r="M52" s="33"/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/>
      <c r="Y52" s="32"/>
      <c r="Z52" s="32"/>
      <c r="AA52" s="32"/>
      <c r="AB52" s="39">
        <f t="shared" si="24"/>
        <v>0</v>
      </c>
      <c r="AC52" s="40">
        <f t="shared" si="25"/>
        <v>0</v>
      </c>
      <c r="AD52" s="40">
        <f t="array" ref="AD52">IF(AB52=0,0,IF(AB52&gt;9,AVERAGE(LARGE(D52:Z52,{1,2,3,4,5,6,7,8,9,10})),0))</f>
        <v>0</v>
      </c>
      <c r="AE52" s="40">
        <f t="array" ref="AE52">IF(AB52=0,0,IF(AB52&gt;9,SUM(LARGE(D52:Z52,{1,2,3,4,5,6,7,8,9,10})),0))</f>
        <v>0</v>
      </c>
      <c r="AF52" s="40"/>
    </row>
    <row r="53" spans="1:32">
      <c r="A53" s="44" t="s">
        <v>288</v>
      </c>
      <c r="B53" s="32" t="s">
        <v>4</v>
      </c>
      <c r="C53" s="32" t="s">
        <v>45</v>
      </c>
      <c r="D53" s="32"/>
      <c r="E53" s="32"/>
      <c r="F53" s="128"/>
      <c r="G53" s="33"/>
      <c r="H53" s="34"/>
      <c r="I53" s="35"/>
      <c r="J53" s="33"/>
      <c r="K53" s="144"/>
      <c r="L53" s="35"/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28"/>
      <c r="Y53" s="32"/>
      <c r="Z53" s="32"/>
      <c r="AA53" s="32"/>
      <c r="AB53" s="39">
        <f t="shared" si="24"/>
        <v>0</v>
      </c>
      <c r="AC53" s="40">
        <f t="shared" si="25"/>
        <v>0</v>
      </c>
      <c r="AD53" s="40">
        <f t="array" ref="AD53">IF(AB53=0,0,IF(AB53&gt;9,AVERAGE(LARGE(D53:Z53,{1,2,3,4,5,6,7,8,9,10})),0))</f>
        <v>0</v>
      </c>
      <c r="AE53" s="40">
        <f t="array" ref="AE53">IF(AB53=0,0,IF(AB53&gt;9,SUM(LARGE(D53:Z53,{1,2,3,4,5,6,7,8,9,10})),0))</f>
        <v>0</v>
      </c>
      <c r="AF53" s="40"/>
    </row>
    <row r="54" spans="1:32">
      <c r="A54" s="30" t="s">
        <v>290</v>
      </c>
      <c r="B54" s="31" t="s">
        <v>4</v>
      </c>
      <c r="C54" s="31" t="s">
        <v>55</v>
      </c>
      <c r="D54" s="32"/>
      <c r="E54" s="32"/>
      <c r="F54" s="128"/>
      <c r="G54" s="33"/>
      <c r="H54" s="34"/>
      <c r="I54" s="35"/>
      <c r="J54" s="33"/>
      <c r="K54" s="144"/>
      <c r="L54" s="35"/>
      <c r="M54" s="33"/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/>
      <c r="Y54" s="32"/>
      <c r="Z54" s="32"/>
      <c r="AA54" s="32"/>
      <c r="AB54" s="39">
        <f t="shared" si="24"/>
        <v>0</v>
      </c>
      <c r="AC54" s="40">
        <f t="shared" si="25"/>
        <v>0</v>
      </c>
      <c r="AD54" s="40">
        <f t="array" ref="AD54">IF(AB54=0,0,IF(AB54&gt;9,AVERAGE(LARGE(D54:Z54,{1,2,3,4,5,6,7,8,9,10})),0))</f>
        <v>0</v>
      </c>
      <c r="AE54" s="40">
        <f t="array" ref="AE54">IF(AB54=0,0,IF(AB54&gt;9,SUM(LARGE(D54:Z54,{1,2,3,4,5,6,7,8,9,10})),0))</f>
        <v>0</v>
      </c>
      <c r="AF54" s="40"/>
    </row>
    <row r="55" spans="1:32">
      <c r="A55" s="30" t="s">
        <v>104</v>
      </c>
      <c r="B55" s="31" t="s">
        <v>4</v>
      </c>
      <c r="C55" s="31" t="s">
        <v>45</v>
      </c>
      <c r="D55" s="32"/>
      <c r="E55" s="32"/>
      <c r="F55" s="128"/>
      <c r="G55" s="33"/>
      <c r="H55" s="34"/>
      <c r="I55" s="35"/>
      <c r="J55" s="33"/>
      <c r="K55" s="144"/>
      <c r="L55" s="35"/>
      <c r="M55" s="33"/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/>
      <c r="Y55" s="32"/>
      <c r="Z55" s="32"/>
      <c r="AA55" s="32"/>
      <c r="AB55" s="39">
        <f t="shared" si="24"/>
        <v>0</v>
      </c>
      <c r="AC55" s="40">
        <f t="shared" si="25"/>
        <v>0</v>
      </c>
      <c r="AD55" s="40">
        <f t="array" ref="AD55">IF(AB55=0,0,IF(AB55&gt;9,AVERAGE(LARGE(D55:Z55,{1,2,3,4,5,6,7,8,9,10})),0))</f>
        <v>0</v>
      </c>
      <c r="AE55" s="40">
        <f t="array" ref="AE55">IF(AB55=0,0,IF(AB55&gt;9,SUM(LARGE(D55:Z55,{1,2,3,4,5,6,7,8,9,10})),0))</f>
        <v>0</v>
      </c>
      <c r="AF55" s="40"/>
    </row>
    <row r="56" spans="1:32">
      <c r="A56" s="30" t="s">
        <v>140</v>
      </c>
      <c r="B56" s="31" t="s">
        <v>4</v>
      </c>
      <c r="C56" s="31" t="s">
        <v>45</v>
      </c>
      <c r="D56" s="32"/>
      <c r="E56" s="32"/>
      <c r="F56" s="128"/>
      <c r="G56" s="31"/>
      <c r="H56" s="42"/>
      <c r="I56" s="32"/>
      <c r="J56" s="31"/>
      <c r="K56" s="128"/>
      <c r="L56" s="32"/>
      <c r="M56" s="31"/>
      <c r="N56" s="37"/>
      <c r="O56" s="32"/>
      <c r="P56" s="32"/>
      <c r="Q56" s="32"/>
      <c r="R56" s="32"/>
      <c r="S56" s="32"/>
      <c r="T56" s="32"/>
      <c r="U56" s="32"/>
      <c r="V56" s="32"/>
      <c r="W56" s="32"/>
      <c r="X56" s="128"/>
      <c r="Y56" s="32"/>
      <c r="Z56" s="32"/>
      <c r="AA56" s="32"/>
      <c r="AB56" s="39">
        <f t="shared" si="24"/>
        <v>0</v>
      </c>
      <c r="AC56" s="40">
        <f t="shared" si="25"/>
        <v>0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98"/>
    </row>
    <row r="57" spans="1:32">
      <c r="A57" s="30" t="s">
        <v>141</v>
      </c>
      <c r="B57" s="31" t="s">
        <v>4</v>
      </c>
      <c r="C57" s="31" t="s">
        <v>55</v>
      </c>
      <c r="D57" s="32"/>
      <c r="E57" s="32"/>
      <c r="F57" s="128"/>
      <c r="G57" s="33"/>
      <c r="H57" s="34"/>
      <c r="I57" s="35"/>
      <c r="J57" s="33"/>
      <c r="K57" s="144"/>
      <c r="L57" s="35"/>
      <c r="M57" s="33"/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28"/>
      <c r="Y57" s="32"/>
      <c r="Z57" s="32"/>
      <c r="AA57" s="32"/>
      <c r="AB57" s="39">
        <f t="shared" si="24"/>
        <v>0</v>
      </c>
      <c r="AC57" s="40">
        <f t="shared" si="25"/>
        <v>0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98"/>
    </row>
    <row r="58" spans="1:32">
      <c r="A58" s="30" t="s">
        <v>142</v>
      </c>
      <c r="B58" s="31" t="s">
        <v>4</v>
      </c>
      <c r="C58" s="31" t="s">
        <v>45</v>
      </c>
      <c r="D58" s="32"/>
      <c r="E58" s="32"/>
      <c r="F58" s="128"/>
      <c r="G58" s="33"/>
      <c r="H58" s="34"/>
      <c r="I58" s="35"/>
      <c r="J58" s="33"/>
      <c r="K58" s="144"/>
      <c r="L58" s="35"/>
      <c r="M58" s="33"/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28"/>
      <c r="Y58" s="32"/>
      <c r="Z58" s="32"/>
      <c r="AA58" s="32"/>
      <c r="AB58" s="39">
        <f t="shared" si="24"/>
        <v>0</v>
      </c>
      <c r="AC58" s="40">
        <f t="shared" si="25"/>
        <v>0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40"/>
    </row>
    <row r="59" spans="1:32">
      <c r="A59" s="30" t="s">
        <v>169</v>
      </c>
      <c r="B59" s="31" t="s">
        <v>4</v>
      </c>
      <c r="C59" s="41" t="s">
        <v>57</v>
      </c>
      <c r="D59" s="48"/>
      <c r="E59" s="32"/>
      <c r="F59" s="128"/>
      <c r="G59" s="33"/>
      <c r="H59" s="34"/>
      <c r="I59" s="35"/>
      <c r="J59" s="33"/>
      <c r="K59" s="144"/>
      <c r="L59" s="35"/>
      <c r="M59" s="33"/>
      <c r="N59" s="36"/>
      <c r="O59" s="35"/>
      <c r="P59" s="35"/>
      <c r="Q59" s="35"/>
      <c r="R59" s="35"/>
      <c r="S59" s="35"/>
      <c r="T59" s="35"/>
      <c r="U59" s="35"/>
      <c r="V59" s="35"/>
      <c r="W59" s="35"/>
      <c r="X59" s="128"/>
      <c r="Y59" s="32"/>
      <c r="Z59" s="32"/>
      <c r="AA59" s="32"/>
      <c r="AB59" s="39">
        <f t="shared" si="24"/>
        <v>0</v>
      </c>
      <c r="AC59" s="40">
        <f t="shared" si="25"/>
        <v>0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40"/>
    </row>
    <row r="60" spans="1:32">
      <c r="A60" s="30" t="s">
        <v>341</v>
      </c>
      <c r="B60" s="31" t="s">
        <v>4</v>
      </c>
      <c r="C60" s="31" t="s">
        <v>45</v>
      </c>
      <c r="D60" s="32"/>
      <c r="E60" s="32"/>
      <c r="F60" s="128"/>
      <c r="G60" s="33"/>
      <c r="H60" s="34"/>
      <c r="I60" s="35"/>
      <c r="J60" s="33"/>
      <c r="K60" s="144"/>
      <c r="L60" s="35"/>
      <c r="M60" s="33"/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/>
      <c r="Y60" s="32"/>
      <c r="Z60" s="32"/>
      <c r="AA60" s="32"/>
      <c r="AB60" s="39">
        <f t="shared" si="24"/>
        <v>0</v>
      </c>
      <c r="AC60" s="40">
        <f t="shared" si="25"/>
        <v>0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98"/>
    </row>
    <row r="61" spans="1:32">
      <c r="A61" s="30" t="s">
        <v>394</v>
      </c>
      <c r="B61" s="31" t="s">
        <v>3</v>
      </c>
      <c r="C61" s="31" t="s">
        <v>45</v>
      </c>
      <c r="D61" s="32">
        <v>46</v>
      </c>
      <c r="E61" s="32">
        <v>46</v>
      </c>
      <c r="F61" s="128">
        <v>45</v>
      </c>
      <c r="G61" s="33">
        <v>42</v>
      </c>
      <c r="H61" s="34"/>
      <c r="I61" s="35">
        <v>32</v>
      </c>
      <c r="J61" s="33"/>
      <c r="K61" s="144"/>
      <c r="L61" s="35">
        <v>39</v>
      </c>
      <c r="M61" s="33">
        <v>38</v>
      </c>
      <c r="N61" s="36"/>
      <c r="O61" s="35"/>
      <c r="P61" s="35"/>
      <c r="Q61" s="35"/>
      <c r="R61" s="35"/>
      <c r="S61" s="35"/>
      <c r="T61" s="35"/>
      <c r="U61" s="35"/>
      <c r="V61" s="35"/>
      <c r="W61" s="35"/>
      <c r="X61" s="128">
        <v>41</v>
      </c>
      <c r="Y61" s="32">
        <v>40</v>
      </c>
      <c r="Z61" s="32"/>
      <c r="AA61" s="32"/>
      <c r="AB61" s="39">
        <f t="shared" si="24"/>
        <v>9</v>
      </c>
      <c r="AC61" s="40">
        <f t="shared" si="25"/>
        <v>41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40"/>
    </row>
    <row r="62" spans="1:32">
      <c r="A62" s="30" t="s">
        <v>160</v>
      </c>
      <c r="B62" s="31" t="s">
        <v>3</v>
      </c>
      <c r="C62" s="41" t="s">
        <v>50</v>
      </c>
      <c r="D62" s="32">
        <v>37</v>
      </c>
      <c r="E62" s="32">
        <v>39</v>
      </c>
      <c r="F62" s="128">
        <v>44</v>
      </c>
      <c r="G62" s="33">
        <v>37</v>
      </c>
      <c r="H62" s="34">
        <v>35</v>
      </c>
      <c r="I62" s="35">
        <v>33</v>
      </c>
      <c r="J62" s="33"/>
      <c r="K62" s="144"/>
      <c r="L62" s="35">
        <v>36</v>
      </c>
      <c r="M62" s="33">
        <v>40</v>
      </c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28">
        <v>39</v>
      </c>
      <c r="Y62" s="32"/>
      <c r="Z62" s="32"/>
      <c r="AA62" s="32"/>
      <c r="AB62" s="39">
        <f t="shared" si="24"/>
        <v>9</v>
      </c>
      <c r="AC62" s="40">
        <f t="shared" si="25"/>
        <v>37.777777777777779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40"/>
    </row>
    <row r="63" spans="1:32">
      <c r="A63" s="30" t="s">
        <v>323</v>
      </c>
      <c r="B63" s="31" t="s">
        <v>3</v>
      </c>
      <c r="C63" s="31" t="s">
        <v>58</v>
      </c>
      <c r="D63" s="32"/>
      <c r="E63" s="32">
        <v>38</v>
      </c>
      <c r="F63" s="128">
        <v>43</v>
      </c>
      <c r="G63" s="33"/>
      <c r="H63" s="34">
        <v>31</v>
      </c>
      <c r="I63" s="35">
        <v>41</v>
      </c>
      <c r="J63" s="33">
        <v>31</v>
      </c>
      <c r="K63" s="144"/>
      <c r="L63" s="35">
        <v>40</v>
      </c>
      <c r="M63" s="33">
        <v>38</v>
      </c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>
        <v>38</v>
      </c>
      <c r="Y63" s="32"/>
      <c r="Z63" s="32"/>
      <c r="AA63" s="32"/>
      <c r="AB63" s="39">
        <f t="shared" si="24"/>
        <v>8</v>
      </c>
      <c r="AC63" s="40">
        <f t="shared" si="25"/>
        <v>37.5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40"/>
    </row>
    <row r="64" spans="1:32">
      <c r="A64" s="30" t="s">
        <v>87</v>
      </c>
      <c r="B64" s="31" t="s">
        <v>3</v>
      </c>
      <c r="C64" s="31" t="s">
        <v>45</v>
      </c>
      <c r="D64" s="32">
        <v>32</v>
      </c>
      <c r="E64" s="32">
        <v>39</v>
      </c>
      <c r="F64" s="128">
        <v>35</v>
      </c>
      <c r="G64" s="33"/>
      <c r="H64" s="34"/>
      <c r="I64" s="35"/>
      <c r="J64" s="33">
        <v>25</v>
      </c>
      <c r="K64" s="144"/>
      <c r="L64" s="35">
        <v>31</v>
      </c>
      <c r="M64" s="33">
        <v>34</v>
      </c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28">
        <v>34</v>
      </c>
      <c r="Y64" s="32">
        <v>39</v>
      </c>
      <c r="Z64" s="32"/>
      <c r="AA64" s="32"/>
      <c r="AB64" s="39">
        <f t="shared" si="24"/>
        <v>8</v>
      </c>
      <c r="AC64" s="40">
        <f t="shared" si="25"/>
        <v>33.625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98"/>
    </row>
    <row r="65" spans="1:32">
      <c r="A65" s="30" t="s">
        <v>138</v>
      </c>
      <c r="B65" s="31" t="s">
        <v>3</v>
      </c>
      <c r="C65" s="31" t="s">
        <v>45</v>
      </c>
      <c r="D65" s="32">
        <v>35</v>
      </c>
      <c r="E65" s="32">
        <v>38</v>
      </c>
      <c r="F65" s="128"/>
      <c r="G65" s="33">
        <v>31</v>
      </c>
      <c r="H65" s="34"/>
      <c r="I65" s="35">
        <v>31</v>
      </c>
      <c r="J65" s="33">
        <v>29</v>
      </c>
      <c r="K65" s="144"/>
      <c r="L65" s="35">
        <v>32</v>
      </c>
      <c r="M65" s="33">
        <v>33</v>
      </c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>
        <v>37</v>
      </c>
      <c r="Y65" s="32"/>
      <c r="Z65" s="32"/>
      <c r="AA65" s="32"/>
      <c r="AB65" s="39">
        <f t="shared" si="24"/>
        <v>8</v>
      </c>
      <c r="AC65" s="40">
        <f t="shared" si="25"/>
        <v>33.25</v>
      </c>
      <c r="AD65" s="40">
        <f t="array" ref="AD65">IF(AB65=0,0,IF(AB65&gt;9,AVERAGE(LARGE(D65:Z65,{1,2,3,4,5,6,7,8,9,10})),0))</f>
        <v>0</v>
      </c>
      <c r="AE65" s="40">
        <f t="array" ref="AE65">IF(AB65=0,0,IF(AB65&gt;9,SUM(LARGE(D65:Z65,{1,2,3,4,5,6,7,8,9,10})),0))</f>
        <v>0</v>
      </c>
      <c r="AF65" s="40"/>
    </row>
    <row r="66" spans="1:32">
      <c r="A66" s="30" t="s">
        <v>348</v>
      </c>
      <c r="B66" s="31" t="s">
        <v>3</v>
      </c>
      <c r="C66" s="41" t="s">
        <v>47</v>
      </c>
      <c r="D66" s="32">
        <v>32</v>
      </c>
      <c r="E66" s="32">
        <v>37</v>
      </c>
      <c r="F66" s="128">
        <v>42</v>
      </c>
      <c r="G66" s="33">
        <v>41</v>
      </c>
      <c r="H66" s="34">
        <v>27</v>
      </c>
      <c r="I66" s="35"/>
      <c r="J66" s="33"/>
      <c r="K66" s="144"/>
      <c r="L66" s="35"/>
      <c r="M66" s="33">
        <v>39</v>
      </c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28">
        <v>41</v>
      </c>
      <c r="Y66" s="32"/>
      <c r="Z66" s="32"/>
      <c r="AA66" s="32"/>
      <c r="AB66" s="39">
        <f t="shared" si="24"/>
        <v>7</v>
      </c>
      <c r="AC66" s="40">
        <f t="shared" si="25"/>
        <v>37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40"/>
    </row>
    <row r="67" spans="1:32">
      <c r="A67" s="45" t="s">
        <v>64</v>
      </c>
      <c r="B67" s="31" t="s">
        <v>3</v>
      </c>
      <c r="C67" s="31" t="s">
        <v>45</v>
      </c>
      <c r="D67" s="32">
        <v>40</v>
      </c>
      <c r="E67" s="32">
        <v>39</v>
      </c>
      <c r="F67" s="128"/>
      <c r="G67" s="33"/>
      <c r="H67" s="34">
        <v>40</v>
      </c>
      <c r="I67" s="35"/>
      <c r="J67" s="33">
        <v>36</v>
      </c>
      <c r="K67" s="144"/>
      <c r="L67" s="35"/>
      <c r="M67" s="33">
        <v>42</v>
      </c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>
        <v>43</v>
      </c>
      <c r="Y67" s="32"/>
      <c r="Z67" s="32"/>
      <c r="AA67" s="32"/>
      <c r="AB67" s="39">
        <f t="shared" si="24"/>
        <v>6</v>
      </c>
      <c r="AC67" s="40">
        <f t="shared" si="25"/>
        <v>40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40"/>
    </row>
    <row r="68" spans="1:32">
      <c r="A68" s="30" t="s">
        <v>390</v>
      </c>
      <c r="B68" s="31" t="s">
        <v>3</v>
      </c>
      <c r="C68" s="31" t="s">
        <v>45</v>
      </c>
      <c r="D68" s="32">
        <v>34</v>
      </c>
      <c r="E68" s="32">
        <v>36</v>
      </c>
      <c r="F68" s="128"/>
      <c r="G68" s="33"/>
      <c r="H68" s="34">
        <v>35</v>
      </c>
      <c r="I68" s="35">
        <v>23</v>
      </c>
      <c r="J68" s="33"/>
      <c r="K68" s="144"/>
      <c r="L68" s="35">
        <v>31</v>
      </c>
      <c r="M68" s="33">
        <v>37</v>
      </c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/>
      <c r="Y68" s="32"/>
      <c r="Z68" s="32"/>
      <c r="AA68" s="32"/>
      <c r="AB68" s="39">
        <f t="shared" si="24"/>
        <v>6</v>
      </c>
      <c r="AC68" s="40">
        <f t="shared" si="25"/>
        <v>32.666666666666664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40"/>
    </row>
    <row r="69" spans="1:32">
      <c r="A69" s="30" t="s">
        <v>392</v>
      </c>
      <c r="B69" s="31" t="s">
        <v>3</v>
      </c>
      <c r="C69" s="31" t="s">
        <v>45</v>
      </c>
      <c r="D69" s="32">
        <v>24</v>
      </c>
      <c r="E69" s="32">
        <v>30</v>
      </c>
      <c r="F69" s="128"/>
      <c r="G69" s="33"/>
      <c r="H69" s="34">
        <v>32</v>
      </c>
      <c r="I69" s="35">
        <v>26</v>
      </c>
      <c r="J69" s="33"/>
      <c r="K69" s="144"/>
      <c r="L69" s="35">
        <v>30</v>
      </c>
      <c r="M69" s="33">
        <v>34</v>
      </c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/>
      <c r="Y69" s="32"/>
      <c r="Z69" s="32"/>
      <c r="AA69" s="32"/>
      <c r="AB69" s="39">
        <f t="shared" si="24"/>
        <v>6</v>
      </c>
      <c r="AC69" s="40">
        <f t="shared" si="25"/>
        <v>29.333333333333332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40"/>
    </row>
    <row r="70" spans="1:32">
      <c r="A70" s="44" t="s">
        <v>88</v>
      </c>
      <c r="B70" s="32" t="s">
        <v>3</v>
      </c>
      <c r="C70" s="31" t="s">
        <v>45</v>
      </c>
      <c r="D70" s="32">
        <v>42</v>
      </c>
      <c r="E70" s="32"/>
      <c r="F70" s="128"/>
      <c r="G70" s="33"/>
      <c r="H70" s="34"/>
      <c r="I70" s="35">
        <v>35</v>
      </c>
      <c r="J70" s="33"/>
      <c r="K70" s="144"/>
      <c r="L70" s="35"/>
      <c r="M70" s="33">
        <v>39</v>
      </c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>
        <v>40</v>
      </c>
      <c r="Y70" s="32">
        <v>42</v>
      </c>
      <c r="Z70" s="32"/>
      <c r="AA70" s="32"/>
      <c r="AB70" s="39">
        <f t="shared" si="24"/>
        <v>5</v>
      </c>
      <c r="AC70" s="40">
        <f t="shared" si="25"/>
        <v>39.6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98"/>
    </row>
    <row r="71" spans="1:32">
      <c r="A71" s="30" t="s">
        <v>200</v>
      </c>
      <c r="B71" s="31" t="s">
        <v>3</v>
      </c>
      <c r="C71" s="31" t="s">
        <v>45</v>
      </c>
      <c r="D71" s="32">
        <v>41</v>
      </c>
      <c r="E71" s="32"/>
      <c r="F71" s="128">
        <v>41</v>
      </c>
      <c r="G71" s="33"/>
      <c r="H71" s="34"/>
      <c r="I71" s="35">
        <v>36</v>
      </c>
      <c r="J71" s="33">
        <v>40</v>
      </c>
      <c r="K71" s="144"/>
      <c r="L71" s="35"/>
      <c r="M71" s="33"/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128">
        <v>31</v>
      </c>
      <c r="Y71" s="32"/>
      <c r="Z71" s="32"/>
      <c r="AA71" s="32"/>
      <c r="AB71" s="39">
        <f t="shared" si="24"/>
        <v>5</v>
      </c>
      <c r="AC71" s="40">
        <f t="shared" si="25"/>
        <v>37.799999999999997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40"/>
    </row>
    <row r="72" spans="1:32">
      <c r="A72" s="30" t="s">
        <v>51</v>
      </c>
      <c r="B72" s="31" t="s">
        <v>3</v>
      </c>
      <c r="C72" s="31" t="s">
        <v>50</v>
      </c>
      <c r="D72" s="32">
        <v>34</v>
      </c>
      <c r="E72" s="32">
        <v>31</v>
      </c>
      <c r="F72" s="128"/>
      <c r="G72" s="33"/>
      <c r="H72" s="34"/>
      <c r="I72" s="35"/>
      <c r="J72" s="33"/>
      <c r="K72" s="144"/>
      <c r="L72" s="35"/>
      <c r="M72" s="33">
        <v>28</v>
      </c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28">
        <v>35</v>
      </c>
      <c r="Y72" s="32">
        <v>40</v>
      </c>
      <c r="Z72" s="32"/>
      <c r="AA72" s="31"/>
      <c r="AB72" s="39">
        <f t="shared" si="24"/>
        <v>5</v>
      </c>
      <c r="AC72" s="40">
        <f t="shared" si="25"/>
        <v>33.6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40"/>
    </row>
    <row r="73" spans="1:32">
      <c r="A73" s="30" t="s">
        <v>51</v>
      </c>
      <c r="B73" s="31" t="s">
        <v>3</v>
      </c>
      <c r="C73" s="31" t="s">
        <v>47</v>
      </c>
      <c r="D73" s="32">
        <v>32</v>
      </c>
      <c r="E73" s="32"/>
      <c r="F73" s="128"/>
      <c r="G73" s="33"/>
      <c r="H73" s="34"/>
      <c r="I73" s="35"/>
      <c r="J73" s="33"/>
      <c r="K73" s="144"/>
      <c r="L73" s="35"/>
      <c r="M73" s="33">
        <v>38</v>
      </c>
      <c r="N73" s="36"/>
      <c r="O73" s="32"/>
      <c r="P73" s="35"/>
      <c r="Q73" s="35"/>
      <c r="R73" s="35"/>
      <c r="S73" s="35"/>
      <c r="T73" s="35"/>
      <c r="U73" s="35"/>
      <c r="V73" s="35"/>
      <c r="W73" s="35"/>
      <c r="X73" s="128">
        <v>37</v>
      </c>
      <c r="Y73" s="32">
        <v>45</v>
      </c>
      <c r="Z73" s="32"/>
      <c r="AA73" s="32"/>
      <c r="AB73" s="39">
        <f t="shared" si="24"/>
        <v>4</v>
      </c>
      <c r="AC73" s="40">
        <f t="shared" si="25"/>
        <v>38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40"/>
    </row>
    <row r="74" spans="1:32">
      <c r="A74" s="30" t="s">
        <v>353</v>
      </c>
      <c r="B74" s="31" t="s">
        <v>3</v>
      </c>
      <c r="C74" s="31" t="s">
        <v>45</v>
      </c>
      <c r="D74" s="32">
        <v>37</v>
      </c>
      <c r="E74" s="32"/>
      <c r="F74" s="128"/>
      <c r="G74" s="33"/>
      <c r="H74" s="34"/>
      <c r="I74" s="35"/>
      <c r="J74" s="33"/>
      <c r="K74" s="144"/>
      <c r="L74" s="35"/>
      <c r="M74" s="33">
        <v>31</v>
      </c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>
        <v>29</v>
      </c>
      <c r="Y74" s="32">
        <v>39</v>
      </c>
      <c r="Z74" s="32"/>
      <c r="AA74" s="32"/>
      <c r="AB74" s="39">
        <f t="shared" si="24"/>
        <v>4</v>
      </c>
      <c r="AC74" s="40">
        <f t="shared" si="25"/>
        <v>34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40"/>
    </row>
    <row r="75" spans="1:32">
      <c r="A75" s="30" t="s">
        <v>305</v>
      </c>
      <c r="B75" s="31" t="s">
        <v>3</v>
      </c>
      <c r="C75" s="31" t="s">
        <v>45</v>
      </c>
      <c r="D75" s="32"/>
      <c r="E75" s="32">
        <v>32</v>
      </c>
      <c r="F75" s="128"/>
      <c r="G75" s="33"/>
      <c r="H75" s="34">
        <v>32</v>
      </c>
      <c r="I75" s="35"/>
      <c r="J75" s="33">
        <v>34</v>
      </c>
      <c r="K75" s="144"/>
      <c r="L75" s="35"/>
      <c r="M75" s="33">
        <v>31</v>
      </c>
      <c r="N75" s="36"/>
      <c r="O75" s="35"/>
      <c r="P75" s="35"/>
      <c r="Q75" s="35"/>
      <c r="R75" s="35"/>
      <c r="S75" s="35"/>
      <c r="T75" s="35"/>
      <c r="U75" s="35"/>
      <c r="V75" s="35"/>
      <c r="W75" s="35"/>
      <c r="X75" s="128"/>
      <c r="Y75" s="32"/>
      <c r="Z75" s="32"/>
      <c r="AA75" s="32"/>
      <c r="AB75" s="39">
        <f t="shared" si="24"/>
        <v>4</v>
      </c>
      <c r="AC75" s="40">
        <f t="shared" si="25"/>
        <v>32.25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40"/>
    </row>
    <row r="76" spans="1:32">
      <c r="A76" s="118" t="s">
        <v>110</v>
      </c>
      <c r="B76" s="32" t="s">
        <v>3</v>
      </c>
      <c r="C76" s="32" t="s">
        <v>45</v>
      </c>
      <c r="D76" s="32"/>
      <c r="E76" s="32">
        <v>46</v>
      </c>
      <c r="F76" s="128"/>
      <c r="G76" s="33"/>
      <c r="H76" s="34"/>
      <c r="I76" s="35"/>
      <c r="J76" s="33"/>
      <c r="K76" s="144"/>
      <c r="L76" s="35"/>
      <c r="M76" s="33">
        <v>43</v>
      </c>
      <c r="N76" s="36"/>
      <c r="O76" s="35"/>
      <c r="P76" s="35"/>
      <c r="Q76" s="35"/>
      <c r="R76" s="35"/>
      <c r="S76" s="35"/>
      <c r="T76" s="35"/>
      <c r="U76" s="35"/>
      <c r="V76" s="35"/>
      <c r="W76" s="35"/>
      <c r="X76" s="128">
        <v>47</v>
      </c>
      <c r="Y76" s="32"/>
      <c r="Z76" s="32"/>
      <c r="AA76" s="32"/>
      <c r="AB76" s="39">
        <f t="shared" si="24"/>
        <v>3</v>
      </c>
      <c r="AC76" s="40">
        <f t="shared" si="25"/>
        <v>45.333333333333336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40"/>
    </row>
    <row r="77" spans="1:32">
      <c r="A77" s="30" t="s">
        <v>306</v>
      </c>
      <c r="B77" s="31" t="s">
        <v>3</v>
      </c>
      <c r="C77" s="31" t="s">
        <v>45</v>
      </c>
      <c r="D77" s="32">
        <v>41</v>
      </c>
      <c r="E77" s="32"/>
      <c r="F77" s="128"/>
      <c r="G77" s="33"/>
      <c r="H77" s="34"/>
      <c r="I77" s="35"/>
      <c r="J77" s="33"/>
      <c r="K77" s="144"/>
      <c r="L77" s="35"/>
      <c r="M77" s="33">
        <v>40</v>
      </c>
      <c r="N77" s="36"/>
      <c r="O77" s="35"/>
      <c r="P77" s="35"/>
      <c r="Q77" s="35"/>
      <c r="R77" s="35"/>
      <c r="S77" s="35"/>
      <c r="T77" s="35"/>
      <c r="U77" s="35"/>
      <c r="V77" s="35"/>
      <c r="W77" s="35"/>
      <c r="X77" s="128">
        <v>37</v>
      </c>
      <c r="Y77" s="32"/>
      <c r="Z77" s="32"/>
      <c r="AA77" s="32"/>
      <c r="AB77" s="39">
        <f t="shared" si="24"/>
        <v>3</v>
      </c>
      <c r="AC77" s="40">
        <f t="shared" si="25"/>
        <v>39.333333333333336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40"/>
    </row>
    <row r="78" spans="1:32">
      <c r="A78" s="124" t="s">
        <v>348</v>
      </c>
      <c r="B78" s="123" t="s">
        <v>3</v>
      </c>
      <c r="C78" s="123" t="s">
        <v>57</v>
      </c>
      <c r="D78" s="121"/>
      <c r="E78" s="121">
        <v>30</v>
      </c>
      <c r="F78" s="128">
        <v>45</v>
      </c>
      <c r="G78" s="33">
        <v>35</v>
      </c>
      <c r="H78" s="34"/>
      <c r="I78" s="35"/>
      <c r="J78" s="33"/>
      <c r="K78" s="144"/>
      <c r="L78" s="35"/>
      <c r="M78" s="33"/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/>
      <c r="Y78" s="32"/>
      <c r="Z78" s="32"/>
      <c r="AA78" s="32"/>
      <c r="AB78" s="39">
        <f t="shared" si="24"/>
        <v>3</v>
      </c>
      <c r="AC78" s="40">
        <f t="shared" si="25"/>
        <v>36.666666666666664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40"/>
    </row>
    <row r="79" spans="1:32">
      <c r="A79" s="30" t="s">
        <v>391</v>
      </c>
      <c r="B79" s="31" t="s">
        <v>3</v>
      </c>
      <c r="C79" s="31" t="s">
        <v>55</v>
      </c>
      <c r="D79" s="32">
        <v>15</v>
      </c>
      <c r="E79" s="32">
        <v>25</v>
      </c>
      <c r="F79" s="128"/>
      <c r="G79" s="33"/>
      <c r="H79" s="34"/>
      <c r="I79" s="35">
        <v>12</v>
      </c>
      <c r="J79" s="33"/>
      <c r="K79" s="144"/>
      <c r="L79" s="35"/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/>
      <c r="Y79" s="32"/>
      <c r="Z79" s="32"/>
      <c r="AA79" s="32"/>
      <c r="AB79" s="39">
        <f t="shared" si="24"/>
        <v>3</v>
      </c>
      <c r="AC79" s="40">
        <f t="shared" si="25"/>
        <v>17.333333333333332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40"/>
    </row>
    <row r="80" spans="1:32">
      <c r="A80" s="118" t="s">
        <v>109</v>
      </c>
      <c r="B80" s="32" t="s">
        <v>3</v>
      </c>
      <c r="C80" s="32" t="s">
        <v>45</v>
      </c>
      <c r="D80" s="32"/>
      <c r="E80" s="32">
        <v>45</v>
      </c>
      <c r="F80" s="128"/>
      <c r="G80" s="33"/>
      <c r="H80" s="34"/>
      <c r="I80" s="35"/>
      <c r="J80" s="33"/>
      <c r="K80" s="144"/>
      <c r="L80" s="35"/>
      <c r="M80" s="33">
        <v>40</v>
      </c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/>
      <c r="Y80" s="32"/>
      <c r="Z80" s="32"/>
      <c r="AA80" s="32"/>
      <c r="AB80" s="39">
        <f t="shared" si="24"/>
        <v>2</v>
      </c>
      <c r="AC80" s="40">
        <f t="shared" si="25"/>
        <v>42.5</v>
      </c>
      <c r="AD80" s="40">
        <f t="array" ref="AD80">IF(AB80=0,0,IF(AB80&gt;9,AVERAGE(LARGE(D80:Z80,{1,2,3,4,5,6,7,8,9,10})),0))</f>
        <v>0</v>
      </c>
      <c r="AE80" s="40">
        <f t="array" ref="AE80">IF(AB80=0,0,IF(AB80&gt;9,SUM(LARGE(D80:Z80,{1,2,3,4,5,6,7,8,9,10})),0))</f>
        <v>0</v>
      </c>
      <c r="AF80" s="40"/>
    </row>
    <row r="81" spans="1:32">
      <c r="A81" s="30" t="s">
        <v>108</v>
      </c>
      <c r="B81" s="31" t="s">
        <v>3</v>
      </c>
      <c r="C81" s="31" t="s">
        <v>55</v>
      </c>
      <c r="D81" s="32"/>
      <c r="E81" s="32">
        <v>36</v>
      </c>
      <c r="F81" s="128"/>
      <c r="G81" s="33"/>
      <c r="H81" s="34"/>
      <c r="I81" s="35"/>
      <c r="J81" s="33"/>
      <c r="K81" s="144"/>
      <c r="L81" s="35"/>
      <c r="M81" s="33">
        <v>43</v>
      </c>
      <c r="N81" s="36"/>
      <c r="O81" s="35"/>
      <c r="P81" s="35"/>
      <c r="Q81" s="35"/>
      <c r="R81" s="35"/>
      <c r="S81" s="35"/>
      <c r="T81" s="35"/>
      <c r="U81" s="35"/>
      <c r="V81" s="35"/>
      <c r="W81" s="35"/>
      <c r="X81" s="128"/>
      <c r="Y81" s="32"/>
      <c r="Z81" s="32"/>
      <c r="AA81" s="32"/>
      <c r="AB81" s="39">
        <f t="shared" si="24"/>
        <v>2</v>
      </c>
      <c r="AC81" s="40">
        <f t="shared" si="25"/>
        <v>39.5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40"/>
    </row>
    <row r="82" spans="1:32">
      <c r="A82" s="30" t="s">
        <v>424</v>
      </c>
      <c r="B82" s="31" t="s">
        <v>3</v>
      </c>
      <c r="C82" s="31" t="s">
        <v>45</v>
      </c>
      <c r="D82" s="32"/>
      <c r="E82" s="32"/>
      <c r="F82" s="128"/>
      <c r="G82" s="33">
        <v>36</v>
      </c>
      <c r="H82" s="34"/>
      <c r="I82" s="35">
        <v>36</v>
      </c>
      <c r="J82" s="33"/>
      <c r="K82" s="144"/>
      <c r="L82" s="35"/>
      <c r="M82" s="33"/>
      <c r="N82" s="36"/>
      <c r="O82" s="35"/>
      <c r="P82" s="35"/>
      <c r="Q82" s="35"/>
      <c r="R82" s="35"/>
      <c r="S82" s="35"/>
      <c r="T82" s="35"/>
      <c r="U82" s="35"/>
      <c r="V82" s="35"/>
      <c r="W82" s="35"/>
      <c r="X82" s="128"/>
      <c r="Y82" s="32"/>
      <c r="Z82" s="32"/>
      <c r="AA82" s="32"/>
      <c r="AB82" s="39">
        <f t="shared" si="24"/>
        <v>2</v>
      </c>
      <c r="AC82" s="40">
        <f t="shared" si="25"/>
        <v>36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40"/>
    </row>
    <row r="83" spans="1:32">
      <c r="A83" s="30" t="s">
        <v>289</v>
      </c>
      <c r="B83" s="31" t="s">
        <v>3</v>
      </c>
      <c r="C83" s="31" t="s">
        <v>45</v>
      </c>
      <c r="D83" s="32">
        <v>11</v>
      </c>
      <c r="E83" s="32">
        <v>16</v>
      </c>
      <c r="F83" s="128"/>
      <c r="G83" s="33"/>
      <c r="H83" s="34"/>
      <c r="I83" s="35"/>
      <c r="J83" s="33"/>
      <c r="K83" s="144"/>
      <c r="L83" s="35"/>
      <c r="M83" s="33"/>
      <c r="N83" s="36"/>
      <c r="O83" s="35"/>
      <c r="P83" s="35"/>
      <c r="Q83" s="35"/>
      <c r="R83" s="35"/>
      <c r="S83" s="35"/>
      <c r="T83" s="35"/>
      <c r="U83" s="35"/>
      <c r="V83" s="35"/>
      <c r="W83" s="35"/>
      <c r="X83" s="128"/>
      <c r="Y83" s="32"/>
      <c r="Z83" s="32"/>
      <c r="AA83" s="32"/>
      <c r="AB83" s="39">
        <f t="shared" si="24"/>
        <v>2</v>
      </c>
      <c r="AC83" s="40">
        <f t="shared" si="25"/>
        <v>13.5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40"/>
    </row>
    <row r="84" spans="1:32">
      <c r="A84" s="30" t="s">
        <v>193</v>
      </c>
      <c r="B84" s="31" t="s">
        <v>3</v>
      </c>
      <c r="C84" s="31" t="s">
        <v>45</v>
      </c>
      <c r="D84" s="37"/>
      <c r="E84" s="37"/>
      <c r="F84" s="129"/>
      <c r="G84" s="36"/>
      <c r="H84" s="36"/>
      <c r="I84" s="36"/>
      <c r="J84" s="36">
        <v>39</v>
      </c>
      <c r="K84" s="145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129"/>
      <c r="Y84" s="37"/>
      <c r="Z84" s="37"/>
      <c r="AA84" s="37"/>
      <c r="AB84" s="39">
        <f t="shared" ref="AB84:AB147" si="26">COUNT(D84:AA84)</f>
        <v>1</v>
      </c>
      <c r="AC84" s="40">
        <f t="shared" ref="AC84:AC147" si="27">IF(AB84=0,0,AVERAGE(D84:Z84))</f>
        <v>39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40"/>
    </row>
    <row r="85" spans="1:32">
      <c r="A85" s="118" t="s">
        <v>72</v>
      </c>
      <c r="B85" s="32" t="s">
        <v>3</v>
      </c>
      <c r="C85" s="32" t="s">
        <v>45</v>
      </c>
      <c r="D85" s="32"/>
      <c r="E85" s="32">
        <v>38</v>
      </c>
      <c r="F85" s="128"/>
      <c r="G85" s="33"/>
      <c r="H85" s="34"/>
      <c r="I85" s="35"/>
      <c r="J85" s="33"/>
      <c r="K85" s="144"/>
      <c r="L85" s="35"/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/>
      <c r="Y85" s="32"/>
      <c r="Z85" s="32"/>
      <c r="AA85" s="32"/>
      <c r="AB85" s="39">
        <f t="shared" si="26"/>
        <v>1</v>
      </c>
      <c r="AC85" s="40">
        <f t="shared" si="27"/>
        <v>38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40"/>
    </row>
    <row r="86" spans="1:32">
      <c r="A86" s="30" t="s">
        <v>440</v>
      </c>
      <c r="B86" s="31" t="s">
        <v>3</v>
      </c>
      <c r="C86" s="31" t="s">
        <v>50</v>
      </c>
      <c r="D86" s="32"/>
      <c r="E86" s="32"/>
      <c r="F86" s="128"/>
      <c r="G86" s="33"/>
      <c r="H86" s="34"/>
      <c r="I86" s="35"/>
      <c r="J86" s="33">
        <v>37</v>
      </c>
      <c r="K86" s="144"/>
      <c r="L86" s="35"/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/>
      <c r="Y86" s="32"/>
      <c r="Z86" s="32"/>
      <c r="AA86" s="32"/>
      <c r="AB86" s="39">
        <f t="shared" si="26"/>
        <v>1</v>
      </c>
      <c r="AC86" s="40">
        <f t="shared" si="27"/>
        <v>37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40"/>
    </row>
    <row r="87" spans="1:32">
      <c r="A87" s="44" t="s">
        <v>310</v>
      </c>
      <c r="B87" s="32" t="s">
        <v>3</v>
      </c>
      <c r="C87" s="31" t="s">
        <v>55</v>
      </c>
      <c r="D87" s="32"/>
      <c r="E87" s="32">
        <v>30</v>
      </c>
      <c r="F87" s="128"/>
      <c r="G87" s="33"/>
      <c r="H87" s="34"/>
      <c r="I87" s="35"/>
      <c r="J87" s="33"/>
      <c r="K87" s="144"/>
      <c r="L87" s="35"/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/>
      <c r="Y87" s="32"/>
      <c r="Z87" s="32"/>
      <c r="AA87" s="32"/>
      <c r="AB87" s="39">
        <f t="shared" si="26"/>
        <v>1</v>
      </c>
      <c r="AC87" s="40">
        <f t="shared" si="27"/>
        <v>30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40"/>
    </row>
    <row r="88" spans="1:32">
      <c r="A88" s="30" t="s">
        <v>284</v>
      </c>
      <c r="B88" s="31" t="s">
        <v>3</v>
      </c>
      <c r="C88" s="31" t="s">
        <v>55</v>
      </c>
      <c r="D88" s="32"/>
      <c r="E88" s="32"/>
      <c r="F88" s="128"/>
      <c r="G88" s="33"/>
      <c r="H88" s="34"/>
      <c r="I88" s="35"/>
      <c r="J88" s="33"/>
      <c r="K88" s="144"/>
      <c r="L88" s="35"/>
      <c r="M88" s="33"/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/>
      <c r="Y88" s="32"/>
      <c r="Z88" s="32"/>
      <c r="AA88" s="32"/>
      <c r="AB88" s="39">
        <f t="shared" si="26"/>
        <v>0</v>
      </c>
      <c r="AC88" s="40">
        <f t="shared" si="27"/>
        <v>0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40"/>
    </row>
    <row r="89" spans="1:32">
      <c r="A89" s="30" t="s">
        <v>285</v>
      </c>
      <c r="B89" s="31" t="s">
        <v>3</v>
      </c>
      <c r="C89" s="31" t="s">
        <v>58</v>
      </c>
      <c r="D89" s="32"/>
      <c r="E89" s="32"/>
      <c r="F89" s="128"/>
      <c r="G89" s="33"/>
      <c r="H89" s="34"/>
      <c r="I89" s="35"/>
      <c r="J89" s="33"/>
      <c r="K89" s="144"/>
      <c r="L89" s="35"/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/>
      <c r="Y89" s="32"/>
      <c r="Z89" s="32"/>
      <c r="AA89" s="32"/>
      <c r="AB89" s="39">
        <f t="shared" si="26"/>
        <v>0</v>
      </c>
      <c r="AC89" s="40">
        <f t="shared" si="27"/>
        <v>0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98"/>
    </row>
    <row r="90" spans="1:32">
      <c r="A90" s="30" t="s">
        <v>342</v>
      </c>
      <c r="B90" s="31" t="s">
        <v>3</v>
      </c>
      <c r="C90" s="31" t="s">
        <v>58</v>
      </c>
      <c r="D90" s="32"/>
      <c r="E90" s="32"/>
      <c r="F90" s="128"/>
      <c r="G90" s="33"/>
      <c r="H90" s="34"/>
      <c r="I90" s="35"/>
      <c r="J90" s="33"/>
      <c r="K90" s="144"/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28"/>
      <c r="Y90" s="32"/>
      <c r="Z90" s="32"/>
      <c r="AA90" s="31"/>
      <c r="AB90" s="39">
        <f t="shared" si="26"/>
        <v>0</v>
      </c>
      <c r="AC90" s="40">
        <f t="shared" si="27"/>
        <v>0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98"/>
    </row>
    <row r="91" spans="1:32">
      <c r="A91" s="30" t="s">
        <v>343</v>
      </c>
      <c r="B91" s="31" t="s">
        <v>3</v>
      </c>
      <c r="C91" s="31" t="s">
        <v>50</v>
      </c>
      <c r="D91" s="32"/>
      <c r="E91" s="32"/>
      <c r="F91" s="128"/>
      <c r="G91" s="33"/>
      <c r="H91" s="34"/>
      <c r="I91" s="35"/>
      <c r="J91" s="33"/>
      <c r="K91" s="144"/>
      <c r="L91" s="35"/>
      <c r="M91" s="33"/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/>
      <c r="Y91" s="32"/>
      <c r="Z91" s="32"/>
      <c r="AA91" s="32"/>
      <c r="AB91" s="39">
        <f t="shared" si="26"/>
        <v>0</v>
      </c>
      <c r="AC91" s="40">
        <f t="shared" si="27"/>
        <v>0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40"/>
    </row>
    <row r="92" spans="1:32">
      <c r="A92" s="44" t="s">
        <v>348</v>
      </c>
      <c r="B92" s="32" t="s">
        <v>3</v>
      </c>
      <c r="C92" s="31" t="s">
        <v>45</v>
      </c>
      <c r="D92" s="32"/>
      <c r="E92" s="32"/>
      <c r="F92" s="128"/>
      <c r="G92" s="33"/>
      <c r="H92" s="34"/>
      <c r="I92" s="35"/>
      <c r="J92" s="33"/>
      <c r="K92" s="144"/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/>
      <c r="Y92" s="32"/>
      <c r="Z92" s="32"/>
      <c r="AA92" s="32"/>
      <c r="AB92" s="39">
        <f t="shared" si="26"/>
        <v>0</v>
      </c>
      <c r="AC92" s="40">
        <f t="shared" si="27"/>
        <v>0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40"/>
    </row>
    <row r="93" spans="1:32">
      <c r="A93" s="30" t="s">
        <v>348</v>
      </c>
      <c r="B93" s="31" t="s">
        <v>3</v>
      </c>
      <c r="C93" s="31" t="s">
        <v>50</v>
      </c>
      <c r="D93" s="32"/>
      <c r="E93" s="32"/>
      <c r="F93" s="128"/>
      <c r="G93" s="33"/>
      <c r="H93" s="34"/>
      <c r="I93" s="35"/>
      <c r="J93" s="33"/>
      <c r="K93" s="144"/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/>
      <c r="Y93" s="32"/>
      <c r="Z93" s="32"/>
      <c r="AA93" s="31"/>
      <c r="AB93" s="39">
        <f t="shared" si="26"/>
        <v>0</v>
      </c>
      <c r="AC93" s="40">
        <f t="shared" si="27"/>
        <v>0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40"/>
    </row>
    <row r="94" spans="1:32">
      <c r="A94" s="30" t="s">
        <v>354</v>
      </c>
      <c r="B94" s="31" t="s">
        <v>3</v>
      </c>
      <c r="C94" s="31" t="s">
        <v>45</v>
      </c>
      <c r="D94" s="32"/>
      <c r="E94" s="32"/>
      <c r="F94" s="128"/>
      <c r="G94" s="33"/>
      <c r="H94" s="34"/>
      <c r="I94" s="35"/>
      <c r="J94" s="33"/>
      <c r="K94" s="144"/>
      <c r="L94" s="35"/>
      <c r="M94" s="33"/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/>
      <c r="Y94" s="32"/>
      <c r="Z94" s="32"/>
      <c r="AA94" s="32"/>
      <c r="AB94" s="39">
        <f t="shared" si="26"/>
        <v>0</v>
      </c>
      <c r="AC94" s="40">
        <f t="shared" si="27"/>
        <v>0</v>
      </c>
      <c r="AD94" s="40">
        <f t="array" ref="AD94">IF(AB94=0,0,IF(AB94&gt;9,AVERAGE(LARGE(D94:Z94,{1,2,3,4,5,6,7,8,9,10})),0))</f>
        <v>0</v>
      </c>
      <c r="AE94" s="40">
        <f t="array" ref="AE94">IF(AB94=0,0,IF(AB94&gt;9,SUM(LARGE(D94:Z94,{1,2,3,4,5,6,7,8,9,10})),0))</f>
        <v>0</v>
      </c>
      <c r="AF94" s="40"/>
    </row>
    <row r="95" spans="1:32">
      <c r="A95" s="30" t="s">
        <v>354</v>
      </c>
      <c r="B95" s="31" t="s">
        <v>3</v>
      </c>
      <c r="C95" s="41" t="s">
        <v>50</v>
      </c>
      <c r="D95" s="32"/>
      <c r="E95" s="32"/>
      <c r="F95" s="128"/>
      <c r="G95" s="33"/>
      <c r="H95" s="34"/>
      <c r="I95" s="35"/>
      <c r="J95" s="33"/>
      <c r="K95" s="144"/>
      <c r="L95" s="35"/>
      <c r="M95" s="33"/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/>
      <c r="Y95" s="32"/>
      <c r="Z95" s="32"/>
      <c r="AA95" s="32"/>
      <c r="AB95" s="39">
        <f t="shared" si="26"/>
        <v>0</v>
      </c>
      <c r="AC95" s="40">
        <f t="shared" si="27"/>
        <v>0</v>
      </c>
      <c r="AD95" s="40">
        <f t="array" ref="AD95">IF(AB95=0,0,IF(AB95&gt;9,AVERAGE(LARGE(D95:Z95,{1,2,3,4,5,6,7,8,9,10})),0))</f>
        <v>0</v>
      </c>
      <c r="AE95" s="40">
        <f t="array" ref="AE95">IF(AB95=0,0,IF(AB95&gt;9,SUM(LARGE(D95:Z95,{1,2,3,4,5,6,7,8,9,10})),0))</f>
        <v>0</v>
      </c>
      <c r="AF95" s="40"/>
    </row>
    <row r="96" spans="1:32">
      <c r="A96" s="30" t="s">
        <v>62</v>
      </c>
      <c r="B96" s="31" t="s">
        <v>6</v>
      </c>
      <c r="C96" s="31" t="s">
        <v>45</v>
      </c>
      <c r="D96" s="32">
        <v>40</v>
      </c>
      <c r="E96" s="32">
        <v>42</v>
      </c>
      <c r="F96" s="128"/>
      <c r="G96" s="33">
        <v>39</v>
      </c>
      <c r="H96" s="34">
        <v>39</v>
      </c>
      <c r="I96" s="35">
        <v>38</v>
      </c>
      <c r="J96" s="33">
        <v>36</v>
      </c>
      <c r="K96" s="144">
        <v>38</v>
      </c>
      <c r="L96" s="35">
        <v>36</v>
      </c>
      <c r="M96" s="33">
        <v>42</v>
      </c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>
        <v>45</v>
      </c>
      <c r="Y96" s="32"/>
      <c r="Z96" s="32"/>
      <c r="AA96" s="32"/>
      <c r="AB96" s="39">
        <f t="shared" si="26"/>
        <v>10</v>
      </c>
      <c r="AC96" s="40">
        <f t="shared" si="27"/>
        <v>39.5</v>
      </c>
      <c r="AD96" s="40">
        <f t="array" ref="AD96">IF(AB96=0,0,IF(AB96&gt;9,AVERAGE(LARGE(D96:Z96,{1,2,3,4,5,6,7,8,9,10})),0))</f>
        <v>39.5</v>
      </c>
      <c r="AE96" s="40">
        <f t="array" ref="AE96">IF(AB96=0,0,IF(AB96&gt;9,SUM(LARGE(D96:Z96,{1,2,3,4,5,6,7,8,9,10})),0))</f>
        <v>395</v>
      </c>
      <c r="AF96" s="40"/>
    </row>
    <row r="97" spans="1:32">
      <c r="A97" s="30" t="s">
        <v>146</v>
      </c>
      <c r="B97" s="31" t="s">
        <v>6</v>
      </c>
      <c r="C97" s="31" t="s">
        <v>57</v>
      </c>
      <c r="D97" s="32">
        <v>45</v>
      </c>
      <c r="E97" s="32">
        <v>46</v>
      </c>
      <c r="F97" s="128"/>
      <c r="G97" s="33">
        <v>47</v>
      </c>
      <c r="H97" s="34">
        <v>45</v>
      </c>
      <c r="I97" s="35">
        <v>43</v>
      </c>
      <c r="J97" s="33">
        <v>43</v>
      </c>
      <c r="K97" s="144">
        <v>46</v>
      </c>
      <c r="L97" s="35">
        <v>42</v>
      </c>
      <c r="M97" s="33">
        <v>48</v>
      </c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/>
      <c r="Y97" s="32"/>
      <c r="Z97" s="32"/>
      <c r="AA97" s="32"/>
      <c r="AB97" s="39">
        <f t="shared" si="26"/>
        <v>9</v>
      </c>
      <c r="AC97" s="40">
        <f t="shared" si="27"/>
        <v>45</v>
      </c>
      <c r="AD97" s="40">
        <f t="array" ref="AD97">IF(AB97=0,0,IF(AB97&gt;9,AVERAGE(LARGE(D97:Z97,{1,2,3,4,5,6,7,8,9,10})),0))</f>
        <v>0</v>
      </c>
      <c r="AE97" s="40">
        <f t="array" ref="AE97">IF(AB97=0,0,IF(AB97&gt;9,SUM(LARGE(D97:Z97,{1,2,3,4,5,6,7,8,9,10})),0))</f>
        <v>0</v>
      </c>
      <c r="AF97" s="40"/>
    </row>
    <row r="98" spans="1:32">
      <c r="A98" s="30" t="s">
        <v>146</v>
      </c>
      <c r="B98" s="31" t="s">
        <v>6</v>
      </c>
      <c r="C98" s="31" t="s">
        <v>50</v>
      </c>
      <c r="D98" s="32">
        <v>43</v>
      </c>
      <c r="E98" s="32">
        <v>46</v>
      </c>
      <c r="F98" s="128"/>
      <c r="G98" s="33">
        <v>43</v>
      </c>
      <c r="H98" s="34">
        <v>42</v>
      </c>
      <c r="I98" s="35">
        <v>36</v>
      </c>
      <c r="J98" s="33">
        <v>41</v>
      </c>
      <c r="K98" s="144">
        <v>43</v>
      </c>
      <c r="L98" s="35">
        <v>46</v>
      </c>
      <c r="M98" s="33">
        <v>45</v>
      </c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28"/>
      <c r="Y98" s="32"/>
      <c r="Z98" s="32"/>
      <c r="AA98" s="32"/>
      <c r="AB98" s="39">
        <f t="shared" si="26"/>
        <v>9</v>
      </c>
      <c r="AC98" s="40">
        <f t="shared" si="27"/>
        <v>42.777777777777779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98"/>
    </row>
    <row r="99" spans="1:32">
      <c r="A99" s="30" t="s">
        <v>171</v>
      </c>
      <c r="B99" s="31" t="s">
        <v>6</v>
      </c>
      <c r="C99" s="31" t="s">
        <v>47</v>
      </c>
      <c r="D99" s="32"/>
      <c r="E99" s="32">
        <v>45</v>
      </c>
      <c r="F99" s="128">
        <v>40</v>
      </c>
      <c r="G99" s="33"/>
      <c r="H99" s="34">
        <v>38</v>
      </c>
      <c r="I99" s="35">
        <v>36</v>
      </c>
      <c r="J99" s="33">
        <v>32</v>
      </c>
      <c r="K99" s="144">
        <v>36</v>
      </c>
      <c r="L99" s="35"/>
      <c r="M99" s="33">
        <v>44</v>
      </c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28">
        <v>48</v>
      </c>
      <c r="Y99" s="32"/>
      <c r="Z99" s="32"/>
      <c r="AA99" s="32"/>
      <c r="AB99" s="39">
        <f t="shared" si="26"/>
        <v>8</v>
      </c>
      <c r="AC99" s="40">
        <f t="shared" si="27"/>
        <v>39.875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40"/>
    </row>
    <row r="100" spans="1:32">
      <c r="A100" s="30" t="s">
        <v>82</v>
      </c>
      <c r="B100" s="31" t="s">
        <v>6</v>
      </c>
      <c r="C100" s="31" t="s">
        <v>45</v>
      </c>
      <c r="D100" s="32">
        <v>42</v>
      </c>
      <c r="E100" s="32">
        <v>45</v>
      </c>
      <c r="F100" s="128"/>
      <c r="G100" s="33"/>
      <c r="H100" s="34">
        <v>42</v>
      </c>
      <c r="I100" s="35">
        <v>37</v>
      </c>
      <c r="J100" s="33">
        <v>39</v>
      </c>
      <c r="K100" s="144">
        <v>41</v>
      </c>
      <c r="L100" s="35">
        <v>31</v>
      </c>
      <c r="M100" s="33">
        <v>40</v>
      </c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28"/>
      <c r="Y100" s="32"/>
      <c r="Z100" s="32"/>
      <c r="AA100" s="32"/>
      <c r="AB100" s="39">
        <f t="shared" si="26"/>
        <v>8</v>
      </c>
      <c r="AC100" s="40">
        <f t="shared" si="27"/>
        <v>39.625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40"/>
    </row>
    <row r="101" spans="1:32">
      <c r="A101" s="30" t="s">
        <v>82</v>
      </c>
      <c r="B101" s="31" t="s">
        <v>6</v>
      </c>
      <c r="C101" s="41" t="s">
        <v>57</v>
      </c>
      <c r="D101" s="32">
        <v>41</v>
      </c>
      <c r="E101" s="32">
        <v>40</v>
      </c>
      <c r="F101" s="128"/>
      <c r="G101" s="33"/>
      <c r="H101" s="34">
        <v>39</v>
      </c>
      <c r="I101" s="35">
        <v>38</v>
      </c>
      <c r="J101" s="33">
        <v>30</v>
      </c>
      <c r="K101" s="144">
        <v>42</v>
      </c>
      <c r="L101" s="35">
        <v>37</v>
      </c>
      <c r="M101" s="33">
        <v>42</v>
      </c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/>
      <c r="Y101" s="32"/>
      <c r="Z101" s="32"/>
      <c r="AA101" s="32"/>
      <c r="AB101" s="39">
        <f t="shared" si="26"/>
        <v>8</v>
      </c>
      <c r="AC101" s="40">
        <f t="shared" si="27"/>
        <v>38.625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40"/>
    </row>
    <row r="102" spans="1:32">
      <c r="A102" s="44" t="s">
        <v>370</v>
      </c>
      <c r="B102" s="38" t="s">
        <v>366</v>
      </c>
      <c r="C102" s="38" t="s">
        <v>45</v>
      </c>
      <c r="D102" s="32">
        <v>46</v>
      </c>
      <c r="E102" s="32">
        <v>47</v>
      </c>
      <c r="F102" s="128"/>
      <c r="G102" s="33">
        <v>42</v>
      </c>
      <c r="H102" s="34">
        <v>31</v>
      </c>
      <c r="I102" s="35"/>
      <c r="J102" s="33"/>
      <c r="K102" s="144"/>
      <c r="L102" s="35"/>
      <c r="M102" s="33"/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>
        <v>41</v>
      </c>
      <c r="Y102" s="32">
        <v>46</v>
      </c>
      <c r="Z102" s="160">
        <v>41</v>
      </c>
      <c r="AA102" s="31"/>
      <c r="AB102" s="39">
        <f t="shared" si="26"/>
        <v>7</v>
      </c>
      <c r="AC102" s="40">
        <f t="shared" si="27"/>
        <v>42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98"/>
    </row>
    <row r="103" spans="1:32">
      <c r="A103" s="30" t="s">
        <v>166</v>
      </c>
      <c r="B103" s="31" t="s">
        <v>6</v>
      </c>
      <c r="C103" s="31" t="s">
        <v>45</v>
      </c>
      <c r="D103" s="32">
        <v>41</v>
      </c>
      <c r="E103" s="32">
        <v>40</v>
      </c>
      <c r="F103" s="128"/>
      <c r="G103" s="33">
        <v>44</v>
      </c>
      <c r="H103" s="34">
        <v>38</v>
      </c>
      <c r="I103" s="35"/>
      <c r="J103" s="33"/>
      <c r="K103" s="144"/>
      <c r="L103" s="35"/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>
        <v>39</v>
      </c>
      <c r="Y103" s="32">
        <v>42</v>
      </c>
      <c r="Z103" s="160">
        <v>42</v>
      </c>
      <c r="AA103" s="32"/>
      <c r="AB103" s="39">
        <f t="shared" si="26"/>
        <v>7</v>
      </c>
      <c r="AC103" s="40">
        <f t="shared" si="27"/>
        <v>40.857142857142854</v>
      </c>
      <c r="AD103" s="40">
        <f t="array" ref="AD103">IF(AB103=0,0,IF(AB103&gt;9,AVERAGE(LARGE(D103:Z103,{1,2,3,4,5,6,7,8,9,10})),0))</f>
        <v>0</v>
      </c>
      <c r="AE103" s="40">
        <f t="array" ref="AE103">IF(AB103=0,0,IF(AB103&gt;9,SUM(LARGE(D103:Z103,{1,2,3,4,5,6,7,8,9,10})),0))</f>
        <v>0</v>
      </c>
      <c r="AF103" s="40"/>
    </row>
    <row r="104" spans="1:32">
      <c r="A104" s="30" t="s">
        <v>171</v>
      </c>
      <c r="B104" s="31" t="s">
        <v>6</v>
      </c>
      <c r="C104" s="31" t="s">
        <v>45</v>
      </c>
      <c r="D104" s="32"/>
      <c r="E104" s="32">
        <v>43</v>
      </c>
      <c r="F104" s="128">
        <v>44</v>
      </c>
      <c r="G104" s="33">
        <v>34</v>
      </c>
      <c r="H104" s="34">
        <v>33</v>
      </c>
      <c r="I104" s="35">
        <v>36</v>
      </c>
      <c r="J104" s="33">
        <v>34</v>
      </c>
      <c r="K104" s="144">
        <v>37</v>
      </c>
      <c r="L104" s="35"/>
      <c r="M104" s="33"/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28"/>
      <c r="Y104" s="32"/>
      <c r="Z104" s="32"/>
      <c r="AA104" s="32"/>
      <c r="AB104" s="39">
        <f t="shared" si="26"/>
        <v>7</v>
      </c>
      <c r="AC104" s="40">
        <f t="shared" si="27"/>
        <v>37.285714285714285</v>
      </c>
      <c r="AD104" s="40">
        <f t="array" ref="AD104">IF(AB104=0,0,IF(AB104&gt;9,AVERAGE(LARGE(D104:Z104,{1,2,3,4,5,6,7,8,9,10})),0))</f>
        <v>0</v>
      </c>
      <c r="AE104" s="40">
        <f t="array" ref="AE104">IF(AB104=0,0,IF(AB104&gt;9,SUM(LARGE(D104:Z104,{1,2,3,4,5,6,7,8,9,10})),0))</f>
        <v>0</v>
      </c>
      <c r="AF104" s="40"/>
    </row>
    <row r="105" spans="1:32">
      <c r="A105" s="30" t="s">
        <v>128</v>
      </c>
      <c r="B105" s="31" t="s">
        <v>6</v>
      </c>
      <c r="C105" s="31" t="s">
        <v>45</v>
      </c>
      <c r="D105" s="32">
        <v>23</v>
      </c>
      <c r="E105" s="32">
        <v>39</v>
      </c>
      <c r="F105" s="128"/>
      <c r="G105" s="33"/>
      <c r="H105" s="34">
        <v>37</v>
      </c>
      <c r="I105" s="35">
        <v>26</v>
      </c>
      <c r="J105" s="33"/>
      <c r="K105" s="144">
        <v>39</v>
      </c>
      <c r="L105" s="35">
        <v>28</v>
      </c>
      <c r="M105" s="33">
        <v>38</v>
      </c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/>
      <c r="Y105" s="32"/>
      <c r="Z105" s="32"/>
      <c r="AA105" s="32"/>
      <c r="AB105" s="39">
        <f t="shared" si="26"/>
        <v>7</v>
      </c>
      <c r="AC105" s="40">
        <f t="shared" si="27"/>
        <v>32.857142857142854</v>
      </c>
      <c r="AD105" s="40">
        <f t="array" ref="AD105">IF(AB105=0,0,IF(AB105&gt;9,AVERAGE(LARGE(D105:Z105,{1,2,3,4,5,6,7,8,9,10})),0))</f>
        <v>0</v>
      </c>
      <c r="AE105" s="40">
        <f t="array" ref="AE105">IF(AB105=0,0,IF(AB105&gt;9,SUM(LARGE(D105:Z105,{1,2,3,4,5,6,7,8,9,10})),0))</f>
        <v>0</v>
      </c>
      <c r="AF105" s="40"/>
    </row>
    <row r="106" spans="1:32">
      <c r="A106" s="118" t="s">
        <v>128</v>
      </c>
      <c r="B106" s="32" t="s">
        <v>6</v>
      </c>
      <c r="C106" s="32" t="s">
        <v>57</v>
      </c>
      <c r="D106" s="32">
        <v>32</v>
      </c>
      <c r="E106" s="32">
        <v>41</v>
      </c>
      <c r="F106" s="128"/>
      <c r="G106" s="33"/>
      <c r="H106" s="34">
        <v>37</v>
      </c>
      <c r="I106" s="35">
        <v>23</v>
      </c>
      <c r="J106" s="33"/>
      <c r="K106" s="144">
        <v>33</v>
      </c>
      <c r="L106" s="35">
        <v>29</v>
      </c>
      <c r="M106" s="33">
        <v>33</v>
      </c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/>
      <c r="Y106" s="32"/>
      <c r="Z106" s="32"/>
      <c r="AA106" s="32"/>
      <c r="AB106" s="39">
        <f t="shared" si="26"/>
        <v>7</v>
      </c>
      <c r="AC106" s="40">
        <f t="shared" si="27"/>
        <v>32.571428571428569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40"/>
    </row>
    <row r="107" spans="1:32">
      <c r="A107" s="30" t="s">
        <v>80</v>
      </c>
      <c r="B107" s="31" t="s">
        <v>6</v>
      </c>
      <c r="C107" s="31" t="s">
        <v>57</v>
      </c>
      <c r="D107" s="32"/>
      <c r="E107" s="32"/>
      <c r="F107" s="128"/>
      <c r="G107" s="33">
        <v>22</v>
      </c>
      <c r="H107" s="34">
        <v>22</v>
      </c>
      <c r="I107" s="35">
        <v>31</v>
      </c>
      <c r="J107" s="33">
        <v>14</v>
      </c>
      <c r="K107" s="144"/>
      <c r="L107" s="35"/>
      <c r="M107" s="33"/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59">
        <v>24</v>
      </c>
      <c r="Y107" s="32">
        <v>28</v>
      </c>
      <c r="Z107" s="32">
        <v>27</v>
      </c>
      <c r="AA107" s="32"/>
      <c r="AB107" s="39">
        <f t="shared" si="26"/>
        <v>7</v>
      </c>
      <c r="AC107" s="40">
        <f t="shared" si="27"/>
        <v>24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98"/>
    </row>
    <row r="108" spans="1:32">
      <c r="A108" s="30" t="s">
        <v>186</v>
      </c>
      <c r="B108" s="31" t="s">
        <v>6</v>
      </c>
      <c r="C108" s="31" t="s">
        <v>45</v>
      </c>
      <c r="D108" s="32"/>
      <c r="E108" s="32"/>
      <c r="F108" s="128"/>
      <c r="G108" s="33"/>
      <c r="H108" s="34">
        <v>42</v>
      </c>
      <c r="I108" s="35">
        <v>41</v>
      </c>
      <c r="J108" s="33">
        <v>40</v>
      </c>
      <c r="K108" s="144"/>
      <c r="L108" s="35"/>
      <c r="M108" s="33"/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>
        <v>41</v>
      </c>
      <c r="Y108" s="32">
        <v>28</v>
      </c>
      <c r="Z108" s="32">
        <v>33</v>
      </c>
      <c r="AA108" s="32"/>
      <c r="AB108" s="39">
        <f t="shared" si="26"/>
        <v>6</v>
      </c>
      <c r="AC108" s="40">
        <f t="shared" si="27"/>
        <v>37.5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98"/>
    </row>
    <row r="109" spans="1:32">
      <c r="A109" s="30" t="s">
        <v>215</v>
      </c>
      <c r="B109" s="31" t="s">
        <v>6</v>
      </c>
      <c r="C109" s="31" t="s">
        <v>45</v>
      </c>
      <c r="D109" s="32"/>
      <c r="E109" s="32">
        <v>39</v>
      </c>
      <c r="F109" s="128">
        <v>39</v>
      </c>
      <c r="G109" s="33">
        <v>31</v>
      </c>
      <c r="H109" s="34">
        <v>35</v>
      </c>
      <c r="I109" s="35"/>
      <c r="J109" s="33">
        <v>36</v>
      </c>
      <c r="K109" s="144"/>
      <c r="L109" s="35"/>
      <c r="M109" s="33">
        <v>36</v>
      </c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/>
      <c r="Y109" s="32"/>
      <c r="Z109" s="32"/>
      <c r="AA109" s="32"/>
      <c r="AB109" s="39">
        <f t="shared" si="26"/>
        <v>6</v>
      </c>
      <c r="AC109" s="40">
        <f t="shared" si="27"/>
        <v>36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40"/>
    </row>
    <row r="110" spans="1:32">
      <c r="A110" s="30" t="s">
        <v>188</v>
      </c>
      <c r="B110" s="31" t="s">
        <v>6</v>
      </c>
      <c r="C110" s="31" t="s">
        <v>45</v>
      </c>
      <c r="D110" s="32">
        <v>36</v>
      </c>
      <c r="E110" s="32">
        <v>36</v>
      </c>
      <c r="F110" s="128"/>
      <c r="G110" s="33">
        <v>25</v>
      </c>
      <c r="H110" s="34"/>
      <c r="I110" s="35">
        <v>32</v>
      </c>
      <c r="J110" s="33">
        <v>41</v>
      </c>
      <c r="K110" s="144"/>
      <c r="L110" s="35"/>
      <c r="M110" s="33">
        <v>34</v>
      </c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/>
      <c r="Y110" s="32"/>
      <c r="Z110" s="32"/>
      <c r="AA110" s="31"/>
      <c r="AB110" s="39">
        <f t="shared" si="26"/>
        <v>6</v>
      </c>
      <c r="AC110" s="40">
        <f t="shared" si="27"/>
        <v>34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40"/>
    </row>
    <row r="111" spans="1:32">
      <c r="A111" s="30" t="s">
        <v>357</v>
      </c>
      <c r="B111" s="31" t="s">
        <v>6</v>
      </c>
      <c r="C111" s="31" t="s">
        <v>45</v>
      </c>
      <c r="D111" s="32"/>
      <c r="E111" s="32">
        <v>31</v>
      </c>
      <c r="F111" s="128">
        <v>25</v>
      </c>
      <c r="G111" s="33"/>
      <c r="H111" s="34"/>
      <c r="I111" s="35"/>
      <c r="J111" s="33"/>
      <c r="K111" s="144"/>
      <c r="L111" s="35">
        <v>35</v>
      </c>
      <c r="M111" s="33">
        <v>41</v>
      </c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>
        <v>36</v>
      </c>
      <c r="Y111" s="32"/>
      <c r="Z111" s="32"/>
      <c r="AA111" s="32"/>
      <c r="AB111" s="39">
        <f t="shared" si="26"/>
        <v>5</v>
      </c>
      <c r="AC111" s="40">
        <f t="shared" si="27"/>
        <v>33.6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98"/>
    </row>
    <row r="112" spans="1:32">
      <c r="A112" s="30" t="s">
        <v>125</v>
      </c>
      <c r="B112" s="31" t="s">
        <v>6</v>
      </c>
      <c r="C112" s="31" t="s">
        <v>57</v>
      </c>
      <c r="D112" s="32">
        <v>33</v>
      </c>
      <c r="E112" s="32">
        <v>26</v>
      </c>
      <c r="F112" s="128"/>
      <c r="G112" s="33"/>
      <c r="H112" s="34">
        <v>33</v>
      </c>
      <c r="I112" s="35">
        <v>27</v>
      </c>
      <c r="J112" s="33"/>
      <c r="K112" s="144">
        <v>32</v>
      </c>
      <c r="L112" s="35"/>
      <c r="M112" s="33"/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/>
      <c r="Y112" s="32"/>
      <c r="Z112" s="32"/>
      <c r="AA112" s="32"/>
      <c r="AB112" s="39">
        <f t="shared" si="26"/>
        <v>5</v>
      </c>
      <c r="AC112" s="40">
        <f t="shared" si="27"/>
        <v>30.2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40"/>
    </row>
    <row r="113" spans="1:32">
      <c r="A113" s="303" t="s">
        <v>351</v>
      </c>
      <c r="B113" s="31" t="s">
        <v>6</v>
      </c>
      <c r="C113" s="31" t="s">
        <v>55</v>
      </c>
      <c r="D113" s="32">
        <v>26</v>
      </c>
      <c r="E113" s="32">
        <v>20</v>
      </c>
      <c r="F113" s="128"/>
      <c r="G113" s="33"/>
      <c r="H113" s="34"/>
      <c r="I113" s="35">
        <v>25</v>
      </c>
      <c r="J113" s="33">
        <v>17</v>
      </c>
      <c r="K113" s="144"/>
      <c r="L113" s="35"/>
      <c r="M113" s="33">
        <v>11</v>
      </c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/>
      <c r="Y113" s="32"/>
      <c r="Z113" s="32"/>
      <c r="AA113" s="32"/>
      <c r="AB113" s="39">
        <f t="shared" si="26"/>
        <v>5</v>
      </c>
      <c r="AC113" s="40">
        <f t="shared" si="27"/>
        <v>19.8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40"/>
    </row>
    <row r="114" spans="1:32">
      <c r="A114" s="30" t="s">
        <v>173</v>
      </c>
      <c r="B114" s="31" t="s">
        <v>6</v>
      </c>
      <c r="C114" s="31" t="s">
        <v>45</v>
      </c>
      <c r="D114" s="32">
        <v>35</v>
      </c>
      <c r="E114" s="32">
        <v>35</v>
      </c>
      <c r="F114" s="128"/>
      <c r="G114" s="33">
        <v>37</v>
      </c>
      <c r="H114" s="34"/>
      <c r="I114" s="35">
        <v>41</v>
      </c>
      <c r="J114" s="33"/>
      <c r="K114" s="144"/>
      <c r="L114" s="35"/>
      <c r="M114" s="33"/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/>
      <c r="Y114" s="32"/>
      <c r="Z114" s="32"/>
      <c r="AA114" s="32"/>
      <c r="AB114" s="39">
        <f t="shared" si="26"/>
        <v>4</v>
      </c>
      <c r="AC114" s="40">
        <f t="shared" si="27"/>
        <v>37</v>
      </c>
      <c r="AD114" s="40">
        <f t="array" ref="AD114">IF(AB114=0,0,IF(AB114&gt;9,AVERAGE(LARGE(D114:Z114,{1,2,3,4,5,6,7,8,9,10})),0))</f>
        <v>0</v>
      </c>
      <c r="AE114" s="40">
        <f t="array" ref="AE114">IF(AB114=0,0,IF(AB114&gt;9,SUM(LARGE(D114:Z114,{1,2,3,4,5,6,7,8,9,10})),0))</f>
        <v>0</v>
      </c>
      <c r="AF114" s="40"/>
    </row>
    <row r="115" spans="1:32">
      <c r="A115" s="30" t="s">
        <v>125</v>
      </c>
      <c r="B115" s="31" t="s">
        <v>6</v>
      </c>
      <c r="C115" s="31" t="s">
        <v>47</v>
      </c>
      <c r="D115" s="32">
        <v>29</v>
      </c>
      <c r="E115" s="32">
        <v>30</v>
      </c>
      <c r="F115" s="128"/>
      <c r="G115" s="33"/>
      <c r="H115" s="34">
        <v>29</v>
      </c>
      <c r="I115" s="35"/>
      <c r="J115" s="33"/>
      <c r="K115" s="144">
        <v>31</v>
      </c>
      <c r="L115" s="35"/>
      <c r="M115" s="33"/>
      <c r="N115" s="36"/>
      <c r="O115" s="35"/>
      <c r="P115" s="35"/>
      <c r="Q115" s="35"/>
      <c r="R115" s="35"/>
      <c r="S115" s="35"/>
      <c r="T115" s="35"/>
      <c r="U115" s="35"/>
      <c r="V115" s="35"/>
      <c r="W115" s="35"/>
      <c r="X115" s="128"/>
      <c r="Y115" s="32"/>
      <c r="Z115" s="32"/>
      <c r="AA115" s="32"/>
      <c r="AB115" s="39">
        <f t="shared" si="26"/>
        <v>4</v>
      </c>
      <c r="AC115" s="40">
        <f t="shared" si="27"/>
        <v>29.75</v>
      </c>
      <c r="AD115" s="40">
        <f t="array" ref="AD115">IF(AB115=0,0,IF(AB115&gt;9,AVERAGE(LARGE(D115:Z115,{1,2,3,4,5,6,7,8,9,10})),0))</f>
        <v>0</v>
      </c>
      <c r="AE115" s="40">
        <f t="array" ref="AE115">IF(AB115=0,0,IF(AB115&gt;9,SUM(LARGE(D115:Z115,{1,2,3,4,5,6,7,8,9,10})),0))</f>
        <v>0</v>
      </c>
      <c r="AF115" s="40"/>
    </row>
    <row r="116" spans="1:32">
      <c r="A116" s="30" t="s">
        <v>118</v>
      </c>
      <c r="B116" s="31" t="s">
        <v>6</v>
      </c>
      <c r="C116" s="31" t="s">
        <v>45</v>
      </c>
      <c r="D116" s="32"/>
      <c r="E116" s="32">
        <v>43</v>
      </c>
      <c r="F116" s="128"/>
      <c r="G116" s="33"/>
      <c r="H116" s="34">
        <v>39</v>
      </c>
      <c r="I116" s="35"/>
      <c r="J116" s="33"/>
      <c r="K116" s="144"/>
      <c r="L116" s="35">
        <v>41</v>
      </c>
      <c r="M116" s="33"/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/>
      <c r="Y116" s="32"/>
      <c r="Z116" s="32"/>
      <c r="AA116" s="32"/>
      <c r="AB116" s="39">
        <f t="shared" si="26"/>
        <v>3</v>
      </c>
      <c r="AC116" s="40">
        <f t="shared" si="27"/>
        <v>41</v>
      </c>
      <c r="AD116" s="40">
        <f t="array" ref="AD116">IF(AB116=0,0,IF(AB116&gt;9,AVERAGE(LARGE(D116:Z116,{1,2,3,4,5,6,7,8,9,10})),0))</f>
        <v>0</v>
      </c>
      <c r="AE116" s="40">
        <f t="array" ref="AE116">IF(AB116=0,0,IF(AB116&gt;9,SUM(LARGE(D116:Z116,{1,2,3,4,5,6,7,8,9,10})),0))</f>
        <v>0</v>
      </c>
      <c r="AF116" s="40"/>
    </row>
    <row r="117" spans="1:32">
      <c r="A117" s="119" t="s">
        <v>119</v>
      </c>
      <c r="B117" s="31" t="s">
        <v>6</v>
      </c>
      <c r="C117" s="31" t="s">
        <v>55</v>
      </c>
      <c r="D117" s="32"/>
      <c r="E117" s="32">
        <v>34</v>
      </c>
      <c r="F117" s="128"/>
      <c r="G117" s="33"/>
      <c r="H117" s="34">
        <v>20</v>
      </c>
      <c r="I117" s="35"/>
      <c r="J117" s="33"/>
      <c r="K117" s="144"/>
      <c r="L117" s="35">
        <v>21</v>
      </c>
      <c r="M117" s="33"/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/>
      <c r="Y117" s="32"/>
      <c r="Z117" s="32"/>
      <c r="AA117" s="31"/>
      <c r="AB117" s="39">
        <f t="shared" si="26"/>
        <v>3</v>
      </c>
      <c r="AC117" s="40">
        <f t="shared" si="27"/>
        <v>25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40"/>
    </row>
    <row r="118" spans="1:32">
      <c r="A118" s="44" t="s">
        <v>166</v>
      </c>
      <c r="B118" s="32" t="s">
        <v>6</v>
      </c>
      <c r="C118" s="32" t="s">
        <v>50</v>
      </c>
      <c r="D118" s="32"/>
      <c r="E118" s="32"/>
      <c r="F118" s="128"/>
      <c r="G118" s="33">
        <v>36</v>
      </c>
      <c r="H118" s="34"/>
      <c r="I118" s="35"/>
      <c r="J118" s="33"/>
      <c r="K118" s="144"/>
      <c r="L118" s="35"/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59">
        <v>38</v>
      </c>
      <c r="Y118" s="31"/>
      <c r="Z118" s="31"/>
      <c r="AA118" s="32"/>
      <c r="AB118" s="39">
        <f t="shared" si="26"/>
        <v>2</v>
      </c>
      <c r="AC118" s="40">
        <f t="shared" si="27"/>
        <v>37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40"/>
    </row>
    <row r="119" spans="1:32">
      <c r="A119" s="44" t="s">
        <v>62</v>
      </c>
      <c r="B119" s="32" t="s">
        <v>6</v>
      </c>
      <c r="C119" s="32" t="s">
        <v>50</v>
      </c>
      <c r="D119" s="32">
        <v>34</v>
      </c>
      <c r="E119" s="32">
        <v>35</v>
      </c>
      <c r="F119" s="128"/>
      <c r="G119" s="33"/>
      <c r="H119" s="34"/>
      <c r="I119" s="35"/>
      <c r="J119" s="33"/>
      <c r="K119" s="144"/>
      <c r="L119" s="35"/>
      <c r="M119" s="33"/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/>
      <c r="Y119" s="32"/>
      <c r="Z119" s="32"/>
      <c r="AA119" s="32"/>
      <c r="AB119" s="39">
        <f t="shared" si="26"/>
        <v>2</v>
      </c>
      <c r="AC119" s="40">
        <f t="shared" si="27"/>
        <v>34.5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40"/>
    </row>
    <row r="120" spans="1:32">
      <c r="A120" s="30" t="s">
        <v>80</v>
      </c>
      <c r="B120" s="31" t="s">
        <v>6</v>
      </c>
      <c r="C120" s="31" t="s">
        <v>96</v>
      </c>
      <c r="D120" s="32">
        <v>17</v>
      </c>
      <c r="E120" s="32"/>
      <c r="F120" s="128"/>
      <c r="G120" s="33"/>
      <c r="H120" s="34"/>
      <c r="I120" s="35"/>
      <c r="J120" s="33"/>
      <c r="K120" s="144"/>
      <c r="L120" s="35"/>
      <c r="M120" s="33"/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>
        <v>18</v>
      </c>
      <c r="Y120" s="31"/>
      <c r="Z120" s="31"/>
      <c r="AA120" s="32"/>
      <c r="AB120" s="39">
        <f t="shared" si="26"/>
        <v>2</v>
      </c>
      <c r="AC120" s="40">
        <f t="shared" si="27"/>
        <v>17.5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40"/>
    </row>
    <row r="121" spans="1:32">
      <c r="A121" s="30" t="s">
        <v>433</v>
      </c>
      <c r="B121" s="31" t="s">
        <v>6</v>
      </c>
      <c r="C121" s="31" t="s">
        <v>45</v>
      </c>
      <c r="D121" s="32"/>
      <c r="E121" s="32"/>
      <c r="F121" s="128"/>
      <c r="G121" s="33"/>
      <c r="H121" s="34">
        <v>45</v>
      </c>
      <c r="I121" s="35"/>
      <c r="J121" s="33"/>
      <c r="K121" s="144"/>
      <c r="L121" s="35"/>
      <c r="M121" s="33"/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/>
      <c r="Y121" s="32"/>
      <c r="Z121" s="32"/>
      <c r="AA121" s="32"/>
      <c r="AB121" s="39">
        <f t="shared" si="26"/>
        <v>1</v>
      </c>
      <c r="AC121" s="40">
        <f t="shared" si="27"/>
        <v>45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98"/>
    </row>
    <row r="122" spans="1:32">
      <c r="A122" s="30" t="s">
        <v>313</v>
      </c>
      <c r="B122" s="31" t="s">
        <v>6</v>
      </c>
      <c r="C122" s="31" t="s">
        <v>45</v>
      </c>
      <c r="D122" s="32"/>
      <c r="E122" s="32"/>
      <c r="F122" s="128">
        <v>39</v>
      </c>
      <c r="G122" s="33"/>
      <c r="H122" s="34"/>
      <c r="I122" s="35"/>
      <c r="J122" s="33"/>
      <c r="K122" s="144"/>
      <c r="L122" s="35"/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/>
      <c r="Y122" s="32"/>
      <c r="Z122" s="32"/>
      <c r="AA122" s="32"/>
      <c r="AB122" s="39">
        <f t="shared" si="26"/>
        <v>1</v>
      </c>
      <c r="AC122" s="40">
        <f t="shared" si="27"/>
        <v>39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98"/>
    </row>
    <row r="123" spans="1:32">
      <c r="A123" s="30" t="s">
        <v>448</v>
      </c>
      <c r="B123" s="31" t="s">
        <v>6</v>
      </c>
      <c r="C123" s="31" t="s">
        <v>45</v>
      </c>
      <c r="D123" s="32"/>
      <c r="E123" s="32"/>
      <c r="F123" s="128"/>
      <c r="G123" s="33"/>
      <c r="H123" s="34"/>
      <c r="I123" s="35"/>
      <c r="J123" s="33">
        <v>30</v>
      </c>
      <c r="K123" s="144"/>
      <c r="L123" s="35"/>
      <c r="M123" s="33"/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/>
      <c r="Y123" s="32"/>
      <c r="Z123" s="32"/>
      <c r="AA123" s="32"/>
      <c r="AB123" s="39">
        <f t="shared" si="26"/>
        <v>1</v>
      </c>
      <c r="AC123" s="40">
        <f t="shared" si="27"/>
        <v>30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98"/>
    </row>
    <row r="124" spans="1:32">
      <c r="A124" s="30" t="s">
        <v>357</v>
      </c>
      <c r="B124" s="31" t="s">
        <v>6</v>
      </c>
      <c r="C124" s="31" t="s">
        <v>50</v>
      </c>
      <c r="D124" s="32"/>
      <c r="E124" s="32"/>
      <c r="F124" s="128">
        <v>27</v>
      </c>
      <c r="G124" s="33"/>
      <c r="H124" s="34"/>
      <c r="I124" s="35"/>
      <c r="J124" s="33"/>
      <c r="K124" s="144"/>
      <c r="L124" s="35"/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/>
      <c r="Y124" s="32"/>
      <c r="Z124" s="32"/>
      <c r="AA124" s="32"/>
      <c r="AB124" s="39">
        <f t="shared" si="26"/>
        <v>1</v>
      </c>
      <c r="AC124" s="40">
        <f t="shared" si="27"/>
        <v>27</v>
      </c>
      <c r="AD124" s="40">
        <f t="array" ref="AD124">IF(AB124=0,0,IF(AB124&gt;9,AVERAGE(LARGE(D124:Z124,{1,2,3,4,5,6,7,8,9,10})),0))</f>
        <v>0</v>
      </c>
      <c r="AE124" s="40">
        <f t="array" ref="AE124">IF(AB124=0,0,IF(AB124&gt;9,SUM(LARGE(D124:Z124,{1,2,3,4,5,6,7,8,9,10})),0))</f>
        <v>0</v>
      </c>
      <c r="AF124" s="40"/>
    </row>
    <row r="125" spans="1:32">
      <c r="A125" s="30" t="s">
        <v>434</v>
      </c>
      <c r="B125" s="31" t="s">
        <v>6</v>
      </c>
      <c r="C125" s="31" t="s">
        <v>45</v>
      </c>
      <c r="D125" s="32"/>
      <c r="E125" s="32"/>
      <c r="F125" s="128"/>
      <c r="G125" s="33"/>
      <c r="H125" s="34">
        <v>15</v>
      </c>
      <c r="I125" s="35"/>
      <c r="J125" s="33"/>
      <c r="K125" s="144"/>
      <c r="L125" s="35"/>
      <c r="M125" s="33"/>
      <c r="N125" s="36"/>
      <c r="O125" s="35"/>
      <c r="P125" s="35"/>
      <c r="Q125" s="35"/>
      <c r="R125" s="35"/>
      <c r="S125" s="35"/>
      <c r="T125" s="35"/>
      <c r="U125" s="35"/>
      <c r="V125" s="35"/>
      <c r="W125" s="35"/>
      <c r="X125" s="128"/>
      <c r="Y125" s="32"/>
      <c r="Z125" s="32"/>
      <c r="AA125" s="32"/>
      <c r="AB125" s="39">
        <f t="shared" si="26"/>
        <v>1</v>
      </c>
      <c r="AC125" s="40">
        <f t="shared" si="27"/>
        <v>15</v>
      </c>
      <c r="AD125" s="40">
        <f t="array" ref="AD125">IF(AB125=0,0,IF(AB125&gt;9,AVERAGE(LARGE(D125:Z125,{1,2,3,4,5,6,7,8,9,10})),0))</f>
        <v>0</v>
      </c>
      <c r="AE125" s="40">
        <f t="array" ref="AE125">IF(AB125=0,0,IF(AB125&gt;9,SUM(LARGE(D125:Z125,{1,2,3,4,5,6,7,8,9,10})),0))</f>
        <v>0</v>
      </c>
      <c r="AF125" s="40"/>
    </row>
    <row r="126" spans="1:32">
      <c r="A126" s="30" t="s">
        <v>313</v>
      </c>
      <c r="B126" s="31" t="s">
        <v>6</v>
      </c>
      <c r="C126" s="31" t="s">
        <v>47</v>
      </c>
      <c r="D126" s="32"/>
      <c r="E126" s="32"/>
      <c r="F126" s="128"/>
      <c r="G126" s="33"/>
      <c r="H126" s="34"/>
      <c r="I126" s="35"/>
      <c r="J126" s="33"/>
      <c r="K126" s="144"/>
      <c r="L126" s="35"/>
      <c r="M126" s="33"/>
      <c r="N126" s="36"/>
      <c r="O126" s="35"/>
      <c r="P126" s="35"/>
      <c r="Q126" s="35"/>
      <c r="R126" s="35"/>
      <c r="S126" s="35"/>
      <c r="T126" s="35"/>
      <c r="U126" s="35"/>
      <c r="V126" s="35"/>
      <c r="W126" s="35"/>
      <c r="X126" s="128"/>
      <c r="Y126" s="32"/>
      <c r="Z126" s="32"/>
      <c r="AA126" s="32"/>
      <c r="AB126" s="39">
        <f t="shared" si="26"/>
        <v>0</v>
      </c>
      <c r="AC126" s="40">
        <f t="shared" si="27"/>
        <v>0</v>
      </c>
      <c r="AD126" s="40">
        <f t="array" ref="AD126">IF(AB126=0,0,IF(AB126&gt;9,AVERAGE(LARGE(D126:Z126,{1,2,3,4,5,6,7,8,9,10})),0))</f>
        <v>0</v>
      </c>
      <c r="AE126" s="40">
        <f t="array" ref="AE126">IF(AB126=0,0,IF(AB126&gt;9,SUM(LARGE(D126:Z126,{1,2,3,4,5,6,7,8,9,10})),0))</f>
        <v>0</v>
      </c>
      <c r="AF126" s="40"/>
    </row>
    <row r="127" spans="1:32">
      <c r="A127" s="30" t="s">
        <v>125</v>
      </c>
      <c r="B127" s="32" t="s">
        <v>6</v>
      </c>
      <c r="C127" s="32" t="s">
        <v>45</v>
      </c>
      <c r="D127" s="32"/>
      <c r="E127" s="32"/>
      <c r="F127" s="128"/>
      <c r="G127" s="33"/>
      <c r="H127" s="34"/>
      <c r="I127" s="35"/>
      <c r="J127" s="33"/>
      <c r="K127" s="144"/>
      <c r="L127" s="35"/>
      <c r="M127" s="33"/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/>
      <c r="Y127" s="32"/>
      <c r="Z127" s="32"/>
      <c r="AA127" s="32"/>
      <c r="AB127" s="39">
        <f t="shared" si="26"/>
        <v>0</v>
      </c>
      <c r="AC127" s="40">
        <f t="shared" si="27"/>
        <v>0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98"/>
    </row>
    <row r="128" spans="1:32">
      <c r="A128" s="30" t="s">
        <v>332</v>
      </c>
      <c r="B128" s="31" t="s">
        <v>6</v>
      </c>
      <c r="C128" s="31" t="s">
        <v>45</v>
      </c>
      <c r="D128" s="32"/>
      <c r="E128" s="32"/>
      <c r="F128" s="128"/>
      <c r="G128" s="33"/>
      <c r="H128" s="34"/>
      <c r="I128" s="35"/>
      <c r="J128" s="33"/>
      <c r="K128" s="144"/>
      <c r="L128" s="35"/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/>
      <c r="Y128" s="37"/>
      <c r="Z128" s="32"/>
      <c r="AA128" s="32"/>
      <c r="AB128" s="39">
        <f t="shared" si="26"/>
        <v>0</v>
      </c>
      <c r="AC128" s="40">
        <f t="shared" si="27"/>
        <v>0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98"/>
    </row>
    <row r="129" spans="1:32">
      <c r="A129" s="30" t="s">
        <v>186</v>
      </c>
      <c r="B129" s="31" t="s">
        <v>6</v>
      </c>
      <c r="C129" s="31" t="s">
        <v>47</v>
      </c>
      <c r="D129" s="32"/>
      <c r="E129" s="32"/>
      <c r="F129" s="128"/>
      <c r="G129" s="31"/>
      <c r="H129" s="42"/>
      <c r="I129" s="32"/>
      <c r="J129" s="31"/>
      <c r="K129" s="128"/>
      <c r="L129" s="32"/>
      <c r="M129" s="31"/>
      <c r="N129" s="37"/>
      <c r="O129" s="32"/>
      <c r="P129" s="32"/>
      <c r="Q129" s="32"/>
      <c r="R129" s="32"/>
      <c r="S129" s="32"/>
      <c r="T129" s="32"/>
      <c r="U129" s="32"/>
      <c r="V129" s="32"/>
      <c r="W129" s="32"/>
      <c r="X129" s="128"/>
      <c r="Y129" s="32"/>
      <c r="Z129" s="32"/>
      <c r="AA129" s="32"/>
      <c r="AB129" s="39">
        <f t="shared" si="26"/>
        <v>0</v>
      </c>
      <c r="AC129" s="40">
        <f t="shared" si="27"/>
        <v>0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98"/>
    </row>
    <row r="130" spans="1:32">
      <c r="A130" s="30" t="s">
        <v>167</v>
      </c>
      <c r="B130" s="31" t="s">
        <v>9</v>
      </c>
      <c r="C130" s="31" t="s">
        <v>47</v>
      </c>
      <c r="D130" s="32"/>
      <c r="E130" s="32">
        <v>45</v>
      </c>
      <c r="F130" s="128">
        <v>41</v>
      </c>
      <c r="G130" s="33">
        <v>41</v>
      </c>
      <c r="H130" s="34">
        <v>38</v>
      </c>
      <c r="I130" s="35">
        <v>40</v>
      </c>
      <c r="J130" s="33"/>
      <c r="K130" s="144"/>
      <c r="L130" s="35">
        <v>39</v>
      </c>
      <c r="M130" s="33">
        <v>45</v>
      </c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>
        <v>42</v>
      </c>
      <c r="Y130" s="32">
        <v>43</v>
      </c>
      <c r="Z130" s="32">
        <v>42</v>
      </c>
      <c r="AA130" s="32"/>
      <c r="AB130" s="39">
        <f t="shared" si="26"/>
        <v>10</v>
      </c>
      <c r="AC130" s="40">
        <f t="shared" si="27"/>
        <v>41.6</v>
      </c>
      <c r="AD130" s="40">
        <f t="array" ref="AD130">IF(AB130=0,0,IF(AB130&gt;9,AVERAGE(LARGE(D130:Z130,{1,2,3,4,5,6,7,8,9,10})),0))</f>
        <v>41.6</v>
      </c>
      <c r="AE130" s="40">
        <f t="array" ref="AE130">IF(AB130=0,0,IF(AB130&gt;9,SUM(LARGE(D130:Z130,{1,2,3,4,5,6,7,8,9,10})),0))</f>
        <v>416</v>
      </c>
      <c r="AF130" s="40"/>
    </row>
    <row r="131" spans="1:32">
      <c r="A131" s="30" t="s">
        <v>74</v>
      </c>
      <c r="B131" s="32" t="s">
        <v>9</v>
      </c>
      <c r="C131" s="32" t="s">
        <v>57</v>
      </c>
      <c r="D131" s="32">
        <v>36</v>
      </c>
      <c r="E131" s="32">
        <v>43</v>
      </c>
      <c r="F131" s="128">
        <v>44</v>
      </c>
      <c r="G131" s="33">
        <v>37</v>
      </c>
      <c r="H131" s="34">
        <v>37</v>
      </c>
      <c r="I131" s="35">
        <v>40</v>
      </c>
      <c r="J131" s="33"/>
      <c r="K131" s="144"/>
      <c r="L131" s="35">
        <v>31</v>
      </c>
      <c r="M131" s="33">
        <v>45</v>
      </c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>
        <v>40</v>
      </c>
      <c r="Y131" s="32">
        <v>31</v>
      </c>
      <c r="Z131" s="32">
        <v>44</v>
      </c>
      <c r="AA131" s="32"/>
      <c r="AB131" s="39">
        <f t="shared" si="26"/>
        <v>11</v>
      </c>
      <c r="AC131" s="40">
        <f t="shared" si="27"/>
        <v>38.909090909090907</v>
      </c>
      <c r="AD131" s="40">
        <f t="array" ref="AD131">IF(AB131=0,0,IF(AB131&gt;9,AVERAGE(LARGE(D131:Z131,{1,2,3,4,5,6,7,8,9,10})),0))</f>
        <v>39.700000000000003</v>
      </c>
      <c r="AE131" s="40">
        <f t="array" ref="AE131">IF(AB131=0,0,IF(AB131&gt;9,SUM(LARGE(D131:Z131,{1,2,3,4,5,6,7,8,9,10})),0))</f>
        <v>397</v>
      </c>
      <c r="AF131" s="98"/>
    </row>
    <row r="132" spans="1:32">
      <c r="A132" s="44" t="s">
        <v>185</v>
      </c>
      <c r="B132" s="32" t="s">
        <v>9</v>
      </c>
      <c r="C132" s="31" t="s">
        <v>57</v>
      </c>
      <c r="D132" s="32">
        <v>39</v>
      </c>
      <c r="E132" s="32">
        <v>43</v>
      </c>
      <c r="F132" s="128">
        <v>40</v>
      </c>
      <c r="G132" s="33">
        <v>39</v>
      </c>
      <c r="H132" s="34">
        <v>41</v>
      </c>
      <c r="I132" s="35">
        <v>28</v>
      </c>
      <c r="J132" s="33">
        <v>31</v>
      </c>
      <c r="K132" s="144">
        <v>38</v>
      </c>
      <c r="L132" s="35"/>
      <c r="M132" s="33"/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>
        <v>46</v>
      </c>
      <c r="Y132" s="32">
        <v>33</v>
      </c>
      <c r="Z132" s="32"/>
      <c r="AA132" s="32"/>
      <c r="AB132" s="39">
        <f t="shared" si="26"/>
        <v>10</v>
      </c>
      <c r="AC132" s="40">
        <f t="shared" si="27"/>
        <v>37.799999999999997</v>
      </c>
      <c r="AD132" s="40">
        <f t="array" ref="AD132">IF(AB132=0,0,IF(AB132&gt;9,AVERAGE(LARGE(D132:Z132,{1,2,3,4,5,6,7,8,9,10})),0))</f>
        <v>37.799999999999997</v>
      </c>
      <c r="AE132" s="40">
        <f t="array" ref="AE132">IF(AB132=0,0,IF(AB132&gt;9,SUM(LARGE(D132:Z132,{1,2,3,4,5,6,7,8,9,10})),0))</f>
        <v>378</v>
      </c>
      <c r="AF132" s="40"/>
    </row>
    <row r="133" spans="1:32">
      <c r="A133" s="30" t="s">
        <v>81</v>
      </c>
      <c r="B133" s="31" t="s">
        <v>9</v>
      </c>
      <c r="C133" s="31" t="s">
        <v>45</v>
      </c>
      <c r="D133" s="32"/>
      <c r="E133" s="32">
        <v>43</v>
      </c>
      <c r="F133" s="128">
        <v>41</v>
      </c>
      <c r="G133" s="33">
        <v>40</v>
      </c>
      <c r="H133" s="34">
        <v>40</v>
      </c>
      <c r="I133" s="35">
        <v>30</v>
      </c>
      <c r="J133" s="33">
        <v>33</v>
      </c>
      <c r="K133" s="144">
        <v>37</v>
      </c>
      <c r="L133" s="35">
        <v>35</v>
      </c>
      <c r="M133" s="33">
        <v>35</v>
      </c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>
        <v>31</v>
      </c>
      <c r="Y133" s="32">
        <v>40</v>
      </c>
      <c r="Z133" s="32"/>
      <c r="AA133" s="32"/>
      <c r="AB133" s="39">
        <f t="shared" si="26"/>
        <v>11</v>
      </c>
      <c r="AC133" s="40">
        <f t="shared" si="27"/>
        <v>36.81818181818182</v>
      </c>
      <c r="AD133" s="40">
        <f t="array" ref="AD133">IF(AB133=0,0,IF(AB133&gt;9,AVERAGE(LARGE(D133:Z133,{1,2,3,4,5,6,7,8,9,10})),0))</f>
        <v>37.5</v>
      </c>
      <c r="AE133" s="40">
        <f t="array" ref="AE133">IF(AB133=0,0,IF(AB133&gt;9,SUM(LARGE(D133:Z133,{1,2,3,4,5,6,7,8,9,10})),0))</f>
        <v>375</v>
      </c>
      <c r="AF133" s="40"/>
    </row>
    <row r="134" spans="1:32">
      <c r="A134" s="30" t="s">
        <v>81</v>
      </c>
      <c r="B134" s="31" t="s">
        <v>9</v>
      </c>
      <c r="C134" s="31" t="s">
        <v>50</v>
      </c>
      <c r="D134" s="32"/>
      <c r="E134" s="32">
        <v>36</v>
      </c>
      <c r="F134" s="128">
        <v>33</v>
      </c>
      <c r="G134" s="33">
        <v>35</v>
      </c>
      <c r="H134" s="34">
        <v>35</v>
      </c>
      <c r="I134" s="35">
        <v>36</v>
      </c>
      <c r="J134" s="33">
        <v>30</v>
      </c>
      <c r="K134" s="144">
        <v>32</v>
      </c>
      <c r="L134" s="35">
        <v>35</v>
      </c>
      <c r="M134" s="33"/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>
        <v>36</v>
      </c>
      <c r="Y134" s="32">
        <v>37</v>
      </c>
      <c r="Z134" s="32"/>
      <c r="AA134" s="32"/>
      <c r="AB134" s="39">
        <f t="shared" si="26"/>
        <v>10</v>
      </c>
      <c r="AC134" s="40">
        <f t="shared" si="27"/>
        <v>34.5</v>
      </c>
      <c r="AD134" s="40">
        <f t="array" ref="AD134">IF(AB134=0,0,IF(AB134&gt;9,AVERAGE(LARGE(D134:Z134,{1,2,3,4,5,6,7,8,9,10})),0))</f>
        <v>34.5</v>
      </c>
      <c r="AE134" s="40">
        <f t="array" ref="AE134">IF(AB134=0,0,IF(AB134&gt;9,SUM(LARGE(D134:Z134,{1,2,3,4,5,6,7,8,9,10})),0))</f>
        <v>345</v>
      </c>
      <c r="AF134" s="98"/>
    </row>
    <row r="135" spans="1:32">
      <c r="A135" s="30" t="s">
        <v>205</v>
      </c>
      <c r="B135" s="31" t="s">
        <v>9</v>
      </c>
      <c r="C135" s="31" t="s">
        <v>45</v>
      </c>
      <c r="D135" s="32">
        <v>41</v>
      </c>
      <c r="E135" s="32">
        <v>44</v>
      </c>
      <c r="F135" s="128">
        <v>41</v>
      </c>
      <c r="G135" s="33">
        <v>43</v>
      </c>
      <c r="H135" s="34">
        <v>41</v>
      </c>
      <c r="I135" s="35"/>
      <c r="J135" s="33"/>
      <c r="K135" s="144"/>
      <c r="L135" s="35">
        <v>33</v>
      </c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128">
        <v>35</v>
      </c>
      <c r="Y135" s="31">
        <v>43</v>
      </c>
      <c r="Z135" s="31">
        <v>43</v>
      </c>
      <c r="AA135" s="32"/>
      <c r="AB135" s="39">
        <f t="shared" si="26"/>
        <v>9</v>
      </c>
      <c r="AC135" s="40">
        <f t="shared" si="27"/>
        <v>40.444444444444443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40"/>
    </row>
    <row r="136" spans="1:32">
      <c r="A136" s="44" t="s">
        <v>162</v>
      </c>
      <c r="B136" s="32" t="s">
        <v>9</v>
      </c>
      <c r="C136" s="31" t="s">
        <v>57</v>
      </c>
      <c r="D136" s="32"/>
      <c r="E136" s="32">
        <v>38</v>
      </c>
      <c r="F136" s="128">
        <v>38</v>
      </c>
      <c r="G136" s="33"/>
      <c r="H136" s="34">
        <v>40</v>
      </c>
      <c r="I136" s="35"/>
      <c r="J136" s="33"/>
      <c r="K136" s="144"/>
      <c r="L136" s="35">
        <v>34</v>
      </c>
      <c r="M136" s="33">
        <v>40</v>
      </c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28">
        <v>42</v>
      </c>
      <c r="Y136" s="32">
        <v>42</v>
      </c>
      <c r="Z136" s="32">
        <v>40</v>
      </c>
      <c r="AA136" s="32"/>
      <c r="AB136" s="39">
        <f t="shared" si="26"/>
        <v>8</v>
      </c>
      <c r="AC136" s="40">
        <f t="shared" si="27"/>
        <v>39.25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98"/>
    </row>
    <row r="137" spans="1:32">
      <c r="A137" s="30" t="s">
        <v>297</v>
      </c>
      <c r="B137" s="31" t="s">
        <v>9</v>
      </c>
      <c r="C137" s="31" t="s">
        <v>45</v>
      </c>
      <c r="D137" s="32">
        <v>37</v>
      </c>
      <c r="E137" s="32">
        <v>44</v>
      </c>
      <c r="F137" s="128">
        <v>39</v>
      </c>
      <c r="G137" s="33">
        <v>40</v>
      </c>
      <c r="H137" s="34"/>
      <c r="I137" s="35">
        <v>33</v>
      </c>
      <c r="J137" s="33"/>
      <c r="K137" s="144">
        <v>43</v>
      </c>
      <c r="L137" s="35">
        <v>32</v>
      </c>
      <c r="M137" s="33">
        <v>44</v>
      </c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28"/>
      <c r="Y137" s="32"/>
      <c r="Z137" s="32"/>
      <c r="AA137" s="32"/>
      <c r="AB137" s="39">
        <f t="shared" si="26"/>
        <v>8</v>
      </c>
      <c r="AC137" s="40">
        <f t="shared" si="27"/>
        <v>39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98"/>
    </row>
    <row r="138" spans="1:32">
      <c r="A138" s="30" t="s">
        <v>297</v>
      </c>
      <c r="B138" s="31" t="s">
        <v>9</v>
      </c>
      <c r="C138" s="31" t="s">
        <v>47</v>
      </c>
      <c r="D138" s="32">
        <v>42</v>
      </c>
      <c r="E138" s="32">
        <v>46</v>
      </c>
      <c r="F138" s="128">
        <v>45</v>
      </c>
      <c r="G138" s="33">
        <v>43</v>
      </c>
      <c r="H138" s="34"/>
      <c r="I138" s="35">
        <v>39</v>
      </c>
      <c r="J138" s="33"/>
      <c r="K138" s="144">
        <v>44</v>
      </c>
      <c r="L138" s="35">
        <v>42</v>
      </c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28"/>
      <c r="Y138" s="32"/>
      <c r="Z138" s="32"/>
      <c r="AA138" s="32"/>
      <c r="AB138" s="39">
        <f t="shared" si="26"/>
        <v>7</v>
      </c>
      <c r="AC138" s="40">
        <f t="shared" si="27"/>
        <v>43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40"/>
    </row>
    <row r="139" spans="1:32">
      <c r="A139" s="46" t="s">
        <v>129</v>
      </c>
      <c r="B139" s="37" t="s">
        <v>9</v>
      </c>
      <c r="C139" s="37" t="s">
        <v>96</v>
      </c>
      <c r="D139" s="32">
        <v>33</v>
      </c>
      <c r="E139" s="32">
        <v>43</v>
      </c>
      <c r="F139" s="128">
        <v>39</v>
      </c>
      <c r="G139" s="33"/>
      <c r="H139" s="34"/>
      <c r="I139" s="35"/>
      <c r="J139" s="33">
        <v>35</v>
      </c>
      <c r="K139" s="144"/>
      <c r="L139" s="35">
        <v>37</v>
      </c>
      <c r="M139" s="33"/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>
        <v>39</v>
      </c>
      <c r="Y139" s="32"/>
      <c r="Z139" s="32"/>
      <c r="AA139" s="32"/>
      <c r="AB139" s="39">
        <f t="shared" si="26"/>
        <v>6</v>
      </c>
      <c r="AC139" s="40">
        <f t="shared" si="27"/>
        <v>37.666666666666664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40"/>
    </row>
    <row r="140" spans="1:32">
      <c r="A140" s="30" t="s">
        <v>95</v>
      </c>
      <c r="B140" s="31" t="s">
        <v>9</v>
      </c>
      <c r="C140" s="31" t="s">
        <v>96</v>
      </c>
      <c r="D140" s="32">
        <v>23</v>
      </c>
      <c r="E140" s="32"/>
      <c r="F140" s="128">
        <v>41</v>
      </c>
      <c r="G140" s="33">
        <v>40</v>
      </c>
      <c r="H140" s="34">
        <v>40</v>
      </c>
      <c r="I140" s="35"/>
      <c r="J140" s="33"/>
      <c r="K140" s="144"/>
      <c r="L140" s="35">
        <v>36</v>
      </c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>
        <v>42</v>
      </c>
      <c r="Y140" s="32"/>
      <c r="Z140" s="32"/>
      <c r="AA140" s="32"/>
      <c r="AB140" s="39">
        <f t="shared" si="26"/>
        <v>6</v>
      </c>
      <c r="AC140" s="40">
        <f t="shared" si="27"/>
        <v>37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40"/>
    </row>
    <row r="141" spans="1:32">
      <c r="A141" s="30" t="s">
        <v>131</v>
      </c>
      <c r="B141" s="31" t="s">
        <v>9</v>
      </c>
      <c r="C141" s="31" t="s">
        <v>57</v>
      </c>
      <c r="D141" s="32">
        <v>30</v>
      </c>
      <c r="E141" s="32"/>
      <c r="F141" s="128">
        <v>38</v>
      </c>
      <c r="G141" s="33"/>
      <c r="H141" s="34">
        <v>35</v>
      </c>
      <c r="I141" s="35"/>
      <c r="J141" s="33"/>
      <c r="K141" s="144"/>
      <c r="L141" s="35"/>
      <c r="M141" s="33"/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>
        <v>32</v>
      </c>
      <c r="Y141" s="32">
        <v>37</v>
      </c>
      <c r="Z141" s="32">
        <v>39</v>
      </c>
      <c r="AA141" s="32"/>
      <c r="AB141" s="39">
        <f t="shared" si="26"/>
        <v>6</v>
      </c>
      <c r="AC141" s="40">
        <f t="shared" si="27"/>
        <v>35.166666666666664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40"/>
    </row>
    <row r="142" spans="1:32">
      <c r="A142" s="30" t="s">
        <v>74</v>
      </c>
      <c r="B142" s="31" t="s">
        <v>9</v>
      </c>
      <c r="C142" s="31" t="s">
        <v>96</v>
      </c>
      <c r="D142" s="32">
        <v>27</v>
      </c>
      <c r="E142" s="32">
        <v>35</v>
      </c>
      <c r="F142" s="128">
        <v>28</v>
      </c>
      <c r="G142" s="33">
        <v>28</v>
      </c>
      <c r="H142" s="34"/>
      <c r="I142" s="35"/>
      <c r="J142" s="33"/>
      <c r="K142" s="144"/>
      <c r="L142" s="35">
        <v>24</v>
      </c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28"/>
      <c r="Y142" s="32"/>
      <c r="Z142" s="32"/>
      <c r="AA142" s="32"/>
      <c r="AB142" s="39">
        <f t="shared" si="26"/>
        <v>5</v>
      </c>
      <c r="AC142" s="40">
        <f t="shared" si="27"/>
        <v>28.4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98"/>
    </row>
    <row r="143" spans="1:32">
      <c r="A143" s="118" t="s">
        <v>98</v>
      </c>
      <c r="B143" s="32" t="s">
        <v>9</v>
      </c>
      <c r="C143" s="32" t="s">
        <v>45</v>
      </c>
      <c r="D143" s="32"/>
      <c r="E143" s="32">
        <v>42</v>
      </c>
      <c r="F143" s="128">
        <v>45</v>
      </c>
      <c r="G143" s="33">
        <v>42</v>
      </c>
      <c r="H143" s="34"/>
      <c r="I143" s="35"/>
      <c r="J143" s="33"/>
      <c r="K143" s="144"/>
      <c r="L143" s="35"/>
      <c r="M143" s="33"/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>
        <v>44</v>
      </c>
      <c r="Y143" s="32"/>
      <c r="Z143" s="32"/>
      <c r="AA143" s="32"/>
      <c r="AB143" s="39">
        <f t="shared" si="26"/>
        <v>4</v>
      </c>
      <c r="AC143" s="40">
        <f t="shared" si="27"/>
        <v>43.25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98"/>
    </row>
    <row r="144" spans="1:32">
      <c r="A144" s="30" t="s">
        <v>167</v>
      </c>
      <c r="B144" s="31" t="s">
        <v>9</v>
      </c>
      <c r="C144" s="31" t="s">
        <v>50</v>
      </c>
      <c r="D144" s="32"/>
      <c r="E144" s="32"/>
      <c r="F144" s="128"/>
      <c r="G144" s="33">
        <v>37</v>
      </c>
      <c r="H144" s="34">
        <v>34</v>
      </c>
      <c r="I144" s="35">
        <v>36</v>
      </c>
      <c r="J144" s="33"/>
      <c r="K144" s="144"/>
      <c r="L144" s="35">
        <v>39</v>
      </c>
      <c r="M144" s="33"/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/>
      <c r="Y144" s="32"/>
      <c r="Z144" s="32"/>
      <c r="AA144" s="32"/>
      <c r="AB144" s="39">
        <f t="shared" si="26"/>
        <v>4</v>
      </c>
      <c r="AC144" s="40">
        <f t="shared" si="27"/>
        <v>36.5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98"/>
    </row>
    <row r="145" spans="1:32">
      <c r="A145" s="30" t="s">
        <v>54</v>
      </c>
      <c r="B145" s="31" t="s">
        <v>9</v>
      </c>
      <c r="C145" s="31" t="s">
        <v>45</v>
      </c>
      <c r="D145" s="32"/>
      <c r="E145" s="32">
        <v>41</v>
      </c>
      <c r="F145" s="128">
        <v>33</v>
      </c>
      <c r="G145" s="33">
        <v>37</v>
      </c>
      <c r="H145" s="34"/>
      <c r="I145" s="35"/>
      <c r="J145" s="33"/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128">
        <v>34</v>
      </c>
      <c r="Y145" s="32"/>
      <c r="Z145" s="32"/>
      <c r="AA145" s="32"/>
      <c r="AB145" s="39">
        <f t="shared" si="26"/>
        <v>4</v>
      </c>
      <c r="AC145" s="40">
        <f t="shared" si="27"/>
        <v>36.25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40"/>
    </row>
    <row r="146" spans="1:32">
      <c r="A146" s="30" t="s">
        <v>153</v>
      </c>
      <c r="B146" s="31" t="s">
        <v>9</v>
      </c>
      <c r="C146" s="41" t="s">
        <v>96</v>
      </c>
      <c r="D146" s="32"/>
      <c r="E146" s="32"/>
      <c r="F146" s="128">
        <v>31</v>
      </c>
      <c r="G146" s="33">
        <v>21</v>
      </c>
      <c r="H146" s="34">
        <v>22</v>
      </c>
      <c r="I146" s="35"/>
      <c r="J146" s="33"/>
      <c r="K146" s="144"/>
      <c r="L146" s="35">
        <v>20</v>
      </c>
      <c r="M146" s="33"/>
      <c r="N146" s="36"/>
      <c r="O146" s="35"/>
      <c r="P146" s="35"/>
      <c r="Q146" s="35"/>
      <c r="R146" s="35"/>
      <c r="S146" s="35"/>
      <c r="T146" s="35"/>
      <c r="U146" s="35"/>
      <c r="V146" s="35"/>
      <c r="W146" s="35"/>
      <c r="X146" s="128"/>
      <c r="Y146" s="32"/>
      <c r="Z146" s="32"/>
      <c r="AA146" s="32"/>
      <c r="AB146" s="39">
        <f t="shared" si="26"/>
        <v>4</v>
      </c>
      <c r="AC146" s="40">
        <f t="shared" si="27"/>
        <v>23.5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98"/>
    </row>
    <row r="147" spans="1:32">
      <c r="A147" s="30" t="s">
        <v>333</v>
      </c>
      <c r="B147" s="31" t="s">
        <v>9</v>
      </c>
      <c r="C147" s="31" t="s">
        <v>96</v>
      </c>
      <c r="D147" s="32"/>
      <c r="E147" s="32"/>
      <c r="F147" s="128">
        <v>38</v>
      </c>
      <c r="G147" s="33"/>
      <c r="H147" s="34"/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35"/>
      <c r="T147" s="35"/>
      <c r="U147" s="35"/>
      <c r="V147" s="35"/>
      <c r="W147" s="35"/>
      <c r="X147" s="128">
        <v>38</v>
      </c>
      <c r="Y147" s="32">
        <v>38</v>
      </c>
      <c r="Z147" s="32"/>
      <c r="AA147" s="32"/>
      <c r="AB147" s="39">
        <f t="shared" si="26"/>
        <v>3</v>
      </c>
      <c r="AC147" s="40">
        <f t="shared" si="27"/>
        <v>38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40"/>
    </row>
    <row r="148" spans="1:32">
      <c r="A148" s="30" t="s">
        <v>53</v>
      </c>
      <c r="B148" s="31" t="s">
        <v>9</v>
      </c>
      <c r="C148" s="31" t="s">
        <v>45</v>
      </c>
      <c r="D148" s="32"/>
      <c r="E148" s="32">
        <v>34</v>
      </c>
      <c r="F148" s="128">
        <v>39</v>
      </c>
      <c r="G148" s="33">
        <v>37</v>
      </c>
      <c r="H148" s="34"/>
      <c r="I148" s="35"/>
      <c r="J148" s="33"/>
      <c r="K148" s="144"/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128"/>
      <c r="Y148" s="32"/>
      <c r="Z148" s="32"/>
      <c r="AA148" s="32"/>
      <c r="AB148" s="39">
        <f t="shared" ref="AB148:AB211" si="28">COUNT(D148:AA148)</f>
        <v>3</v>
      </c>
      <c r="AC148" s="40">
        <f t="shared" ref="AC148:AC211" si="29">IF(AB148=0,0,AVERAGE(D148:Z148))</f>
        <v>36.666666666666664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40"/>
    </row>
    <row r="149" spans="1:32">
      <c r="A149" s="30" t="s">
        <v>328</v>
      </c>
      <c r="B149" s="31" t="s">
        <v>9</v>
      </c>
      <c r="C149" s="31" t="s">
        <v>58</v>
      </c>
      <c r="D149" s="32"/>
      <c r="E149" s="32"/>
      <c r="F149" s="128">
        <v>40</v>
      </c>
      <c r="G149" s="33">
        <v>36</v>
      </c>
      <c r="H149" s="34">
        <v>31</v>
      </c>
      <c r="I149" s="35"/>
      <c r="J149" s="33"/>
      <c r="K149" s="144"/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28"/>
      <c r="Y149" s="32"/>
      <c r="Z149" s="32"/>
      <c r="AA149" s="32"/>
      <c r="AB149" s="39">
        <f t="shared" si="28"/>
        <v>3</v>
      </c>
      <c r="AC149" s="40">
        <f t="shared" si="29"/>
        <v>35.666666666666664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40"/>
    </row>
    <row r="150" spans="1:32">
      <c r="A150" s="30" t="s">
        <v>205</v>
      </c>
      <c r="B150" s="31" t="s">
        <v>9</v>
      </c>
      <c r="C150" s="31" t="s">
        <v>47</v>
      </c>
      <c r="D150" s="32"/>
      <c r="E150" s="32"/>
      <c r="F150" s="128"/>
      <c r="G150" s="33">
        <v>39</v>
      </c>
      <c r="H150" s="34">
        <v>33</v>
      </c>
      <c r="I150" s="35"/>
      <c r="J150" s="33"/>
      <c r="K150" s="144"/>
      <c r="L150" s="35">
        <v>28</v>
      </c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/>
      <c r="Y150" s="32"/>
      <c r="Z150" s="32"/>
      <c r="AA150" s="32"/>
      <c r="AB150" s="39">
        <f t="shared" si="28"/>
        <v>3</v>
      </c>
      <c r="AC150" s="40">
        <f t="shared" si="29"/>
        <v>33.333333333333336</v>
      </c>
      <c r="AD150" s="40">
        <f t="array" ref="AD150">IF(AB150=0,0,IF(AB150&gt;9,AVERAGE(LARGE(D150:Z150,{1,2,3,4,5,6,7,8,9,10})),0))</f>
        <v>0</v>
      </c>
      <c r="AE150" s="40">
        <f t="array" ref="AE150">IF(AB150=0,0,IF(AB150&gt;9,SUM(LARGE(D150:Z150,{1,2,3,4,5,6,7,8,9,10})),0))</f>
        <v>0</v>
      </c>
      <c r="AF150" s="40"/>
    </row>
    <row r="151" spans="1:32">
      <c r="A151" s="30" t="s">
        <v>153</v>
      </c>
      <c r="B151" s="31" t="s">
        <v>9</v>
      </c>
      <c r="C151" s="31" t="s">
        <v>57</v>
      </c>
      <c r="D151" s="32">
        <v>23</v>
      </c>
      <c r="E151" s="32"/>
      <c r="F151" s="128"/>
      <c r="G151" s="33"/>
      <c r="H151" s="34">
        <v>35</v>
      </c>
      <c r="I151" s="35"/>
      <c r="J151" s="33">
        <v>25</v>
      </c>
      <c r="K151" s="144"/>
      <c r="L151" s="35"/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/>
      <c r="Y151" s="32"/>
      <c r="Z151" s="32"/>
      <c r="AA151" s="32"/>
      <c r="AB151" s="39">
        <f t="shared" si="28"/>
        <v>3</v>
      </c>
      <c r="AC151" s="40">
        <f t="shared" si="29"/>
        <v>27.666666666666668</v>
      </c>
      <c r="AD151" s="40">
        <f t="array" ref="AD151">IF(AB151=0,0,IF(AB151&gt;9,AVERAGE(LARGE(D151:Z151,{1,2,3,4,5,6,7,8,9,10})),0))</f>
        <v>0</v>
      </c>
      <c r="AE151" s="40">
        <f t="array" ref="AE151">IF(AB151=0,0,IF(AB151&gt;9,SUM(LARGE(D151:Z151,{1,2,3,4,5,6,7,8,9,10})),0))</f>
        <v>0</v>
      </c>
      <c r="AF151" s="40"/>
    </row>
    <row r="152" spans="1:32">
      <c r="A152" s="30" t="s">
        <v>327</v>
      </c>
      <c r="B152" s="31" t="s">
        <v>9</v>
      </c>
      <c r="C152" s="41" t="s">
        <v>55</v>
      </c>
      <c r="D152" s="32"/>
      <c r="E152" s="32"/>
      <c r="F152" s="128">
        <v>30</v>
      </c>
      <c r="G152" s="33">
        <v>23</v>
      </c>
      <c r="H152" s="34">
        <v>20</v>
      </c>
      <c r="I152" s="35"/>
      <c r="J152" s="33"/>
      <c r="K152" s="144"/>
      <c r="L152" s="35"/>
      <c r="M152" s="33"/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/>
      <c r="Y152" s="32"/>
      <c r="Z152" s="32"/>
      <c r="AA152" s="32"/>
      <c r="AB152" s="39">
        <f t="shared" si="28"/>
        <v>3</v>
      </c>
      <c r="AC152" s="40">
        <f t="shared" si="29"/>
        <v>24.333333333333332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98"/>
    </row>
    <row r="153" spans="1:32">
      <c r="A153" s="30" t="s">
        <v>330</v>
      </c>
      <c r="B153" s="31" t="s">
        <v>9</v>
      </c>
      <c r="C153" s="31" t="s">
        <v>45</v>
      </c>
      <c r="D153" s="32"/>
      <c r="E153" s="32"/>
      <c r="F153" s="128">
        <v>22</v>
      </c>
      <c r="G153" s="33">
        <v>24</v>
      </c>
      <c r="H153" s="34">
        <v>27</v>
      </c>
      <c r="I153" s="35"/>
      <c r="J153" s="33"/>
      <c r="K153" s="144"/>
      <c r="L153" s="35"/>
      <c r="M153" s="33"/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1"/>
      <c r="AB153" s="39">
        <f t="shared" si="28"/>
        <v>3</v>
      </c>
      <c r="AC153" s="40">
        <f t="shared" si="29"/>
        <v>24.333333333333332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98"/>
    </row>
    <row r="154" spans="1:32">
      <c r="A154" s="124" t="s">
        <v>397</v>
      </c>
      <c r="B154" s="123" t="s">
        <v>9</v>
      </c>
      <c r="C154" s="125" t="s">
        <v>45</v>
      </c>
      <c r="D154" s="32"/>
      <c r="E154" s="32">
        <v>38</v>
      </c>
      <c r="F154" s="128">
        <v>43</v>
      </c>
      <c r="G154" s="33"/>
      <c r="H154" s="34"/>
      <c r="I154" s="35"/>
      <c r="J154" s="33"/>
      <c r="K154" s="144"/>
      <c r="L154" s="35"/>
      <c r="M154" s="33"/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128"/>
      <c r="Y154" s="32"/>
      <c r="Z154" s="32"/>
      <c r="AA154" s="32"/>
      <c r="AB154" s="39">
        <f t="shared" si="28"/>
        <v>2</v>
      </c>
      <c r="AC154" s="40">
        <f t="shared" si="29"/>
        <v>40.5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98"/>
    </row>
    <row r="155" spans="1:32">
      <c r="A155" s="44" t="s">
        <v>97</v>
      </c>
      <c r="B155" s="32" t="s">
        <v>9</v>
      </c>
      <c r="C155" s="32" t="s">
        <v>45</v>
      </c>
      <c r="D155" s="32"/>
      <c r="E155" s="32"/>
      <c r="F155" s="128"/>
      <c r="G155" s="33">
        <v>36</v>
      </c>
      <c r="H155" s="34"/>
      <c r="I155" s="35"/>
      <c r="J155" s="33">
        <v>39</v>
      </c>
      <c r="K155" s="144"/>
      <c r="L155" s="35"/>
      <c r="M155" s="33"/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/>
      <c r="Y155" s="32"/>
      <c r="Z155" s="32"/>
      <c r="AA155" s="32"/>
      <c r="AB155" s="39">
        <f t="shared" si="28"/>
        <v>2</v>
      </c>
      <c r="AC155" s="40">
        <f t="shared" si="29"/>
        <v>37.5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40"/>
    </row>
    <row r="156" spans="1:32">
      <c r="A156" s="30" t="s">
        <v>53</v>
      </c>
      <c r="B156" s="31" t="s">
        <v>9</v>
      </c>
      <c r="C156" s="31" t="s">
        <v>47</v>
      </c>
      <c r="D156" s="32"/>
      <c r="E156" s="32"/>
      <c r="F156" s="128">
        <v>41</v>
      </c>
      <c r="G156" s="33"/>
      <c r="H156" s="34"/>
      <c r="I156" s="35"/>
      <c r="J156" s="33"/>
      <c r="K156" s="144"/>
      <c r="L156" s="35"/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2"/>
      <c r="AB156" s="39">
        <f t="shared" si="28"/>
        <v>1</v>
      </c>
      <c r="AC156" s="40">
        <f t="shared" si="29"/>
        <v>41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40"/>
    </row>
    <row r="157" spans="1:32">
      <c r="A157" s="126" t="s">
        <v>162</v>
      </c>
      <c r="B157" s="38" t="s">
        <v>9</v>
      </c>
      <c r="C157" s="120" t="s">
        <v>47</v>
      </c>
      <c r="D157" s="32"/>
      <c r="E157" s="32"/>
      <c r="F157" s="128"/>
      <c r="G157" s="33"/>
      <c r="H157" s="34"/>
      <c r="I157" s="35"/>
      <c r="J157" s="33"/>
      <c r="K157" s="144"/>
      <c r="L157" s="35"/>
      <c r="M157" s="33">
        <v>37</v>
      </c>
      <c r="N157" s="36"/>
      <c r="O157" s="35"/>
      <c r="P157" s="35"/>
      <c r="Q157" s="35"/>
      <c r="R157" s="35"/>
      <c r="S157" s="127"/>
      <c r="T157" s="35"/>
      <c r="U157" s="35"/>
      <c r="V157" s="35"/>
      <c r="W157" s="35"/>
      <c r="X157" s="128"/>
      <c r="Y157" s="32"/>
      <c r="Z157" s="32"/>
      <c r="AA157" s="31"/>
      <c r="AB157" s="39">
        <f t="shared" si="28"/>
        <v>1</v>
      </c>
      <c r="AC157" s="40">
        <f t="shared" si="29"/>
        <v>37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40"/>
    </row>
    <row r="158" spans="1:32">
      <c r="A158" s="30" t="s">
        <v>95</v>
      </c>
      <c r="B158" s="31" t="s">
        <v>9</v>
      </c>
      <c r="C158" s="31" t="s">
        <v>57</v>
      </c>
      <c r="D158" s="32"/>
      <c r="E158" s="32"/>
      <c r="F158" s="128"/>
      <c r="G158" s="33"/>
      <c r="H158" s="34"/>
      <c r="I158" s="35"/>
      <c r="J158" s="33"/>
      <c r="K158" s="144"/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/>
      <c r="Y158" s="32"/>
      <c r="Z158" s="32"/>
      <c r="AA158" s="32"/>
      <c r="AB158" s="39">
        <f t="shared" si="28"/>
        <v>0</v>
      </c>
      <c r="AC158" s="40">
        <f t="shared" si="29"/>
        <v>0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40"/>
    </row>
    <row r="159" spans="1:32">
      <c r="A159" s="118" t="s">
        <v>129</v>
      </c>
      <c r="B159" s="32" t="s">
        <v>9</v>
      </c>
      <c r="C159" s="32" t="s">
        <v>50</v>
      </c>
      <c r="D159" s="37"/>
      <c r="E159" s="37"/>
      <c r="F159" s="129"/>
      <c r="G159" s="36"/>
      <c r="H159" s="36"/>
      <c r="I159" s="36"/>
      <c r="J159" s="36"/>
      <c r="K159" s="145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129"/>
      <c r="Y159" s="37"/>
      <c r="Z159" s="37"/>
      <c r="AA159" s="37"/>
      <c r="AB159" s="39">
        <f t="shared" si="28"/>
        <v>0</v>
      </c>
      <c r="AC159" s="40">
        <f t="shared" si="29"/>
        <v>0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40"/>
    </row>
    <row r="160" spans="1:32">
      <c r="A160" s="30" t="s">
        <v>131</v>
      </c>
      <c r="B160" s="31" t="s">
        <v>9</v>
      </c>
      <c r="C160" s="31" t="s">
        <v>47</v>
      </c>
      <c r="D160" s="32"/>
      <c r="E160" s="32"/>
      <c r="F160" s="128"/>
      <c r="G160" s="33"/>
      <c r="H160" s="34"/>
      <c r="I160" s="35"/>
      <c r="J160" s="33"/>
      <c r="K160" s="144"/>
      <c r="L160" s="35"/>
      <c r="M160" s="33"/>
      <c r="N160" s="36"/>
      <c r="O160" s="35"/>
      <c r="P160" s="35"/>
      <c r="Q160" s="35"/>
      <c r="R160" s="35"/>
      <c r="S160" s="35"/>
      <c r="T160" s="35"/>
      <c r="U160" s="35"/>
      <c r="V160" s="35"/>
      <c r="W160" s="35"/>
      <c r="X160" s="128"/>
      <c r="Y160" s="32"/>
      <c r="Z160" s="32"/>
      <c r="AA160" s="32"/>
      <c r="AB160" s="39">
        <f t="shared" si="28"/>
        <v>0</v>
      </c>
      <c r="AC160" s="40">
        <f t="shared" si="29"/>
        <v>0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40"/>
    </row>
    <row r="161" spans="1:32">
      <c r="A161" s="30" t="s">
        <v>329</v>
      </c>
      <c r="B161" s="31" t="s">
        <v>9</v>
      </c>
      <c r="C161" s="31" t="s">
        <v>58</v>
      </c>
      <c r="D161" s="32"/>
      <c r="E161" s="32"/>
      <c r="F161" s="128"/>
      <c r="G161" s="33"/>
      <c r="H161" s="34"/>
      <c r="I161" s="35"/>
      <c r="J161" s="33"/>
      <c r="K161" s="144"/>
      <c r="L161" s="35"/>
      <c r="M161" s="33"/>
      <c r="N161" s="36"/>
      <c r="O161" s="35"/>
      <c r="P161" s="35"/>
      <c r="Q161" s="35"/>
      <c r="R161" s="35"/>
      <c r="S161" s="35"/>
      <c r="T161" s="35"/>
      <c r="U161" s="35"/>
      <c r="V161" s="35"/>
      <c r="W161" s="35"/>
      <c r="X161" s="128"/>
      <c r="Y161" s="32"/>
      <c r="Z161" s="37"/>
      <c r="AA161" s="32"/>
      <c r="AB161" s="39">
        <f t="shared" si="28"/>
        <v>0</v>
      </c>
      <c r="AC161" s="40">
        <f t="shared" si="29"/>
        <v>0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40"/>
    </row>
    <row r="162" spans="1:32">
      <c r="A162" s="30" t="s">
        <v>153</v>
      </c>
      <c r="B162" s="31" t="s">
        <v>9</v>
      </c>
      <c r="C162" s="31" t="s">
        <v>50</v>
      </c>
      <c r="D162" s="32"/>
      <c r="E162" s="32"/>
      <c r="F162" s="128"/>
      <c r="G162" s="33"/>
      <c r="H162" s="34"/>
      <c r="I162" s="35"/>
      <c r="J162" s="33"/>
      <c r="K162" s="144"/>
      <c r="L162" s="35"/>
      <c r="M162" s="33"/>
      <c r="N162" s="36"/>
      <c r="O162" s="35"/>
      <c r="P162" s="35"/>
      <c r="Q162" s="35"/>
      <c r="R162" s="35"/>
      <c r="S162" s="35"/>
      <c r="T162" s="35"/>
      <c r="U162" s="35"/>
      <c r="V162" s="35"/>
      <c r="W162" s="35"/>
      <c r="X162" s="128"/>
      <c r="Y162" s="32"/>
      <c r="Z162" s="32"/>
      <c r="AA162" s="32"/>
      <c r="AB162" s="39">
        <f t="shared" si="28"/>
        <v>0</v>
      </c>
      <c r="AC162" s="40">
        <f t="shared" si="29"/>
        <v>0</v>
      </c>
      <c r="AD162" s="40">
        <f t="array" ref="AD162">IF(AB162=0,0,IF(AB162&gt;9,AVERAGE(LARGE(D162:Z162,{1,2,3,4,5,6,7,8,9,10})),0))</f>
        <v>0</v>
      </c>
      <c r="AE162" s="40">
        <f t="array" ref="AE162">IF(AB162=0,0,IF(AB162&gt;9,SUM(LARGE(D162:Z162,{1,2,3,4,5,6,7,8,9,10})),0))</f>
        <v>0</v>
      </c>
      <c r="AF162" s="40"/>
    </row>
    <row r="163" spans="1:32">
      <c r="A163" s="30" t="s">
        <v>60</v>
      </c>
      <c r="B163" s="31" t="s">
        <v>11</v>
      </c>
      <c r="C163" s="31" t="s">
        <v>45</v>
      </c>
      <c r="D163" s="117">
        <v>32</v>
      </c>
      <c r="E163" s="32">
        <v>37</v>
      </c>
      <c r="F163" s="128"/>
      <c r="G163" s="33">
        <v>45</v>
      </c>
      <c r="H163" s="34">
        <v>42</v>
      </c>
      <c r="I163" s="35">
        <v>38</v>
      </c>
      <c r="J163" s="33">
        <v>40</v>
      </c>
      <c r="K163" s="144">
        <v>41</v>
      </c>
      <c r="L163" s="35">
        <v>40</v>
      </c>
      <c r="M163" s="33">
        <v>46</v>
      </c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32">
        <v>41</v>
      </c>
      <c r="Y163" s="32">
        <v>41</v>
      </c>
      <c r="Z163" s="32">
        <v>37</v>
      </c>
      <c r="AA163" s="32"/>
      <c r="AB163" s="39">
        <f t="shared" si="28"/>
        <v>12</v>
      </c>
      <c r="AC163" s="40">
        <f t="shared" si="29"/>
        <v>40</v>
      </c>
      <c r="AD163" s="40">
        <f t="array" ref="AD163">IF(AB163=0,0,IF(AB163&gt;9,AVERAGE(LARGE(D163:Z163,{1,2,3,4,5,6,7,8,9,10})),0))</f>
        <v>41.1</v>
      </c>
      <c r="AE163" s="40">
        <f t="array" ref="AE163">IF(AB163=0,0,IF(AB163&gt;9,SUM(LARGE(D163:Z163,{1,2,3,4,5,6,7,8,9,10})),0))</f>
        <v>411</v>
      </c>
      <c r="AF163" s="40"/>
    </row>
    <row r="164" spans="1:32">
      <c r="A164" s="30" t="s">
        <v>177</v>
      </c>
      <c r="B164" s="31" t="s">
        <v>11</v>
      </c>
      <c r="C164" s="31" t="s">
        <v>45</v>
      </c>
      <c r="D164" s="32">
        <v>36</v>
      </c>
      <c r="E164" s="32">
        <v>42</v>
      </c>
      <c r="F164" s="32">
        <v>39</v>
      </c>
      <c r="G164" s="33">
        <v>33</v>
      </c>
      <c r="H164" s="34">
        <v>37</v>
      </c>
      <c r="I164" s="35">
        <v>36</v>
      </c>
      <c r="J164" s="33">
        <v>33</v>
      </c>
      <c r="K164" s="144">
        <v>41</v>
      </c>
      <c r="L164" s="35"/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28">
        <v>37</v>
      </c>
      <c r="Y164" s="32">
        <v>40</v>
      </c>
      <c r="Z164" s="32"/>
      <c r="AA164" s="32"/>
      <c r="AB164" s="39">
        <f t="shared" si="28"/>
        <v>10</v>
      </c>
      <c r="AC164" s="40">
        <f t="shared" si="29"/>
        <v>37.4</v>
      </c>
      <c r="AD164" s="40">
        <f t="array" ref="AD164">IF(AB164=0,0,IF(AB164&gt;9,AVERAGE(LARGE(D164:Z164,{1,2,3,4,5,6,7,8,9,10})),0))</f>
        <v>37.4</v>
      </c>
      <c r="AE164" s="40">
        <f t="array" ref="AE164">IF(AB164=0,0,IF(AB164&gt;9,SUM(LARGE(D164:Z164,{1,2,3,4,5,6,7,8,9,10})),0))</f>
        <v>374</v>
      </c>
      <c r="AF164" s="40"/>
    </row>
    <row r="165" spans="1:32">
      <c r="A165" s="124" t="s">
        <v>406</v>
      </c>
      <c r="B165" s="123" t="s">
        <v>11</v>
      </c>
      <c r="C165" s="123" t="s">
        <v>45</v>
      </c>
      <c r="D165" s="121"/>
      <c r="E165" s="121">
        <v>44</v>
      </c>
      <c r="F165" s="128"/>
      <c r="G165" s="33">
        <v>46</v>
      </c>
      <c r="H165" s="34">
        <v>44</v>
      </c>
      <c r="I165" s="35">
        <v>41</v>
      </c>
      <c r="J165" s="33">
        <v>38</v>
      </c>
      <c r="K165" s="144">
        <v>45</v>
      </c>
      <c r="L165" s="35"/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28">
        <v>41</v>
      </c>
      <c r="Y165" s="32">
        <v>40</v>
      </c>
      <c r="Z165" s="32">
        <v>47</v>
      </c>
      <c r="AA165" s="32"/>
      <c r="AB165" s="39">
        <f t="shared" si="28"/>
        <v>9</v>
      </c>
      <c r="AC165" s="40">
        <f t="shared" si="29"/>
        <v>42.888888888888886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40"/>
    </row>
    <row r="166" spans="1:32">
      <c r="A166" s="30" t="s">
        <v>86</v>
      </c>
      <c r="B166" s="31" t="s">
        <v>11</v>
      </c>
      <c r="C166" s="31" t="s">
        <v>45</v>
      </c>
      <c r="D166" s="32"/>
      <c r="E166" s="32">
        <v>40</v>
      </c>
      <c r="F166" s="128"/>
      <c r="G166" s="33">
        <v>46</v>
      </c>
      <c r="H166" s="34">
        <v>41</v>
      </c>
      <c r="I166" s="35">
        <v>42</v>
      </c>
      <c r="J166" s="33">
        <v>44</v>
      </c>
      <c r="K166" s="144">
        <v>46</v>
      </c>
      <c r="L166" s="35"/>
      <c r="M166" s="33"/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>
        <v>42</v>
      </c>
      <c r="Y166" s="160">
        <v>41</v>
      </c>
      <c r="Z166" s="32">
        <v>39</v>
      </c>
      <c r="AA166" s="32"/>
      <c r="AB166" s="39">
        <f t="shared" si="28"/>
        <v>9</v>
      </c>
      <c r="AC166" s="40">
        <f t="shared" si="29"/>
        <v>42.333333333333336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40"/>
    </row>
    <row r="167" spans="1:32">
      <c r="A167" s="30" t="s">
        <v>371</v>
      </c>
      <c r="B167" s="31" t="s">
        <v>11</v>
      </c>
      <c r="C167" s="31" t="s">
        <v>45</v>
      </c>
      <c r="D167" s="32">
        <v>37</v>
      </c>
      <c r="E167" s="32">
        <v>32</v>
      </c>
      <c r="F167" s="128">
        <v>38</v>
      </c>
      <c r="G167" s="33">
        <v>36</v>
      </c>
      <c r="H167" s="34">
        <v>36</v>
      </c>
      <c r="I167" s="35">
        <v>34</v>
      </c>
      <c r="J167" s="33"/>
      <c r="K167" s="144">
        <v>44</v>
      </c>
      <c r="L167" s="35">
        <v>34</v>
      </c>
      <c r="M167" s="33">
        <v>35</v>
      </c>
      <c r="N167" s="36"/>
      <c r="O167" s="35"/>
      <c r="P167" s="35"/>
      <c r="Q167" s="35"/>
      <c r="R167" s="35"/>
      <c r="S167" s="35"/>
      <c r="T167" s="35"/>
      <c r="U167" s="35"/>
      <c r="V167" s="35"/>
      <c r="W167" s="35"/>
      <c r="X167" s="128"/>
      <c r="Y167" s="32"/>
      <c r="Z167" s="32"/>
      <c r="AA167" s="32"/>
      <c r="AB167" s="39">
        <f t="shared" si="28"/>
        <v>9</v>
      </c>
      <c r="AC167" s="40">
        <f t="shared" si="29"/>
        <v>36.222222222222221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40"/>
    </row>
    <row r="168" spans="1:32">
      <c r="A168" s="44" t="s">
        <v>103</v>
      </c>
      <c r="B168" s="32" t="s">
        <v>11</v>
      </c>
      <c r="C168" s="31" t="s">
        <v>45</v>
      </c>
      <c r="D168" s="32"/>
      <c r="E168" s="32">
        <v>38</v>
      </c>
      <c r="F168" s="128">
        <v>39</v>
      </c>
      <c r="G168" s="33">
        <v>30</v>
      </c>
      <c r="H168" s="34">
        <v>34</v>
      </c>
      <c r="I168" s="35">
        <v>31</v>
      </c>
      <c r="J168" s="33">
        <v>33</v>
      </c>
      <c r="K168" s="144">
        <v>33</v>
      </c>
      <c r="L168" s="35"/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28">
        <v>44</v>
      </c>
      <c r="Y168" s="32">
        <v>43</v>
      </c>
      <c r="Z168" s="32"/>
      <c r="AA168" s="32"/>
      <c r="AB168" s="39">
        <f t="shared" si="28"/>
        <v>9</v>
      </c>
      <c r="AC168" s="40">
        <f t="shared" si="29"/>
        <v>36.111111111111114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40"/>
    </row>
    <row r="169" spans="1:32">
      <c r="A169" s="30" t="s">
        <v>83</v>
      </c>
      <c r="B169" s="31" t="s">
        <v>11</v>
      </c>
      <c r="C169" s="31" t="s">
        <v>45</v>
      </c>
      <c r="D169" s="32"/>
      <c r="E169" s="32">
        <v>46</v>
      </c>
      <c r="F169" s="128"/>
      <c r="G169" s="33">
        <v>42</v>
      </c>
      <c r="H169" s="34">
        <v>48</v>
      </c>
      <c r="I169" s="35"/>
      <c r="J169" s="33">
        <v>45</v>
      </c>
      <c r="K169" s="144">
        <v>47</v>
      </c>
      <c r="L169" s="35"/>
      <c r="M169" s="33"/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>
        <v>46</v>
      </c>
      <c r="Y169" s="32">
        <v>41</v>
      </c>
      <c r="Z169" s="32"/>
      <c r="AA169" s="32"/>
      <c r="AB169" s="39">
        <f t="shared" si="28"/>
        <v>7</v>
      </c>
      <c r="AC169" s="40">
        <f t="shared" si="29"/>
        <v>45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40"/>
    </row>
    <row r="170" spans="1:32">
      <c r="A170" s="30" t="s">
        <v>134</v>
      </c>
      <c r="B170" s="31" t="s">
        <v>11</v>
      </c>
      <c r="C170" s="31" t="s">
        <v>45</v>
      </c>
      <c r="D170" s="32"/>
      <c r="E170" s="32">
        <v>42</v>
      </c>
      <c r="F170" s="128"/>
      <c r="G170" s="33"/>
      <c r="H170" s="34">
        <v>39</v>
      </c>
      <c r="I170" s="35">
        <v>42</v>
      </c>
      <c r="J170" s="33">
        <v>43</v>
      </c>
      <c r="K170" s="144">
        <v>42</v>
      </c>
      <c r="L170" s="35"/>
      <c r="M170" s="33"/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>
        <v>46</v>
      </c>
      <c r="Y170" s="32">
        <v>45</v>
      </c>
      <c r="Z170" s="32"/>
      <c r="AA170" s="32"/>
      <c r="AB170" s="39">
        <f t="shared" si="28"/>
        <v>7</v>
      </c>
      <c r="AC170" s="40">
        <f t="shared" si="29"/>
        <v>42.714285714285715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40"/>
    </row>
    <row r="171" spans="1:32">
      <c r="A171" s="30" t="s">
        <v>65</v>
      </c>
      <c r="B171" s="31" t="s">
        <v>11</v>
      </c>
      <c r="C171" s="31" t="s">
        <v>45</v>
      </c>
      <c r="D171" s="32"/>
      <c r="E171" s="32">
        <v>40</v>
      </c>
      <c r="F171" s="128"/>
      <c r="G171" s="33">
        <v>44</v>
      </c>
      <c r="H171" s="34">
        <v>46</v>
      </c>
      <c r="I171" s="35">
        <v>38</v>
      </c>
      <c r="J171" s="33">
        <v>39</v>
      </c>
      <c r="K171" s="144">
        <v>45</v>
      </c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>
        <v>43</v>
      </c>
      <c r="Y171" s="32"/>
      <c r="Z171" s="32"/>
      <c r="AA171" s="32"/>
      <c r="AB171" s="39">
        <f t="shared" si="28"/>
        <v>7</v>
      </c>
      <c r="AC171" s="40">
        <f t="shared" si="29"/>
        <v>42.142857142857146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40"/>
    </row>
    <row r="172" spans="1:32">
      <c r="A172" s="44" t="s">
        <v>220</v>
      </c>
      <c r="B172" s="32" t="s">
        <v>11</v>
      </c>
      <c r="C172" s="32" t="s">
        <v>45</v>
      </c>
      <c r="D172" s="32">
        <v>28</v>
      </c>
      <c r="E172" s="32">
        <v>41</v>
      </c>
      <c r="F172" s="128"/>
      <c r="G172" s="33">
        <v>32</v>
      </c>
      <c r="H172" s="34"/>
      <c r="I172" s="35">
        <v>33</v>
      </c>
      <c r="J172" s="33">
        <v>31</v>
      </c>
      <c r="K172" s="144">
        <v>42</v>
      </c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>
        <v>44</v>
      </c>
      <c r="Y172" s="32"/>
      <c r="Z172" s="32"/>
      <c r="AA172" s="32"/>
      <c r="AB172" s="39">
        <f t="shared" si="28"/>
        <v>7</v>
      </c>
      <c r="AC172" s="40">
        <f t="shared" si="29"/>
        <v>35.857142857142854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40"/>
    </row>
    <row r="173" spans="1:32">
      <c r="A173" s="30" t="s">
        <v>168</v>
      </c>
      <c r="B173" s="31" t="s">
        <v>11</v>
      </c>
      <c r="C173" s="31" t="s">
        <v>45</v>
      </c>
      <c r="D173" s="32"/>
      <c r="E173" s="32"/>
      <c r="F173" s="128">
        <v>39</v>
      </c>
      <c r="G173" s="33">
        <v>38</v>
      </c>
      <c r="H173" s="34">
        <v>36</v>
      </c>
      <c r="I173" s="35"/>
      <c r="J173" s="33">
        <v>38</v>
      </c>
      <c r="K173" s="144">
        <v>38</v>
      </c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>
        <v>42</v>
      </c>
      <c r="Y173" s="32"/>
      <c r="Z173" s="32"/>
      <c r="AA173" s="32"/>
      <c r="AB173" s="39">
        <f t="shared" si="28"/>
        <v>6</v>
      </c>
      <c r="AC173" s="40">
        <f t="shared" si="29"/>
        <v>38.5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40"/>
    </row>
    <row r="174" spans="1:32">
      <c r="A174" s="30" t="s">
        <v>204</v>
      </c>
      <c r="B174" s="31" t="s">
        <v>11</v>
      </c>
      <c r="C174" s="31" t="s">
        <v>45</v>
      </c>
      <c r="D174" s="32"/>
      <c r="E174" s="32"/>
      <c r="F174" s="128"/>
      <c r="G174" s="33">
        <v>35</v>
      </c>
      <c r="H174" s="34"/>
      <c r="I174" s="35">
        <v>35</v>
      </c>
      <c r="J174" s="33">
        <v>34</v>
      </c>
      <c r="K174" s="144">
        <v>37</v>
      </c>
      <c r="L174" s="35"/>
      <c r="M174" s="33"/>
      <c r="N174" s="36"/>
      <c r="O174" s="35"/>
      <c r="P174" s="35"/>
      <c r="Q174" s="35"/>
      <c r="R174" s="35"/>
      <c r="S174" s="35"/>
      <c r="T174" s="35"/>
      <c r="U174" s="35"/>
      <c r="V174" s="35"/>
      <c r="W174" s="35"/>
      <c r="X174" s="128">
        <v>42</v>
      </c>
      <c r="Y174" s="32">
        <v>45</v>
      </c>
      <c r="Z174" s="32"/>
      <c r="AA174" s="32"/>
      <c r="AB174" s="39">
        <f t="shared" si="28"/>
        <v>6</v>
      </c>
      <c r="AC174" s="40">
        <f t="shared" si="29"/>
        <v>38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  <c r="AF174" s="40"/>
    </row>
    <row r="175" spans="1:32">
      <c r="A175" s="30" t="s">
        <v>168</v>
      </c>
      <c r="B175" s="31" t="s">
        <v>11</v>
      </c>
      <c r="C175" s="31" t="s">
        <v>57</v>
      </c>
      <c r="D175" s="32"/>
      <c r="E175" s="32"/>
      <c r="F175" s="128">
        <v>39</v>
      </c>
      <c r="G175" s="33">
        <v>38</v>
      </c>
      <c r="H175" s="34">
        <v>35</v>
      </c>
      <c r="I175" s="35"/>
      <c r="J175" s="33">
        <v>28</v>
      </c>
      <c r="K175" s="144">
        <v>41</v>
      </c>
      <c r="L175" s="35"/>
      <c r="M175" s="33"/>
      <c r="N175" s="36"/>
      <c r="O175" s="35"/>
      <c r="P175" s="35"/>
      <c r="Q175" s="35"/>
      <c r="R175" s="35"/>
      <c r="S175" s="35"/>
      <c r="T175" s="35"/>
      <c r="U175" s="35"/>
      <c r="V175" s="35"/>
      <c r="W175" s="35"/>
      <c r="X175" s="128">
        <v>38</v>
      </c>
      <c r="Y175" s="32"/>
      <c r="Z175" s="32"/>
      <c r="AA175" s="32"/>
      <c r="AB175" s="39">
        <f t="shared" si="28"/>
        <v>6</v>
      </c>
      <c r="AC175" s="40">
        <f t="shared" si="29"/>
        <v>36.5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40"/>
    </row>
    <row r="176" spans="1:32">
      <c r="A176" s="30" t="s">
        <v>132</v>
      </c>
      <c r="B176" s="31" t="s">
        <v>11</v>
      </c>
      <c r="C176" s="31" t="s">
        <v>45</v>
      </c>
      <c r="D176" s="32"/>
      <c r="E176" s="32">
        <v>42</v>
      </c>
      <c r="F176" s="128"/>
      <c r="G176" s="33"/>
      <c r="H176" s="34"/>
      <c r="I176" s="35">
        <v>30</v>
      </c>
      <c r="J176" s="33">
        <v>30</v>
      </c>
      <c r="K176" s="144">
        <v>38</v>
      </c>
      <c r="L176" s="35"/>
      <c r="M176" s="33"/>
      <c r="N176" s="36"/>
      <c r="O176" s="35"/>
      <c r="P176" s="35"/>
      <c r="Q176" s="35"/>
      <c r="R176" s="35"/>
      <c r="S176" s="35"/>
      <c r="T176" s="35"/>
      <c r="U176" s="35"/>
      <c r="V176" s="35"/>
      <c r="W176" s="35"/>
      <c r="X176" s="128">
        <v>40</v>
      </c>
      <c r="Y176" s="32"/>
      <c r="Z176" s="32"/>
      <c r="AA176" s="32"/>
      <c r="AB176" s="39">
        <f t="shared" si="28"/>
        <v>5</v>
      </c>
      <c r="AC176" s="40">
        <f t="shared" si="29"/>
        <v>36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40"/>
    </row>
    <row r="177" spans="1:32">
      <c r="A177" s="124" t="s">
        <v>399</v>
      </c>
      <c r="B177" s="123" t="s">
        <v>11</v>
      </c>
      <c r="C177" s="123" t="s">
        <v>45</v>
      </c>
      <c r="D177" s="32"/>
      <c r="E177" s="32">
        <v>40</v>
      </c>
      <c r="F177" s="128"/>
      <c r="G177" s="33"/>
      <c r="H177" s="34"/>
      <c r="I177" s="35">
        <v>27</v>
      </c>
      <c r="J177" s="33">
        <v>34</v>
      </c>
      <c r="K177" s="144"/>
      <c r="L177" s="35"/>
      <c r="M177" s="33"/>
      <c r="N177" s="36"/>
      <c r="O177" s="35"/>
      <c r="P177" s="35"/>
      <c r="Q177" s="35"/>
      <c r="R177" s="35"/>
      <c r="S177" s="35"/>
      <c r="T177" s="35"/>
      <c r="U177" s="35"/>
      <c r="V177" s="35"/>
      <c r="W177" s="35"/>
      <c r="X177" s="32">
        <v>38</v>
      </c>
      <c r="Y177" s="32"/>
      <c r="Z177" s="32"/>
      <c r="AA177" s="32"/>
      <c r="AB177" s="39">
        <f t="shared" si="28"/>
        <v>4</v>
      </c>
      <c r="AC177" s="40">
        <f t="shared" si="29"/>
        <v>34.75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40"/>
    </row>
    <row r="178" spans="1:32">
      <c r="A178" s="30" t="s">
        <v>282</v>
      </c>
      <c r="B178" s="31" t="s">
        <v>11</v>
      </c>
      <c r="C178" s="31" t="s">
        <v>55</v>
      </c>
      <c r="D178" s="32"/>
      <c r="E178" s="32">
        <v>33</v>
      </c>
      <c r="F178" s="128"/>
      <c r="G178" s="33"/>
      <c r="H178" s="34"/>
      <c r="I178" s="35"/>
      <c r="J178" s="33">
        <v>29</v>
      </c>
      <c r="K178" s="144">
        <v>31</v>
      </c>
      <c r="L178" s="35"/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>
        <v>35</v>
      </c>
      <c r="Y178" s="32"/>
      <c r="Z178" s="32"/>
      <c r="AA178" s="32"/>
      <c r="AB178" s="39">
        <f t="shared" si="28"/>
        <v>4</v>
      </c>
      <c r="AC178" s="40">
        <f t="shared" si="29"/>
        <v>32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40"/>
    </row>
    <row r="179" spans="1:32">
      <c r="A179" s="30" t="s">
        <v>371</v>
      </c>
      <c r="B179" s="31" t="s">
        <v>11</v>
      </c>
      <c r="C179" s="31" t="s">
        <v>50</v>
      </c>
      <c r="D179" s="32"/>
      <c r="E179" s="32"/>
      <c r="F179" s="128"/>
      <c r="G179" s="33"/>
      <c r="H179" s="34"/>
      <c r="I179" s="35"/>
      <c r="J179" s="33">
        <v>31</v>
      </c>
      <c r="K179" s="144">
        <v>40</v>
      </c>
      <c r="L179" s="35"/>
      <c r="M179" s="33">
        <v>47</v>
      </c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 t="shared" si="28"/>
        <v>3</v>
      </c>
      <c r="AC179" s="40">
        <f t="shared" si="29"/>
        <v>39.333333333333336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40"/>
    </row>
    <row r="180" spans="1:32">
      <c r="A180" s="30" t="s">
        <v>208</v>
      </c>
      <c r="B180" s="31" t="s">
        <v>11</v>
      </c>
      <c r="C180" s="31" t="s">
        <v>45</v>
      </c>
      <c r="D180" s="32"/>
      <c r="E180" s="32"/>
      <c r="F180" s="128"/>
      <c r="G180" s="33">
        <v>33</v>
      </c>
      <c r="H180" s="34">
        <v>38</v>
      </c>
      <c r="I180" s="35"/>
      <c r="J180" s="33">
        <v>38</v>
      </c>
      <c r="K180" s="144"/>
      <c r="L180" s="35"/>
      <c r="M180" s="33"/>
      <c r="N180" s="36"/>
      <c r="O180" s="35"/>
      <c r="P180" s="35"/>
      <c r="Q180" s="35"/>
      <c r="R180" s="35"/>
      <c r="S180" s="35"/>
      <c r="T180" s="35"/>
      <c r="U180" s="35"/>
      <c r="V180" s="35"/>
      <c r="W180" s="35"/>
      <c r="X180" s="128"/>
      <c r="Y180" s="32"/>
      <c r="Z180" s="32"/>
      <c r="AA180" s="32"/>
      <c r="AB180" s="39">
        <f t="shared" si="28"/>
        <v>3</v>
      </c>
      <c r="AC180" s="40">
        <f t="shared" si="29"/>
        <v>36.333333333333336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40"/>
    </row>
    <row r="181" spans="1:32">
      <c r="A181" s="30" t="s">
        <v>431</v>
      </c>
      <c r="B181" s="31" t="s">
        <v>11</v>
      </c>
      <c r="C181" s="31" t="s">
        <v>45</v>
      </c>
      <c r="D181" s="32"/>
      <c r="E181" s="32"/>
      <c r="F181" s="128"/>
      <c r="G181" s="33">
        <v>27</v>
      </c>
      <c r="H181" s="34">
        <v>32</v>
      </c>
      <c r="I181" s="35"/>
      <c r="J181" s="33">
        <v>31</v>
      </c>
      <c r="K181" s="144"/>
      <c r="L181" s="35"/>
      <c r="M181" s="33"/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2"/>
      <c r="AB181" s="39">
        <f t="shared" si="28"/>
        <v>3</v>
      </c>
      <c r="AC181" s="40">
        <f t="shared" si="29"/>
        <v>30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40"/>
    </row>
    <row r="182" spans="1:32">
      <c r="A182" s="30" t="s">
        <v>317</v>
      </c>
      <c r="B182" s="31" t="s">
        <v>11</v>
      </c>
      <c r="C182" s="31" t="s">
        <v>45</v>
      </c>
      <c r="D182" s="37"/>
      <c r="E182" s="37"/>
      <c r="F182" s="129"/>
      <c r="G182" s="36">
        <v>34</v>
      </c>
      <c r="H182" s="36"/>
      <c r="I182" s="36"/>
      <c r="J182" s="36"/>
      <c r="K182" s="145">
        <v>39</v>
      </c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129"/>
      <c r="Y182" s="37"/>
      <c r="Z182" s="37"/>
      <c r="AA182" s="37"/>
      <c r="AB182" s="39">
        <f t="shared" si="28"/>
        <v>2</v>
      </c>
      <c r="AC182" s="40">
        <f t="shared" si="29"/>
        <v>36.5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40"/>
    </row>
    <row r="183" spans="1:32">
      <c r="A183" s="30" t="s">
        <v>344</v>
      </c>
      <c r="B183" s="31" t="s">
        <v>11</v>
      </c>
      <c r="C183" s="31" t="s">
        <v>45</v>
      </c>
      <c r="D183" s="32"/>
      <c r="E183" s="32"/>
      <c r="F183" s="128"/>
      <c r="G183" s="33">
        <v>35</v>
      </c>
      <c r="H183" s="34"/>
      <c r="I183" s="35"/>
      <c r="J183" s="33"/>
      <c r="K183" s="144">
        <v>37</v>
      </c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1"/>
      <c r="AB183" s="39">
        <f t="shared" si="28"/>
        <v>2</v>
      </c>
      <c r="AC183" s="40">
        <f t="shared" si="29"/>
        <v>36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40"/>
    </row>
    <row r="184" spans="1:32">
      <c r="A184" s="30" t="s">
        <v>446</v>
      </c>
      <c r="B184" s="31" t="s">
        <v>11</v>
      </c>
      <c r="C184" s="31" t="s">
        <v>45</v>
      </c>
      <c r="D184" s="32"/>
      <c r="E184" s="32"/>
      <c r="F184" s="128"/>
      <c r="G184" s="33"/>
      <c r="H184" s="34"/>
      <c r="I184" s="35"/>
      <c r="J184" s="33">
        <v>34</v>
      </c>
      <c r="K184" s="144">
        <v>37</v>
      </c>
      <c r="L184" s="35"/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/>
      <c r="Y184" s="32"/>
      <c r="Z184" s="32"/>
      <c r="AA184" s="32"/>
      <c r="AB184" s="39">
        <f t="shared" si="28"/>
        <v>2</v>
      </c>
      <c r="AC184" s="40">
        <f t="shared" si="29"/>
        <v>35.5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40"/>
    </row>
    <row r="185" spans="1:32">
      <c r="A185" s="30" t="s">
        <v>320</v>
      </c>
      <c r="B185" s="31" t="s">
        <v>11</v>
      </c>
      <c r="C185" s="31" t="s">
        <v>45</v>
      </c>
      <c r="D185" s="32"/>
      <c r="E185" s="32"/>
      <c r="F185" s="128"/>
      <c r="G185" s="33">
        <v>30</v>
      </c>
      <c r="H185" s="34"/>
      <c r="I185" s="35"/>
      <c r="J185" s="33"/>
      <c r="K185" s="144">
        <v>36</v>
      </c>
      <c r="L185" s="35"/>
      <c r="M185" s="33"/>
      <c r="N185" s="36"/>
      <c r="O185" s="35"/>
      <c r="P185" s="35"/>
      <c r="Q185" s="35"/>
      <c r="R185" s="35"/>
      <c r="S185" s="35"/>
      <c r="T185" s="35"/>
      <c r="U185" s="35"/>
      <c r="V185" s="35"/>
      <c r="W185" s="35"/>
      <c r="X185" s="128"/>
      <c r="Y185" s="32"/>
      <c r="Z185" s="32"/>
      <c r="AA185" s="32"/>
      <c r="AB185" s="39">
        <f t="shared" si="28"/>
        <v>2</v>
      </c>
      <c r="AC185" s="40">
        <f t="shared" si="29"/>
        <v>33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98"/>
    </row>
    <row r="186" spans="1:32">
      <c r="A186" s="30" t="s">
        <v>432</v>
      </c>
      <c r="B186" s="31" t="s">
        <v>11</v>
      </c>
      <c r="C186" s="31" t="s">
        <v>45</v>
      </c>
      <c r="D186" s="32"/>
      <c r="E186" s="32"/>
      <c r="F186" s="128"/>
      <c r="G186" s="33"/>
      <c r="H186" s="34">
        <v>48</v>
      </c>
      <c r="I186" s="35"/>
      <c r="J186" s="33"/>
      <c r="K186" s="144"/>
      <c r="L186" s="35"/>
      <c r="M186" s="33"/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/>
      <c r="Y186" s="32"/>
      <c r="Z186" s="32"/>
      <c r="AA186" s="32"/>
      <c r="AB186" s="39">
        <f t="shared" si="28"/>
        <v>1</v>
      </c>
      <c r="AC186" s="40">
        <f t="shared" si="29"/>
        <v>48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40"/>
    </row>
    <row r="187" spans="1:32">
      <c r="A187" s="30" t="s">
        <v>451</v>
      </c>
      <c r="B187" s="31" t="s">
        <v>11</v>
      </c>
      <c r="C187" s="31" t="s">
        <v>58</v>
      </c>
      <c r="D187" s="32"/>
      <c r="E187" s="32"/>
      <c r="F187" s="128"/>
      <c r="G187" s="33"/>
      <c r="H187" s="34"/>
      <c r="I187" s="35"/>
      <c r="J187" s="33"/>
      <c r="K187" s="144">
        <v>42</v>
      </c>
      <c r="L187" s="35"/>
      <c r="M187" s="33"/>
      <c r="N187" s="36"/>
      <c r="O187" s="35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 t="shared" si="28"/>
        <v>1</v>
      </c>
      <c r="AC187" s="40">
        <f t="shared" si="29"/>
        <v>42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  <c r="AF187" s="40"/>
    </row>
    <row r="188" spans="1:32">
      <c r="A188" s="30" t="s">
        <v>293</v>
      </c>
      <c r="B188" s="31" t="s">
        <v>11</v>
      </c>
      <c r="C188" s="41" t="s">
        <v>45</v>
      </c>
      <c r="D188" s="32"/>
      <c r="E188" s="32"/>
      <c r="F188" s="128"/>
      <c r="G188" s="33"/>
      <c r="H188" s="34"/>
      <c r="I188" s="35"/>
      <c r="J188" s="33"/>
      <c r="K188" s="144">
        <v>41</v>
      </c>
      <c r="L188" s="35"/>
      <c r="M188" s="33"/>
      <c r="N188" s="36"/>
      <c r="O188" s="33"/>
      <c r="P188" s="35"/>
      <c r="Q188" s="35"/>
      <c r="R188" s="35"/>
      <c r="S188" s="35"/>
      <c r="T188" s="35"/>
      <c r="U188" s="35"/>
      <c r="V188" s="35"/>
      <c r="W188" s="35"/>
      <c r="X188" s="128"/>
      <c r="Y188" s="32"/>
      <c r="Z188" s="32"/>
      <c r="AA188" s="32"/>
      <c r="AB188" s="39">
        <f t="shared" si="28"/>
        <v>1</v>
      </c>
      <c r="AC188" s="40">
        <f t="shared" si="29"/>
        <v>41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  <c r="AF188" s="40"/>
    </row>
    <row r="189" spans="1:32">
      <c r="A189" s="82" t="s">
        <v>75</v>
      </c>
      <c r="B189" s="31" t="s">
        <v>11</v>
      </c>
      <c r="C189" s="31" t="s">
        <v>45</v>
      </c>
      <c r="D189" s="32"/>
      <c r="E189" s="32"/>
      <c r="F189" s="128"/>
      <c r="G189" s="33"/>
      <c r="H189" s="34">
        <v>41</v>
      </c>
      <c r="I189" s="35"/>
      <c r="J189" s="33"/>
      <c r="K189" s="144"/>
      <c r="L189" s="35"/>
      <c r="M189" s="33"/>
      <c r="N189" s="36"/>
      <c r="O189" s="35"/>
      <c r="P189" s="35"/>
      <c r="Q189" s="35"/>
      <c r="R189" s="35"/>
      <c r="S189" s="35"/>
      <c r="T189" s="35"/>
      <c r="U189" s="35"/>
      <c r="V189" s="35"/>
      <c r="W189" s="35"/>
      <c r="X189" s="128"/>
      <c r="Y189" s="32"/>
      <c r="Z189" s="32"/>
      <c r="AA189" s="32"/>
      <c r="AB189" s="39">
        <f t="shared" si="28"/>
        <v>1</v>
      </c>
      <c r="AC189" s="40">
        <f t="shared" si="29"/>
        <v>41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40"/>
    </row>
    <row r="190" spans="1:32">
      <c r="A190" s="44" t="s">
        <v>311</v>
      </c>
      <c r="B190" s="32" t="s">
        <v>11</v>
      </c>
      <c r="C190" s="32" t="s">
        <v>45</v>
      </c>
      <c r="D190" s="32"/>
      <c r="E190" s="32"/>
      <c r="F190" s="128"/>
      <c r="G190" s="31"/>
      <c r="H190" s="42">
        <v>41</v>
      </c>
      <c r="I190" s="32"/>
      <c r="J190" s="31"/>
      <c r="K190" s="128"/>
      <c r="L190" s="32"/>
      <c r="M190" s="31"/>
      <c r="N190" s="37"/>
      <c r="O190" s="32"/>
      <c r="P190" s="32"/>
      <c r="Q190" s="32"/>
      <c r="R190" s="32"/>
      <c r="S190" s="32"/>
      <c r="T190" s="32"/>
      <c r="U190" s="32"/>
      <c r="V190" s="32"/>
      <c r="W190" s="32"/>
      <c r="X190" s="128"/>
      <c r="Y190" s="32"/>
      <c r="Z190" s="32"/>
      <c r="AA190" s="32"/>
      <c r="AB190" s="39">
        <f t="shared" si="28"/>
        <v>1</v>
      </c>
      <c r="AC190" s="40">
        <f t="shared" si="29"/>
        <v>41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98"/>
    </row>
    <row r="191" spans="1:32">
      <c r="A191" s="30" t="s">
        <v>452</v>
      </c>
      <c r="B191" s="31" t="s">
        <v>11</v>
      </c>
      <c r="C191" s="31" t="s">
        <v>58</v>
      </c>
      <c r="D191" s="32"/>
      <c r="E191" s="32"/>
      <c r="F191" s="128"/>
      <c r="G191" s="31"/>
      <c r="H191" s="42"/>
      <c r="I191" s="32"/>
      <c r="J191" s="31"/>
      <c r="K191" s="128">
        <v>38</v>
      </c>
      <c r="L191" s="32"/>
      <c r="M191" s="31"/>
      <c r="N191" s="37"/>
      <c r="O191" s="32"/>
      <c r="P191" s="32"/>
      <c r="Q191" s="32"/>
      <c r="R191" s="32"/>
      <c r="S191" s="32"/>
      <c r="T191" s="32"/>
      <c r="U191" s="32"/>
      <c r="V191" s="32"/>
      <c r="W191" s="32"/>
      <c r="X191" s="128"/>
      <c r="Y191" s="32"/>
      <c r="Z191" s="32"/>
      <c r="AA191" s="32"/>
      <c r="AB191" s="39">
        <f t="shared" si="28"/>
        <v>1</v>
      </c>
      <c r="AC191" s="40">
        <f t="shared" si="29"/>
        <v>38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40"/>
    </row>
    <row r="192" spans="1:32">
      <c r="A192" s="30" t="s">
        <v>453</v>
      </c>
      <c r="B192" s="31" t="s">
        <v>11</v>
      </c>
      <c r="C192" s="31" t="s">
        <v>58</v>
      </c>
      <c r="D192" s="32"/>
      <c r="E192" s="32"/>
      <c r="F192" s="128"/>
      <c r="G192" s="33"/>
      <c r="H192" s="34"/>
      <c r="I192" s="35"/>
      <c r="J192" s="33"/>
      <c r="K192" s="144">
        <v>32</v>
      </c>
      <c r="L192" s="35"/>
      <c r="M192" s="33"/>
      <c r="N192" s="36"/>
      <c r="O192" s="35"/>
      <c r="P192" s="35"/>
      <c r="Q192" s="35"/>
      <c r="R192" s="35"/>
      <c r="S192" s="35"/>
      <c r="T192" s="35"/>
      <c r="U192" s="35"/>
      <c r="V192" s="35"/>
      <c r="W192" s="35"/>
      <c r="X192" s="128"/>
      <c r="Y192" s="32"/>
      <c r="Z192" s="32"/>
      <c r="AA192" s="32"/>
      <c r="AB192" s="39">
        <f t="shared" si="28"/>
        <v>1</v>
      </c>
      <c r="AC192" s="40">
        <f t="shared" si="29"/>
        <v>32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40"/>
    </row>
    <row r="193" spans="1:32">
      <c r="A193" s="30" t="s">
        <v>68</v>
      </c>
      <c r="B193" s="31" t="s">
        <v>11</v>
      </c>
      <c r="C193" s="31" t="s">
        <v>45</v>
      </c>
      <c r="D193" s="32"/>
      <c r="E193" s="32"/>
      <c r="F193" s="128"/>
      <c r="G193" s="33"/>
      <c r="H193" s="34"/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/>
      <c r="Y193" s="31"/>
      <c r="Z193" s="31"/>
      <c r="AA193" s="32"/>
      <c r="AB193" s="39">
        <f t="shared" si="28"/>
        <v>0</v>
      </c>
      <c r="AC193" s="40">
        <f t="shared" si="29"/>
        <v>0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40"/>
    </row>
    <row r="194" spans="1:32">
      <c r="A194" s="30" t="s">
        <v>94</v>
      </c>
      <c r="B194" s="31" t="s">
        <v>11</v>
      </c>
      <c r="C194" s="31" t="s">
        <v>45</v>
      </c>
      <c r="D194" s="32"/>
      <c r="E194" s="32"/>
      <c r="F194" s="128"/>
      <c r="G194" s="33"/>
      <c r="H194" s="34"/>
      <c r="I194" s="35"/>
      <c r="J194" s="33"/>
      <c r="K194" s="144"/>
      <c r="L194" s="35"/>
      <c r="M194" s="33"/>
      <c r="N194" s="36"/>
      <c r="O194" s="35"/>
      <c r="P194" s="35"/>
      <c r="Q194" s="35"/>
      <c r="R194" s="35"/>
      <c r="S194" s="35"/>
      <c r="T194" s="35"/>
      <c r="U194" s="35"/>
      <c r="V194" s="35"/>
      <c r="W194" s="35"/>
      <c r="X194" s="128"/>
      <c r="Y194" s="32"/>
      <c r="Z194" s="32"/>
      <c r="AA194" s="31"/>
      <c r="AB194" s="39">
        <f t="shared" si="28"/>
        <v>0</v>
      </c>
      <c r="AC194" s="40">
        <f t="shared" si="29"/>
        <v>0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40"/>
    </row>
    <row r="195" spans="1:32">
      <c r="A195" s="44" t="s">
        <v>132</v>
      </c>
      <c r="B195" s="32" t="s">
        <v>11</v>
      </c>
      <c r="C195" s="31" t="s">
        <v>50</v>
      </c>
      <c r="D195" s="32"/>
      <c r="E195" s="32"/>
      <c r="F195" s="128"/>
      <c r="G195" s="33"/>
      <c r="H195" s="34"/>
      <c r="I195" s="35"/>
      <c r="J195" s="33"/>
      <c r="K195" s="144"/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1"/>
      <c r="AB195" s="39">
        <f t="shared" si="28"/>
        <v>0</v>
      </c>
      <c r="AC195" s="40">
        <f t="shared" si="29"/>
        <v>0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98"/>
    </row>
    <row r="196" spans="1:32">
      <c r="A196" s="30" t="s">
        <v>355</v>
      </c>
      <c r="B196" s="31" t="s">
        <v>11</v>
      </c>
      <c r="C196" s="31" t="s">
        <v>45</v>
      </c>
      <c r="D196" s="117"/>
      <c r="E196" s="32"/>
      <c r="F196" s="128"/>
      <c r="G196" s="33"/>
      <c r="H196" s="34"/>
      <c r="I196" s="35"/>
      <c r="J196" s="33"/>
      <c r="K196" s="144"/>
      <c r="L196" s="35"/>
      <c r="M196" s="33"/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/>
      <c r="Y196" s="32"/>
      <c r="Z196" s="32"/>
      <c r="AA196" s="32"/>
      <c r="AB196" s="39">
        <f t="shared" si="28"/>
        <v>0</v>
      </c>
      <c r="AC196" s="40">
        <f t="shared" si="29"/>
        <v>0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40"/>
    </row>
    <row r="197" spans="1:32">
      <c r="A197" s="30" t="s">
        <v>360</v>
      </c>
      <c r="B197" s="31" t="s">
        <v>11</v>
      </c>
      <c r="C197" s="31" t="s">
        <v>45</v>
      </c>
      <c r="D197" s="32"/>
      <c r="E197" s="32"/>
      <c r="F197" s="128"/>
      <c r="G197" s="33"/>
      <c r="H197" s="34"/>
      <c r="I197" s="35"/>
      <c r="J197" s="33"/>
      <c r="K197" s="144"/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28"/>
      <c r="Y197" s="32"/>
      <c r="Z197" s="32"/>
      <c r="AA197" s="32"/>
      <c r="AB197" s="39">
        <f t="shared" si="28"/>
        <v>0</v>
      </c>
      <c r="AC197" s="40">
        <f t="shared" si="29"/>
        <v>0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98"/>
    </row>
    <row r="198" spans="1:32">
      <c r="A198" s="30" t="s">
        <v>363</v>
      </c>
      <c r="B198" s="31" t="s">
        <v>11</v>
      </c>
      <c r="C198" s="31" t="s">
        <v>45</v>
      </c>
      <c r="D198" s="32"/>
      <c r="E198" s="32"/>
      <c r="F198" s="128"/>
      <c r="G198" s="33"/>
      <c r="H198" s="34"/>
      <c r="I198" s="35"/>
      <c r="J198" s="33"/>
      <c r="K198" s="144"/>
      <c r="L198" s="35"/>
      <c r="M198" s="33"/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/>
      <c r="Y198" s="37"/>
      <c r="Z198" s="32"/>
      <c r="AA198" s="32"/>
      <c r="AB198" s="39">
        <f t="shared" si="28"/>
        <v>0</v>
      </c>
      <c r="AC198" s="40">
        <f t="shared" si="29"/>
        <v>0</v>
      </c>
      <c r="AD198" s="40">
        <f t="array" ref="AD198">IF(AB198=0,0,IF(AB198&gt;9,AVERAGE(LARGE(D198:Z198,{1,2,3,4,5,6,7,8,9,10})),0))</f>
        <v>0</v>
      </c>
      <c r="AE198" s="40">
        <f t="array" ref="AE198">IF(AB198=0,0,IF(AB198&gt;9,SUM(LARGE(D198:Z198,{1,2,3,4,5,6,7,8,9,10})),0))</f>
        <v>0</v>
      </c>
      <c r="AF198" s="40"/>
    </row>
    <row r="199" spans="1:32">
      <c r="A199" s="30" t="s">
        <v>91</v>
      </c>
      <c r="B199" s="31" t="s">
        <v>8</v>
      </c>
      <c r="C199" s="31" t="s">
        <v>45</v>
      </c>
      <c r="D199" s="32">
        <v>43</v>
      </c>
      <c r="E199" s="32">
        <v>42</v>
      </c>
      <c r="F199" s="128">
        <v>37</v>
      </c>
      <c r="G199" s="33">
        <v>41</v>
      </c>
      <c r="H199" s="34">
        <v>38</v>
      </c>
      <c r="I199" s="35">
        <v>41</v>
      </c>
      <c r="J199" s="33">
        <v>34</v>
      </c>
      <c r="K199" s="144">
        <v>41</v>
      </c>
      <c r="L199" s="35">
        <v>41</v>
      </c>
      <c r="M199" s="33">
        <v>47</v>
      </c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>
        <v>39</v>
      </c>
      <c r="Y199" s="32"/>
      <c r="Z199" s="32"/>
      <c r="AA199" s="32"/>
      <c r="AB199" s="39">
        <f t="shared" si="28"/>
        <v>11</v>
      </c>
      <c r="AC199" s="40">
        <f t="shared" si="29"/>
        <v>40.363636363636367</v>
      </c>
      <c r="AD199" s="40">
        <f t="array" ref="AD199">IF(AB199=0,0,IF(AB199&gt;9,AVERAGE(LARGE(D199:Z199,{1,2,3,4,5,6,7,8,9,10})),0))</f>
        <v>41</v>
      </c>
      <c r="AE199" s="40">
        <f t="array" ref="AE199">IF(AB199=0,0,IF(AB199&gt;9,SUM(LARGE(D199:Z199,{1,2,3,4,5,6,7,8,9,10})),0))</f>
        <v>410</v>
      </c>
      <c r="AF199" s="40"/>
    </row>
    <row r="200" spans="1:32">
      <c r="A200" s="30" t="s">
        <v>163</v>
      </c>
      <c r="B200" s="31" t="s">
        <v>8</v>
      </c>
      <c r="C200" s="31" t="s">
        <v>50</v>
      </c>
      <c r="D200" s="37">
        <v>30</v>
      </c>
      <c r="E200" s="37">
        <v>43</v>
      </c>
      <c r="F200" s="129">
        <v>38</v>
      </c>
      <c r="G200" s="36">
        <v>40</v>
      </c>
      <c r="H200" s="36">
        <v>41</v>
      </c>
      <c r="I200" s="36">
        <v>35</v>
      </c>
      <c r="J200" s="36">
        <v>35</v>
      </c>
      <c r="K200" s="145">
        <v>42</v>
      </c>
      <c r="L200" s="36">
        <v>39</v>
      </c>
      <c r="M200" s="36">
        <v>44</v>
      </c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129">
        <v>30</v>
      </c>
      <c r="Y200" s="37">
        <v>44</v>
      </c>
      <c r="Z200" s="37"/>
      <c r="AA200" s="37"/>
      <c r="AB200" s="39">
        <f t="shared" si="28"/>
        <v>12</v>
      </c>
      <c r="AC200" s="40">
        <f t="shared" si="29"/>
        <v>38.416666666666664</v>
      </c>
      <c r="AD200" s="40">
        <f t="array" ref="AD200">IF(AB200=0,0,IF(AB200&gt;9,AVERAGE(LARGE(D200:Z200,{1,2,3,4,5,6,7,8,9,10})),0))</f>
        <v>40.1</v>
      </c>
      <c r="AE200" s="40">
        <f t="array" ref="AE200">IF(AB200=0,0,IF(AB200&gt;9,SUM(LARGE(D200:Z200,{1,2,3,4,5,6,7,8,9,10})),0))</f>
        <v>401</v>
      </c>
      <c r="AF200" s="98"/>
    </row>
    <row r="201" spans="1:32">
      <c r="A201" s="46" t="s">
        <v>163</v>
      </c>
      <c r="B201" s="37" t="s">
        <v>8</v>
      </c>
      <c r="C201" s="37" t="s">
        <v>57</v>
      </c>
      <c r="D201" s="32">
        <v>34</v>
      </c>
      <c r="E201" s="32">
        <v>42</v>
      </c>
      <c r="F201" s="128">
        <v>42</v>
      </c>
      <c r="G201" s="33">
        <v>36</v>
      </c>
      <c r="H201" s="34">
        <v>40</v>
      </c>
      <c r="I201" s="35">
        <v>41</v>
      </c>
      <c r="J201" s="33">
        <v>38</v>
      </c>
      <c r="K201" s="144">
        <v>35</v>
      </c>
      <c r="L201" s="35">
        <v>33</v>
      </c>
      <c r="M201" s="33">
        <v>45</v>
      </c>
      <c r="N201" s="36"/>
      <c r="O201" s="35"/>
      <c r="P201" s="35"/>
      <c r="Q201" s="35"/>
      <c r="R201" s="35"/>
      <c r="S201" s="35"/>
      <c r="T201" s="35"/>
      <c r="U201" s="35"/>
      <c r="V201" s="35"/>
      <c r="W201" s="35"/>
      <c r="X201" s="128">
        <v>39</v>
      </c>
      <c r="Y201" s="31">
        <v>41</v>
      </c>
      <c r="Z201" s="37"/>
      <c r="AA201" s="32"/>
      <c r="AB201" s="39">
        <f t="shared" si="28"/>
        <v>12</v>
      </c>
      <c r="AC201" s="40">
        <f t="shared" si="29"/>
        <v>38.833333333333336</v>
      </c>
      <c r="AD201" s="40">
        <f t="array" ref="AD201">IF(AB201=0,0,IF(AB201&gt;9,AVERAGE(LARGE(D201:Z201,{1,2,3,4,5,6,7,8,9,10})),0))</f>
        <v>39.9</v>
      </c>
      <c r="AE201" s="40">
        <f t="array" ref="AE201">IF(AB201=0,0,IF(AB201&gt;9,SUM(LARGE(D201:Z201,{1,2,3,4,5,6,7,8,9,10})),0))</f>
        <v>399</v>
      </c>
      <c r="AF201" s="40"/>
    </row>
    <row r="202" spans="1:32">
      <c r="A202" s="30" t="s">
        <v>381</v>
      </c>
      <c r="B202" s="31" t="s">
        <v>8</v>
      </c>
      <c r="C202" s="31" t="s">
        <v>45</v>
      </c>
      <c r="D202" s="32">
        <v>40</v>
      </c>
      <c r="E202" s="32">
        <v>41</v>
      </c>
      <c r="F202" s="128"/>
      <c r="G202" s="33">
        <v>40</v>
      </c>
      <c r="H202" s="34">
        <v>26</v>
      </c>
      <c r="I202" s="35">
        <v>36</v>
      </c>
      <c r="J202" s="33">
        <v>39</v>
      </c>
      <c r="K202" s="144">
        <v>42</v>
      </c>
      <c r="L202" s="35"/>
      <c r="M202" s="33">
        <v>39</v>
      </c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>
        <v>33</v>
      </c>
      <c r="Y202" s="32">
        <v>38</v>
      </c>
      <c r="Z202" s="32"/>
      <c r="AA202" s="32"/>
      <c r="AB202" s="39">
        <f t="shared" si="28"/>
        <v>10</v>
      </c>
      <c r="AC202" s="40">
        <f t="shared" si="29"/>
        <v>37.4</v>
      </c>
      <c r="AD202" s="40">
        <f t="array" ref="AD202">IF(AB202=0,0,IF(AB202&gt;9,AVERAGE(LARGE(D202:Z202,{1,2,3,4,5,6,7,8,9,10})),0))</f>
        <v>37.4</v>
      </c>
      <c r="AE202" s="40">
        <f t="array" ref="AE202">IF(AB202=0,0,IF(AB202&gt;9,SUM(LARGE(D202:Z202,{1,2,3,4,5,6,7,8,9,10})),0))</f>
        <v>374</v>
      </c>
      <c r="AF202" s="40"/>
    </row>
    <row r="203" spans="1:32">
      <c r="A203" s="30" t="s">
        <v>91</v>
      </c>
      <c r="B203" s="31" t="s">
        <v>8</v>
      </c>
      <c r="C203" s="31" t="s">
        <v>50</v>
      </c>
      <c r="D203" s="32">
        <v>38</v>
      </c>
      <c r="E203" s="32">
        <v>39</v>
      </c>
      <c r="F203" s="128">
        <v>42</v>
      </c>
      <c r="G203" s="31">
        <v>40</v>
      </c>
      <c r="H203" s="42">
        <v>30</v>
      </c>
      <c r="I203" s="32">
        <v>38</v>
      </c>
      <c r="J203" s="31">
        <v>30</v>
      </c>
      <c r="K203" s="128">
        <v>40</v>
      </c>
      <c r="L203" s="32">
        <v>35</v>
      </c>
      <c r="M203" s="31">
        <v>39</v>
      </c>
      <c r="N203" s="37"/>
      <c r="O203" s="32"/>
      <c r="P203" s="32"/>
      <c r="Q203" s="32"/>
      <c r="R203" s="32"/>
      <c r="S203" s="32"/>
      <c r="T203" s="32"/>
      <c r="U203" s="117"/>
      <c r="V203" s="32"/>
      <c r="W203" s="32"/>
      <c r="X203" s="128">
        <v>31</v>
      </c>
      <c r="Y203" s="32"/>
      <c r="Z203" s="32"/>
      <c r="AA203" s="32"/>
      <c r="AB203" s="39">
        <f t="shared" si="28"/>
        <v>11</v>
      </c>
      <c r="AC203" s="40">
        <f t="shared" si="29"/>
        <v>36.545454545454547</v>
      </c>
      <c r="AD203" s="40">
        <f t="array" ref="AD203">IF(AB203=0,0,IF(AB203&gt;9,AVERAGE(LARGE(D203:Z203,{1,2,3,4,5,6,7,8,9,10})),0))</f>
        <v>37.200000000000003</v>
      </c>
      <c r="AE203" s="40">
        <f t="array" ref="AE203">IF(AB203=0,0,IF(AB203&gt;9,SUM(LARGE(D203:Z203,{1,2,3,4,5,6,7,8,9,10})),0))</f>
        <v>372</v>
      </c>
      <c r="AF203" s="40"/>
    </row>
    <row r="204" spans="1:32">
      <c r="A204" s="44" t="s">
        <v>283</v>
      </c>
      <c r="B204" s="32" t="s">
        <v>8</v>
      </c>
      <c r="C204" s="32" t="s">
        <v>45</v>
      </c>
      <c r="D204" s="32"/>
      <c r="E204" s="32"/>
      <c r="F204" s="128">
        <v>41</v>
      </c>
      <c r="G204" s="31">
        <v>39</v>
      </c>
      <c r="H204" s="42"/>
      <c r="I204" s="32">
        <v>34</v>
      </c>
      <c r="J204" s="31">
        <v>31</v>
      </c>
      <c r="K204" s="128">
        <v>34</v>
      </c>
      <c r="L204" s="32">
        <v>32</v>
      </c>
      <c r="M204" s="31">
        <v>43</v>
      </c>
      <c r="N204" s="37"/>
      <c r="O204" s="32"/>
      <c r="P204" s="32"/>
      <c r="Q204" s="32"/>
      <c r="R204" s="32"/>
      <c r="S204" s="32"/>
      <c r="T204" s="32"/>
      <c r="U204" s="32"/>
      <c r="V204" s="32"/>
      <c r="W204" s="32"/>
      <c r="X204" s="128">
        <v>36</v>
      </c>
      <c r="Y204" s="32">
        <v>33</v>
      </c>
      <c r="Z204" s="32">
        <v>39</v>
      </c>
      <c r="AA204" s="32"/>
      <c r="AB204" s="39">
        <f t="shared" si="28"/>
        <v>10</v>
      </c>
      <c r="AC204" s="40">
        <f t="shared" si="29"/>
        <v>36.200000000000003</v>
      </c>
      <c r="AD204" s="40">
        <f t="array" ref="AD204">IF(AB204=0,0,IF(AB204&gt;9,AVERAGE(LARGE(D204:Z204,{1,2,3,4,5,6,7,8,9,10})),0))</f>
        <v>36.200000000000003</v>
      </c>
      <c r="AE204" s="40">
        <f t="array" ref="AE204">IF(AB204=0,0,IF(AB204&gt;9,SUM(LARGE(D204:Z204,{1,2,3,4,5,6,7,8,9,10})),0))</f>
        <v>362</v>
      </c>
      <c r="AF204" s="40"/>
    </row>
    <row r="205" spans="1:32">
      <c r="A205" s="44" t="s">
        <v>380</v>
      </c>
      <c r="B205" s="38" t="s">
        <v>8</v>
      </c>
      <c r="C205" s="38" t="s">
        <v>45</v>
      </c>
      <c r="D205" s="32">
        <v>35</v>
      </c>
      <c r="E205" s="32">
        <v>38</v>
      </c>
      <c r="F205" s="128"/>
      <c r="G205" s="33">
        <v>35</v>
      </c>
      <c r="H205" s="34">
        <v>30</v>
      </c>
      <c r="I205" s="35">
        <v>34</v>
      </c>
      <c r="J205" s="33">
        <v>29</v>
      </c>
      <c r="K205" s="144">
        <v>39</v>
      </c>
      <c r="L205" s="35"/>
      <c r="M205" s="33">
        <v>42</v>
      </c>
      <c r="N205" s="36"/>
      <c r="O205" s="35"/>
      <c r="P205" s="35"/>
      <c r="Q205" s="35"/>
      <c r="R205" s="35"/>
      <c r="S205" s="35"/>
      <c r="T205" s="35"/>
      <c r="U205" s="35"/>
      <c r="V205" s="35"/>
      <c r="W205" s="35"/>
      <c r="X205" s="128">
        <v>33</v>
      </c>
      <c r="Y205" s="32">
        <v>38</v>
      </c>
      <c r="Z205" s="32"/>
      <c r="AA205" s="32"/>
      <c r="AB205" s="39">
        <f t="shared" si="28"/>
        <v>10</v>
      </c>
      <c r="AC205" s="40">
        <f t="shared" si="29"/>
        <v>35.299999999999997</v>
      </c>
      <c r="AD205" s="40">
        <f t="array" ref="AD205">IF(AB205=0,0,IF(AB205&gt;9,AVERAGE(LARGE(D205:Z205,{1,2,3,4,5,6,7,8,9,10})),0))</f>
        <v>35.299999999999997</v>
      </c>
      <c r="AE205" s="40">
        <f t="array" ref="AE205">IF(AB205=0,0,IF(AB205&gt;9,SUM(LARGE(D205:Z205,{1,2,3,4,5,6,7,8,9,10})),0))</f>
        <v>353</v>
      </c>
      <c r="AF205" s="40"/>
    </row>
    <row r="206" spans="1:32">
      <c r="A206" s="30" t="s">
        <v>52</v>
      </c>
      <c r="B206" s="31" t="s">
        <v>8</v>
      </c>
      <c r="C206" s="31" t="s">
        <v>47</v>
      </c>
      <c r="D206" s="32"/>
      <c r="E206" s="32">
        <v>33</v>
      </c>
      <c r="F206" s="128">
        <v>40</v>
      </c>
      <c r="G206" s="31">
        <v>30</v>
      </c>
      <c r="H206" s="42"/>
      <c r="I206" s="32">
        <v>29</v>
      </c>
      <c r="J206" s="31">
        <v>21</v>
      </c>
      <c r="K206" s="128">
        <v>30</v>
      </c>
      <c r="L206" s="32">
        <v>29</v>
      </c>
      <c r="M206" s="31">
        <v>29</v>
      </c>
      <c r="N206" s="37"/>
      <c r="O206" s="32"/>
      <c r="P206" s="32"/>
      <c r="Q206" s="32"/>
      <c r="R206" s="32"/>
      <c r="S206" s="32"/>
      <c r="T206" s="32"/>
      <c r="U206" s="32"/>
      <c r="V206" s="32"/>
      <c r="W206" s="32"/>
      <c r="X206" s="128">
        <v>36</v>
      </c>
      <c r="Y206" s="32">
        <v>37</v>
      </c>
      <c r="Z206" s="160">
        <v>36</v>
      </c>
      <c r="AA206" s="32"/>
      <c r="AB206" s="39">
        <f t="shared" si="28"/>
        <v>11</v>
      </c>
      <c r="AC206" s="40">
        <f t="shared" si="29"/>
        <v>31.818181818181817</v>
      </c>
      <c r="AD206" s="40">
        <f t="array" ref="AD206">IF(AB206=0,0,IF(AB206&gt;9,AVERAGE(LARGE(D206:Z206,{1,2,3,4,5,6,7,8,9,10})),0))</f>
        <v>32.9</v>
      </c>
      <c r="AE206" s="40">
        <f t="array" ref="AE206">IF(AB206=0,0,IF(AB206&gt;9,SUM(LARGE(D206:Z206,{1,2,3,4,5,6,7,8,9,10})),0))</f>
        <v>329</v>
      </c>
      <c r="AF206" s="40"/>
    </row>
    <row r="207" spans="1:32">
      <c r="A207" s="30" t="s">
        <v>367</v>
      </c>
      <c r="B207" s="31" t="s">
        <v>8</v>
      </c>
      <c r="C207" s="31" t="s">
        <v>45</v>
      </c>
      <c r="D207" s="32">
        <v>37</v>
      </c>
      <c r="E207" s="32">
        <v>38</v>
      </c>
      <c r="F207" s="128"/>
      <c r="G207" s="33">
        <v>33</v>
      </c>
      <c r="H207" s="34">
        <v>33</v>
      </c>
      <c r="I207" s="35">
        <v>42</v>
      </c>
      <c r="J207" s="33">
        <v>34</v>
      </c>
      <c r="K207" s="144"/>
      <c r="L207" s="35"/>
      <c r="M207" s="33"/>
      <c r="N207" s="36"/>
      <c r="O207" s="35"/>
      <c r="P207" s="35"/>
      <c r="Q207" s="35"/>
      <c r="R207" s="35"/>
      <c r="S207" s="35"/>
      <c r="T207" s="35"/>
      <c r="U207" s="35"/>
      <c r="V207" s="35"/>
      <c r="W207" s="35"/>
      <c r="X207" s="158">
        <v>31</v>
      </c>
      <c r="Y207" s="32">
        <v>41</v>
      </c>
      <c r="Z207" s="32">
        <v>36</v>
      </c>
      <c r="AA207" s="32"/>
      <c r="AB207" s="39">
        <f t="shared" si="28"/>
        <v>9</v>
      </c>
      <c r="AC207" s="40">
        <f t="shared" si="29"/>
        <v>36.111111111111114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40"/>
    </row>
    <row r="208" spans="1:32">
      <c r="A208" s="30" t="s">
        <v>49</v>
      </c>
      <c r="B208" s="31" t="s">
        <v>8</v>
      </c>
      <c r="C208" s="31" t="s">
        <v>50</v>
      </c>
      <c r="D208" s="32">
        <v>32</v>
      </c>
      <c r="E208" s="32">
        <v>39</v>
      </c>
      <c r="F208" s="32">
        <v>44</v>
      </c>
      <c r="G208" s="31">
        <v>34</v>
      </c>
      <c r="H208" s="42"/>
      <c r="I208" s="32">
        <v>31</v>
      </c>
      <c r="J208" s="31">
        <v>29</v>
      </c>
      <c r="K208" s="32">
        <v>32</v>
      </c>
      <c r="L208" s="32">
        <v>32</v>
      </c>
      <c r="M208" s="31"/>
      <c r="N208" s="37"/>
      <c r="O208" s="32"/>
      <c r="P208" s="32"/>
      <c r="Q208" s="32"/>
      <c r="R208" s="32"/>
      <c r="S208" s="32"/>
      <c r="T208" s="32"/>
      <c r="U208" s="32"/>
      <c r="V208" s="32"/>
      <c r="W208" s="32"/>
      <c r="X208" s="128">
        <v>34</v>
      </c>
      <c r="Y208" s="32"/>
      <c r="Z208" s="32"/>
      <c r="AA208" s="32"/>
      <c r="AB208" s="39">
        <f t="shared" si="28"/>
        <v>9</v>
      </c>
      <c r="AC208" s="40">
        <f t="shared" si="29"/>
        <v>34.111111111111114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40"/>
    </row>
    <row r="209" spans="1:32">
      <c r="A209" s="30" t="s">
        <v>196</v>
      </c>
      <c r="B209" s="31" t="s">
        <v>8</v>
      </c>
      <c r="C209" s="31" t="s">
        <v>45</v>
      </c>
      <c r="D209" s="32">
        <v>33</v>
      </c>
      <c r="E209" s="32"/>
      <c r="F209" s="128">
        <v>32</v>
      </c>
      <c r="G209" s="33">
        <v>32</v>
      </c>
      <c r="H209" s="34">
        <v>35</v>
      </c>
      <c r="I209" s="35">
        <v>33</v>
      </c>
      <c r="J209" s="33">
        <v>30</v>
      </c>
      <c r="K209" s="144">
        <v>28</v>
      </c>
      <c r="L209" s="35"/>
      <c r="M209" s="33"/>
      <c r="N209" s="36"/>
      <c r="O209" s="35"/>
      <c r="P209" s="35"/>
      <c r="Q209" s="35"/>
      <c r="R209" s="35"/>
      <c r="S209" s="35"/>
      <c r="T209" s="35"/>
      <c r="U209" s="35"/>
      <c r="V209" s="35"/>
      <c r="W209" s="35"/>
      <c r="X209" s="159">
        <v>39</v>
      </c>
      <c r="Y209" s="32">
        <v>36</v>
      </c>
      <c r="Z209" s="32"/>
      <c r="AA209" s="32"/>
      <c r="AB209" s="39">
        <f t="shared" si="28"/>
        <v>9</v>
      </c>
      <c r="AC209" s="40">
        <f t="shared" si="29"/>
        <v>33.111111111111114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98"/>
    </row>
    <row r="210" spans="1:32">
      <c r="A210" s="30" t="s">
        <v>367</v>
      </c>
      <c r="B210" s="31" t="s">
        <v>8</v>
      </c>
      <c r="C210" s="31" t="s">
        <v>50</v>
      </c>
      <c r="D210" s="32">
        <v>35</v>
      </c>
      <c r="E210" s="32">
        <v>41</v>
      </c>
      <c r="F210" s="128"/>
      <c r="G210" s="33">
        <v>38</v>
      </c>
      <c r="H210" s="34">
        <v>36</v>
      </c>
      <c r="I210" s="35">
        <v>31</v>
      </c>
      <c r="J210" s="33">
        <v>37</v>
      </c>
      <c r="K210" s="144"/>
      <c r="L210" s="35"/>
      <c r="M210" s="33"/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59">
        <v>27</v>
      </c>
      <c r="Y210" s="32">
        <v>32</v>
      </c>
      <c r="Z210" s="32"/>
      <c r="AA210" s="32"/>
      <c r="AB210" s="39">
        <f t="shared" si="28"/>
        <v>8</v>
      </c>
      <c r="AC210" s="40">
        <f t="shared" si="29"/>
        <v>34.625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98"/>
    </row>
    <row r="211" spans="1:32">
      <c r="A211" s="30" t="s">
        <v>49</v>
      </c>
      <c r="B211" s="31" t="s">
        <v>8</v>
      </c>
      <c r="C211" s="31" t="s">
        <v>47</v>
      </c>
      <c r="D211" s="32">
        <v>34</v>
      </c>
      <c r="E211" s="32">
        <v>40</v>
      </c>
      <c r="F211" s="32">
        <v>41</v>
      </c>
      <c r="G211" s="33">
        <v>37</v>
      </c>
      <c r="H211" s="34"/>
      <c r="I211" s="35">
        <v>35</v>
      </c>
      <c r="J211" s="33">
        <v>29</v>
      </c>
      <c r="K211" s="35">
        <v>29</v>
      </c>
      <c r="L211" s="35"/>
      <c r="M211" s="33"/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>
        <v>31</v>
      </c>
      <c r="Y211" s="32"/>
      <c r="Z211" s="32"/>
      <c r="AA211" s="32"/>
      <c r="AB211" s="39">
        <f t="shared" si="28"/>
        <v>8</v>
      </c>
      <c r="AC211" s="40">
        <f t="shared" si="29"/>
        <v>34.5</v>
      </c>
      <c r="AD211" s="40">
        <f t="array" ref="AD211">IF(AB211=0,0,IF(AB211&gt;9,AVERAGE(LARGE(D211:Z211,{1,2,3,4,5,6,7,8,9,10})),0))</f>
        <v>0</v>
      </c>
      <c r="AE211" s="40">
        <f t="array" ref="AE211">IF(AB211=0,0,IF(AB211&gt;9,SUM(LARGE(D211:Z211,{1,2,3,4,5,6,7,8,9,10})),0))</f>
        <v>0</v>
      </c>
      <c r="AF211" s="98"/>
    </row>
    <row r="212" spans="1:32">
      <c r="A212" s="44" t="s">
        <v>312</v>
      </c>
      <c r="B212" s="32" t="s">
        <v>8</v>
      </c>
      <c r="C212" s="31" t="s">
        <v>47</v>
      </c>
      <c r="D212" s="32">
        <v>32</v>
      </c>
      <c r="E212" s="32"/>
      <c r="F212" s="128">
        <v>43</v>
      </c>
      <c r="G212" s="33">
        <v>37</v>
      </c>
      <c r="H212" s="34">
        <v>45</v>
      </c>
      <c r="I212" s="35">
        <v>40</v>
      </c>
      <c r="J212" s="33">
        <v>37</v>
      </c>
      <c r="K212" s="144">
        <v>43</v>
      </c>
      <c r="L212" s="35"/>
      <c r="M212" s="33"/>
      <c r="N212" s="36"/>
      <c r="O212" s="35"/>
      <c r="P212" s="35"/>
      <c r="Q212" s="35"/>
      <c r="R212" s="35"/>
      <c r="S212" s="35"/>
      <c r="T212" s="35"/>
      <c r="U212" s="35"/>
      <c r="V212" s="35"/>
      <c r="W212" s="35"/>
      <c r="X212" s="128"/>
      <c r="Y212" s="32"/>
      <c r="Z212" s="32"/>
      <c r="AA212" s="32"/>
      <c r="AB212" s="39">
        <f t="shared" ref="AB212:AB275" si="30">COUNT(D212:AA212)</f>
        <v>7</v>
      </c>
      <c r="AC212" s="40">
        <f t="shared" ref="AC212:AC275" si="31">IF(AB212=0,0,AVERAGE(D212:Z212))</f>
        <v>39.571428571428569</v>
      </c>
      <c r="AD212" s="40">
        <f t="array" ref="AD212">IF(AB212=0,0,IF(AB212&gt;9,AVERAGE(LARGE(D212:Z212,{1,2,3,4,5,6,7,8,9,10})),0))</f>
        <v>0</v>
      </c>
      <c r="AE212" s="40">
        <f t="array" ref="AE212">IF(AB212=0,0,IF(AB212&gt;9,SUM(LARGE(D212:Z212,{1,2,3,4,5,6,7,8,9,10})),0))</f>
        <v>0</v>
      </c>
      <c r="AF212" s="40"/>
    </row>
    <row r="213" spans="1:32">
      <c r="A213" s="30" t="s">
        <v>198</v>
      </c>
      <c r="B213" s="31" t="s">
        <v>8</v>
      </c>
      <c r="C213" s="31" t="s">
        <v>45</v>
      </c>
      <c r="D213" s="32"/>
      <c r="E213" s="32">
        <v>39</v>
      </c>
      <c r="F213" s="128">
        <v>44</v>
      </c>
      <c r="G213" s="33">
        <v>35</v>
      </c>
      <c r="H213" s="34">
        <v>38</v>
      </c>
      <c r="I213" s="35">
        <v>38</v>
      </c>
      <c r="J213" s="33"/>
      <c r="K213" s="144">
        <v>37</v>
      </c>
      <c r="L213" s="35"/>
      <c r="M213" s="33">
        <v>38</v>
      </c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/>
      <c r="Y213" s="32"/>
      <c r="Z213" s="32"/>
      <c r="AA213" s="32"/>
      <c r="AB213" s="39">
        <f t="shared" si="30"/>
        <v>7</v>
      </c>
      <c r="AC213" s="40">
        <f t="shared" si="31"/>
        <v>38.428571428571431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40"/>
    </row>
    <row r="214" spans="1:32">
      <c r="A214" s="30" t="s">
        <v>198</v>
      </c>
      <c r="B214" s="31" t="s">
        <v>8</v>
      </c>
      <c r="C214" s="31" t="s">
        <v>47</v>
      </c>
      <c r="D214" s="32"/>
      <c r="E214" s="32">
        <v>38</v>
      </c>
      <c r="F214" s="128">
        <v>39</v>
      </c>
      <c r="G214" s="33">
        <v>35</v>
      </c>
      <c r="H214" s="34">
        <v>36</v>
      </c>
      <c r="I214" s="35">
        <v>32</v>
      </c>
      <c r="J214" s="33"/>
      <c r="K214" s="144">
        <v>41</v>
      </c>
      <c r="L214" s="35"/>
      <c r="M214" s="33">
        <v>38</v>
      </c>
      <c r="N214" s="36"/>
      <c r="O214" s="35"/>
      <c r="P214" s="35"/>
      <c r="Q214" s="35"/>
      <c r="R214" s="35"/>
      <c r="S214" s="35"/>
      <c r="T214" s="35"/>
      <c r="U214" s="35"/>
      <c r="V214" s="35"/>
      <c r="W214" s="35"/>
      <c r="X214" s="128"/>
      <c r="Y214" s="32"/>
      <c r="Z214" s="32"/>
      <c r="AA214" s="32"/>
      <c r="AB214" s="39">
        <f t="shared" si="30"/>
        <v>7</v>
      </c>
      <c r="AC214" s="40">
        <f t="shared" si="31"/>
        <v>37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40"/>
    </row>
    <row r="215" spans="1:32">
      <c r="A215" s="30" t="s">
        <v>184</v>
      </c>
      <c r="B215" s="31" t="s">
        <v>8</v>
      </c>
      <c r="C215" s="31" t="s">
        <v>45</v>
      </c>
      <c r="D215" s="32">
        <v>34</v>
      </c>
      <c r="E215" s="32"/>
      <c r="F215" s="128"/>
      <c r="G215" s="33">
        <v>40</v>
      </c>
      <c r="H215" s="34">
        <v>36</v>
      </c>
      <c r="I215" s="35">
        <v>34</v>
      </c>
      <c r="J215" s="33">
        <v>30</v>
      </c>
      <c r="K215" s="144">
        <v>39</v>
      </c>
      <c r="L215" s="35"/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59">
        <v>42</v>
      </c>
      <c r="Y215" s="32"/>
      <c r="Z215" s="32"/>
      <c r="AA215" s="32"/>
      <c r="AB215" s="39">
        <f t="shared" si="30"/>
        <v>7</v>
      </c>
      <c r="AC215" s="40">
        <f t="shared" si="31"/>
        <v>36.428571428571431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98"/>
    </row>
    <row r="216" spans="1:32">
      <c r="A216" s="30" t="s">
        <v>196</v>
      </c>
      <c r="B216" s="31" t="s">
        <v>8</v>
      </c>
      <c r="C216" s="31" t="s">
        <v>50</v>
      </c>
      <c r="D216" s="32">
        <v>33</v>
      </c>
      <c r="E216" s="32"/>
      <c r="F216" s="128">
        <v>38</v>
      </c>
      <c r="G216" s="33">
        <v>27</v>
      </c>
      <c r="H216" s="34">
        <v>34</v>
      </c>
      <c r="I216" s="35">
        <v>32</v>
      </c>
      <c r="J216" s="33">
        <v>29</v>
      </c>
      <c r="K216" s="144">
        <v>39</v>
      </c>
      <c r="L216" s="35"/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/>
      <c r="Y216" s="32"/>
      <c r="Z216" s="32"/>
      <c r="AA216" s="32"/>
      <c r="AB216" s="39">
        <f t="shared" si="30"/>
        <v>7</v>
      </c>
      <c r="AC216" s="40">
        <f t="shared" si="31"/>
        <v>33.142857142857146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98"/>
    </row>
    <row r="217" spans="1:32">
      <c r="A217" s="44" t="s">
        <v>184</v>
      </c>
      <c r="B217" s="32" t="s">
        <v>8</v>
      </c>
      <c r="C217" s="32" t="s">
        <v>57</v>
      </c>
      <c r="D217" s="32">
        <v>30</v>
      </c>
      <c r="E217" s="32"/>
      <c r="F217" s="128"/>
      <c r="G217" s="33">
        <v>25</v>
      </c>
      <c r="H217" s="34">
        <v>35</v>
      </c>
      <c r="I217" s="35">
        <v>21</v>
      </c>
      <c r="J217" s="33">
        <v>25</v>
      </c>
      <c r="K217" s="144">
        <v>35</v>
      </c>
      <c r="L217" s="35"/>
      <c r="M217" s="33"/>
      <c r="N217" s="36"/>
      <c r="O217" s="35"/>
      <c r="P217" s="35"/>
      <c r="Q217" s="35"/>
      <c r="R217" s="35"/>
      <c r="S217" s="35"/>
      <c r="T217" s="35"/>
      <c r="U217" s="35"/>
      <c r="V217" s="35"/>
      <c r="W217" s="35"/>
      <c r="X217" s="159">
        <v>38</v>
      </c>
      <c r="Y217" s="32"/>
      <c r="Z217" s="32"/>
      <c r="AA217" s="31"/>
      <c r="AB217" s="39">
        <f t="shared" si="30"/>
        <v>7</v>
      </c>
      <c r="AC217" s="40">
        <f t="shared" si="31"/>
        <v>29.857142857142858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40"/>
    </row>
    <row r="218" spans="1:32">
      <c r="A218" s="30" t="s">
        <v>322</v>
      </c>
      <c r="B218" s="31" t="s">
        <v>8</v>
      </c>
      <c r="C218" s="31" t="s">
        <v>45</v>
      </c>
      <c r="D218" s="32">
        <v>37</v>
      </c>
      <c r="E218" s="32"/>
      <c r="F218" s="128">
        <v>45</v>
      </c>
      <c r="G218" s="33">
        <v>39</v>
      </c>
      <c r="H218" s="34"/>
      <c r="I218" s="35">
        <v>41</v>
      </c>
      <c r="J218" s="33">
        <v>39</v>
      </c>
      <c r="K218" s="144">
        <v>42</v>
      </c>
      <c r="L218" s="35"/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/>
      <c r="Y218" s="32"/>
      <c r="Z218" s="32"/>
      <c r="AA218" s="32"/>
      <c r="AB218" s="39">
        <f t="shared" si="30"/>
        <v>6</v>
      </c>
      <c r="AC218" s="40">
        <f t="shared" si="31"/>
        <v>40.5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40"/>
    </row>
    <row r="219" spans="1:32">
      <c r="A219" s="30" t="s">
        <v>197</v>
      </c>
      <c r="B219" s="31" t="s">
        <v>8</v>
      </c>
      <c r="C219" s="31" t="s">
        <v>45</v>
      </c>
      <c r="D219" s="32"/>
      <c r="E219" s="32"/>
      <c r="F219" s="128"/>
      <c r="G219" s="33">
        <v>31</v>
      </c>
      <c r="H219" s="34"/>
      <c r="I219" s="35">
        <v>38</v>
      </c>
      <c r="J219" s="33">
        <v>38</v>
      </c>
      <c r="K219" s="144">
        <v>46</v>
      </c>
      <c r="L219" s="35">
        <v>38</v>
      </c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2"/>
      <c r="Z219" s="32"/>
      <c r="AA219" s="32"/>
      <c r="AB219" s="39">
        <f t="shared" si="30"/>
        <v>5</v>
      </c>
      <c r="AC219" s="40">
        <f t="shared" si="31"/>
        <v>38.200000000000003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40"/>
    </row>
    <row r="220" spans="1:32">
      <c r="A220" s="30" t="s">
        <v>197</v>
      </c>
      <c r="B220" s="31" t="s">
        <v>8</v>
      </c>
      <c r="C220" s="31" t="s">
        <v>96</v>
      </c>
      <c r="D220" s="32"/>
      <c r="E220" s="32"/>
      <c r="F220" s="128"/>
      <c r="G220" s="33">
        <v>42</v>
      </c>
      <c r="H220" s="34"/>
      <c r="I220" s="35"/>
      <c r="J220" s="33">
        <v>34</v>
      </c>
      <c r="K220" s="144">
        <v>36</v>
      </c>
      <c r="L220" s="35">
        <v>29</v>
      </c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2"/>
      <c r="AB220" s="39">
        <f t="shared" si="30"/>
        <v>4</v>
      </c>
      <c r="AC220" s="40">
        <f t="shared" si="31"/>
        <v>35.25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40"/>
    </row>
    <row r="221" spans="1:32">
      <c r="A221" s="44" t="s">
        <v>107</v>
      </c>
      <c r="B221" s="32" t="s">
        <v>8</v>
      </c>
      <c r="C221" s="32" t="s">
        <v>47</v>
      </c>
      <c r="D221" s="32">
        <v>40</v>
      </c>
      <c r="E221" s="32"/>
      <c r="F221" s="128"/>
      <c r="G221" s="33">
        <v>31</v>
      </c>
      <c r="H221" s="34"/>
      <c r="I221" s="35">
        <v>36</v>
      </c>
      <c r="J221" s="33">
        <v>31</v>
      </c>
      <c r="K221" s="144"/>
      <c r="L221" s="35"/>
      <c r="M221" s="33"/>
      <c r="N221" s="36"/>
      <c r="O221" s="35"/>
      <c r="P221" s="35"/>
      <c r="Q221" s="35"/>
      <c r="R221" s="35"/>
      <c r="S221" s="35"/>
      <c r="T221" s="35"/>
      <c r="U221" s="35"/>
      <c r="V221" s="35"/>
      <c r="W221" s="35"/>
      <c r="X221" s="128"/>
      <c r="Y221" s="32"/>
      <c r="Z221" s="32"/>
      <c r="AA221" s="31"/>
      <c r="AB221" s="39">
        <f t="shared" si="30"/>
        <v>4</v>
      </c>
      <c r="AC221" s="40">
        <f t="shared" si="31"/>
        <v>34.5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40"/>
    </row>
    <row r="222" spans="1:32">
      <c r="A222" s="30" t="s">
        <v>198</v>
      </c>
      <c r="B222" s="31" t="s">
        <v>8</v>
      </c>
      <c r="C222" s="31" t="s">
        <v>50</v>
      </c>
      <c r="D222" s="32"/>
      <c r="E222" s="32">
        <v>37</v>
      </c>
      <c r="F222" s="128"/>
      <c r="G222" s="33">
        <v>36</v>
      </c>
      <c r="H222" s="34">
        <v>33</v>
      </c>
      <c r="I222" s="35"/>
      <c r="J222" s="33">
        <v>31</v>
      </c>
      <c r="K222" s="144"/>
      <c r="L222" s="35"/>
      <c r="M222" s="33"/>
      <c r="N222" s="36"/>
      <c r="O222" s="35"/>
      <c r="P222" s="35"/>
      <c r="Q222" s="35"/>
      <c r="R222" s="35"/>
      <c r="S222" s="35"/>
      <c r="T222" s="35"/>
      <c r="U222" s="35"/>
      <c r="V222" s="35"/>
      <c r="W222" s="35"/>
      <c r="X222" s="128"/>
      <c r="Y222" s="32"/>
      <c r="Z222" s="32"/>
      <c r="AA222" s="32"/>
      <c r="AB222" s="39">
        <f t="shared" si="30"/>
        <v>4</v>
      </c>
      <c r="AC222" s="40">
        <f t="shared" si="31"/>
        <v>34.25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40"/>
    </row>
    <row r="223" spans="1:32">
      <c r="A223" s="30" t="s">
        <v>107</v>
      </c>
      <c r="B223" s="31" t="s">
        <v>8</v>
      </c>
      <c r="C223" s="31" t="s">
        <v>45</v>
      </c>
      <c r="D223" s="32">
        <v>31</v>
      </c>
      <c r="E223" s="32">
        <v>37</v>
      </c>
      <c r="F223" s="128"/>
      <c r="G223" s="33">
        <v>31</v>
      </c>
      <c r="H223" s="34"/>
      <c r="I223" s="35"/>
      <c r="J223" s="33">
        <v>31</v>
      </c>
      <c r="K223" s="144"/>
      <c r="L223" s="35"/>
      <c r="M223" s="33"/>
      <c r="N223" s="36"/>
      <c r="O223" s="35"/>
      <c r="P223" s="35"/>
      <c r="Q223" s="35"/>
      <c r="R223" s="35"/>
      <c r="S223" s="35"/>
      <c r="T223" s="35"/>
      <c r="U223" s="35"/>
      <c r="V223" s="35"/>
      <c r="W223" s="35"/>
      <c r="X223" s="128"/>
      <c r="Y223" s="32"/>
      <c r="Z223" s="32"/>
      <c r="AA223" s="32"/>
      <c r="AB223" s="39">
        <f t="shared" si="30"/>
        <v>4</v>
      </c>
      <c r="AC223" s="40">
        <f t="shared" si="31"/>
        <v>32.5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40"/>
    </row>
    <row r="224" spans="1:32">
      <c r="A224" s="30" t="s">
        <v>198</v>
      </c>
      <c r="B224" s="31" t="s">
        <v>8</v>
      </c>
      <c r="C224" s="31" t="s">
        <v>57</v>
      </c>
      <c r="D224" s="32"/>
      <c r="E224" s="32">
        <v>32</v>
      </c>
      <c r="F224" s="128"/>
      <c r="G224" s="33">
        <v>30</v>
      </c>
      <c r="H224" s="34">
        <v>36</v>
      </c>
      <c r="I224" s="35"/>
      <c r="J224" s="33">
        <v>20</v>
      </c>
      <c r="K224" s="144"/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 t="shared" si="30"/>
        <v>4</v>
      </c>
      <c r="AC224" s="40">
        <f t="shared" si="31"/>
        <v>29.5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40"/>
    </row>
    <row r="225" spans="1:32">
      <c r="A225" s="30" t="s">
        <v>175</v>
      </c>
      <c r="B225" s="31" t="s">
        <v>8</v>
      </c>
      <c r="C225" s="31" t="s">
        <v>47</v>
      </c>
      <c r="D225" s="32">
        <v>37</v>
      </c>
      <c r="E225" s="32">
        <v>43</v>
      </c>
      <c r="F225" s="32"/>
      <c r="G225" s="33">
        <v>39</v>
      </c>
      <c r="H225" s="34"/>
      <c r="I225" s="35"/>
      <c r="J225" s="33"/>
      <c r="K225" s="144"/>
      <c r="L225" s="35"/>
      <c r="M225" s="33"/>
      <c r="N225" s="36"/>
      <c r="O225" s="35"/>
      <c r="P225" s="35"/>
      <c r="Q225" s="35"/>
      <c r="R225" s="35"/>
      <c r="S225" s="35"/>
      <c r="T225" s="35"/>
      <c r="U225" s="35"/>
      <c r="V225" s="35"/>
      <c r="W225" s="35"/>
      <c r="X225" s="128"/>
      <c r="Y225" s="32"/>
      <c r="Z225" s="32"/>
      <c r="AA225" s="32"/>
      <c r="AB225" s="39">
        <f t="shared" si="30"/>
        <v>3</v>
      </c>
      <c r="AC225" s="40">
        <f t="shared" si="31"/>
        <v>39.666666666666664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40"/>
    </row>
    <row r="226" spans="1:32">
      <c r="A226" s="30" t="s">
        <v>180</v>
      </c>
      <c r="B226" s="31" t="s">
        <v>8</v>
      </c>
      <c r="C226" s="41" t="s">
        <v>45</v>
      </c>
      <c r="D226" s="32"/>
      <c r="E226" s="32"/>
      <c r="F226" s="128"/>
      <c r="G226" s="33"/>
      <c r="H226" s="34">
        <v>37</v>
      </c>
      <c r="I226" s="35">
        <v>33</v>
      </c>
      <c r="J226" s="33">
        <v>32</v>
      </c>
      <c r="K226" s="144"/>
      <c r="L226" s="35"/>
      <c r="M226" s="33"/>
      <c r="N226" s="36"/>
      <c r="O226" s="35"/>
      <c r="P226" s="35"/>
      <c r="Q226" s="35"/>
      <c r="R226" s="35"/>
      <c r="S226" s="35"/>
      <c r="T226" s="35"/>
      <c r="U226" s="35"/>
      <c r="V226" s="35"/>
      <c r="W226" s="35"/>
      <c r="X226" s="128"/>
      <c r="Y226" s="32"/>
      <c r="Z226" s="32"/>
      <c r="AA226" s="32"/>
      <c r="AB226" s="39">
        <f t="shared" si="30"/>
        <v>3</v>
      </c>
      <c r="AC226" s="40">
        <f t="shared" si="31"/>
        <v>34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98"/>
    </row>
    <row r="227" spans="1:32">
      <c r="A227" s="44" t="s">
        <v>180</v>
      </c>
      <c r="B227" s="32" t="s">
        <v>8</v>
      </c>
      <c r="C227" s="32" t="s">
        <v>47</v>
      </c>
      <c r="D227" s="32"/>
      <c r="E227" s="32">
        <v>40</v>
      </c>
      <c r="F227" s="128"/>
      <c r="G227" s="33">
        <v>25</v>
      </c>
      <c r="H227" s="34"/>
      <c r="I227" s="35"/>
      <c r="J227" s="33"/>
      <c r="K227" s="144"/>
      <c r="L227" s="35"/>
      <c r="M227" s="33"/>
      <c r="N227" s="36"/>
      <c r="O227" s="35"/>
      <c r="P227" s="35"/>
      <c r="Q227" s="35"/>
      <c r="R227" s="35"/>
      <c r="S227" s="35"/>
      <c r="T227" s="35"/>
      <c r="U227" s="35"/>
      <c r="V227" s="35"/>
      <c r="W227" s="35"/>
      <c r="X227" s="159">
        <v>36</v>
      </c>
      <c r="Y227" s="32"/>
      <c r="Z227" s="32"/>
      <c r="AA227" s="32"/>
      <c r="AB227" s="39">
        <f t="shared" si="30"/>
        <v>3</v>
      </c>
      <c r="AC227" s="40">
        <f t="shared" si="31"/>
        <v>33.666666666666664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98"/>
    </row>
    <row r="228" spans="1:32">
      <c r="A228" s="118" t="s">
        <v>48</v>
      </c>
      <c r="B228" s="32" t="s">
        <v>8</v>
      </c>
      <c r="C228" s="32" t="s">
        <v>45</v>
      </c>
      <c r="D228" s="32"/>
      <c r="E228" s="32">
        <v>40</v>
      </c>
      <c r="F228" s="128"/>
      <c r="G228" s="33">
        <v>34</v>
      </c>
      <c r="H228" s="34"/>
      <c r="I228" s="35">
        <v>26</v>
      </c>
      <c r="J228" s="33"/>
      <c r="K228" s="144"/>
      <c r="L228" s="35"/>
      <c r="M228" s="33"/>
      <c r="N228" s="36"/>
      <c r="O228" s="35"/>
      <c r="P228" s="35"/>
      <c r="Q228" s="35"/>
      <c r="R228" s="35"/>
      <c r="S228" s="35"/>
      <c r="T228" s="35"/>
      <c r="U228" s="35"/>
      <c r="V228" s="35"/>
      <c r="W228" s="35"/>
      <c r="X228" s="128"/>
      <c r="Y228" s="32"/>
      <c r="Z228" s="32"/>
      <c r="AA228" s="32"/>
      <c r="AB228" s="39">
        <f t="shared" si="30"/>
        <v>3</v>
      </c>
      <c r="AC228" s="40">
        <f t="shared" si="31"/>
        <v>33.333333333333336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98"/>
    </row>
    <row r="229" spans="1:32">
      <c r="A229" s="46" t="s">
        <v>161</v>
      </c>
      <c r="B229" s="37" t="s">
        <v>8</v>
      </c>
      <c r="C229" s="37" t="s">
        <v>47</v>
      </c>
      <c r="D229" s="32"/>
      <c r="E229" s="32"/>
      <c r="F229" s="128">
        <v>40</v>
      </c>
      <c r="G229" s="33"/>
      <c r="H229" s="34">
        <v>40</v>
      </c>
      <c r="I229" s="35"/>
      <c r="J229" s="33"/>
      <c r="K229" s="144"/>
      <c r="L229" s="35"/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28"/>
      <c r="Y229" s="32"/>
      <c r="Z229" s="32"/>
      <c r="AA229" s="32"/>
      <c r="AB229" s="39">
        <f t="shared" si="30"/>
        <v>2</v>
      </c>
      <c r="AC229" s="40">
        <f t="shared" si="31"/>
        <v>40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98"/>
    </row>
    <row r="230" spans="1:32">
      <c r="A230" s="30" t="s">
        <v>105</v>
      </c>
      <c r="B230" s="31" t="s">
        <v>8</v>
      </c>
      <c r="C230" s="31" t="s">
        <v>50</v>
      </c>
      <c r="D230" s="32"/>
      <c r="E230" s="32">
        <v>40</v>
      </c>
      <c r="F230" s="128"/>
      <c r="G230" s="33">
        <v>39</v>
      </c>
      <c r="H230" s="34"/>
      <c r="I230" s="35"/>
      <c r="J230" s="33"/>
      <c r="K230" s="144"/>
      <c r="L230" s="35"/>
      <c r="M230" s="33"/>
      <c r="N230" s="36"/>
      <c r="O230" s="35"/>
      <c r="P230" s="35"/>
      <c r="Q230" s="35"/>
      <c r="R230" s="35"/>
      <c r="S230" s="35"/>
      <c r="T230" s="35"/>
      <c r="U230" s="35"/>
      <c r="V230" s="35"/>
      <c r="W230" s="35"/>
      <c r="X230" s="128"/>
      <c r="Y230" s="32"/>
      <c r="Z230" s="32"/>
      <c r="AA230" s="31"/>
      <c r="AB230" s="39">
        <f t="shared" si="30"/>
        <v>2</v>
      </c>
      <c r="AC230" s="40">
        <f t="shared" si="31"/>
        <v>39.5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40"/>
    </row>
    <row r="231" spans="1:32">
      <c r="A231" s="30" t="s">
        <v>105</v>
      </c>
      <c r="B231" s="31" t="s">
        <v>8</v>
      </c>
      <c r="C231" s="31" t="s">
        <v>57</v>
      </c>
      <c r="D231" s="32"/>
      <c r="E231" s="32">
        <v>43</v>
      </c>
      <c r="F231" s="128"/>
      <c r="G231" s="33">
        <v>36</v>
      </c>
      <c r="H231" s="34"/>
      <c r="I231" s="35"/>
      <c r="J231" s="33"/>
      <c r="K231" s="144"/>
      <c r="L231" s="35"/>
      <c r="M231" s="33"/>
      <c r="N231" s="36"/>
      <c r="O231" s="35"/>
      <c r="P231" s="35"/>
      <c r="Q231" s="35"/>
      <c r="R231" s="35"/>
      <c r="S231" s="35"/>
      <c r="T231" s="35"/>
      <c r="U231" s="35"/>
      <c r="V231" s="35"/>
      <c r="W231" s="35"/>
      <c r="X231" s="128"/>
      <c r="Y231" s="32"/>
      <c r="Z231" s="32"/>
      <c r="AA231" s="32"/>
      <c r="AB231" s="39">
        <f t="shared" si="30"/>
        <v>2</v>
      </c>
      <c r="AC231" s="40">
        <f t="shared" si="31"/>
        <v>39.5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40"/>
    </row>
    <row r="232" spans="1:32">
      <c r="A232" s="30" t="s">
        <v>161</v>
      </c>
      <c r="B232" s="31" t="s">
        <v>8</v>
      </c>
      <c r="C232" s="31" t="s">
        <v>45</v>
      </c>
      <c r="D232" s="32"/>
      <c r="E232" s="32"/>
      <c r="F232" s="128">
        <v>40</v>
      </c>
      <c r="G232" s="33"/>
      <c r="H232" s="34">
        <v>38</v>
      </c>
      <c r="I232" s="35"/>
      <c r="J232" s="33"/>
      <c r="K232" s="144"/>
      <c r="L232" s="35"/>
      <c r="M232" s="33"/>
      <c r="N232" s="36"/>
      <c r="O232" s="35"/>
      <c r="P232" s="35"/>
      <c r="Q232" s="35"/>
      <c r="R232" s="35"/>
      <c r="S232" s="35"/>
      <c r="T232" s="35"/>
      <c r="U232" s="35"/>
      <c r="V232" s="35"/>
      <c r="W232" s="35"/>
      <c r="X232" s="128"/>
      <c r="Y232" s="32"/>
      <c r="Z232" s="32"/>
      <c r="AA232" s="32"/>
      <c r="AB232" s="39">
        <f t="shared" si="30"/>
        <v>2</v>
      </c>
      <c r="AC232" s="40">
        <f t="shared" si="31"/>
        <v>39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40"/>
    </row>
    <row r="233" spans="1:32">
      <c r="A233" s="124" t="s">
        <v>107</v>
      </c>
      <c r="B233" s="123" t="s">
        <v>8</v>
      </c>
      <c r="C233" s="123" t="s">
        <v>50</v>
      </c>
      <c r="D233" s="121"/>
      <c r="E233" s="121">
        <v>37</v>
      </c>
      <c r="F233" s="128"/>
      <c r="G233" s="33"/>
      <c r="H233" s="34"/>
      <c r="I233" s="35">
        <v>28</v>
      </c>
      <c r="J233" s="33"/>
      <c r="K233" s="144"/>
      <c r="L233" s="35"/>
      <c r="M233" s="33"/>
      <c r="N233" s="36"/>
      <c r="O233" s="35"/>
      <c r="P233" s="35"/>
      <c r="Q233" s="35"/>
      <c r="R233" s="35"/>
      <c r="S233" s="127"/>
      <c r="T233" s="35"/>
      <c r="U233" s="35"/>
      <c r="V233" s="35"/>
      <c r="W233" s="35"/>
      <c r="X233" s="128"/>
      <c r="Y233" s="32"/>
      <c r="Z233" s="32"/>
      <c r="AA233" s="32"/>
      <c r="AB233" s="39">
        <f t="shared" si="30"/>
        <v>2</v>
      </c>
      <c r="AC233" s="40">
        <f t="shared" si="31"/>
        <v>32.5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40"/>
    </row>
    <row r="234" spans="1:32">
      <c r="A234" s="30" t="s">
        <v>441</v>
      </c>
      <c r="B234" s="31" t="s">
        <v>8</v>
      </c>
      <c r="C234" s="31" t="s">
        <v>50</v>
      </c>
      <c r="D234" s="32"/>
      <c r="E234" s="32"/>
      <c r="F234" s="128"/>
      <c r="G234" s="33"/>
      <c r="H234" s="34"/>
      <c r="I234" s="35"/>
      <c r="J234" s="33">
        <v>26</v>
      </c>
      <c r="K234" s="144"/>
      <c r="L234" s="35"/>
      <c r="M234" s="33"/>
      <c r="N234" s="36"/>
      <c r="O234" s="35"/>
      <c r="P234" s="35"/>
      <c r="Q234" s="35"/>
      <c r="R234" s="35"/>
      <c r="S234" s="35"/>
      <c r="T234" s="35"/>
      <c r="U234" s="35"/>
      <c r="V234" s="35"/>
      <c r="W234" s="35"/>
      <c r="X234" s="128">
        <v>28</v>
      </c>
      <c r="Y234" s="32"/>
      <c r="Z234" s="32"/>
      <c r="AA234" s="32"/>
      <c r="AB234" s="39">
        <f t="shared" si="30"/>
        <v>2</v>
      </c>
      <c r="AC234" s="40">
        <f t="shared" si="31"/>
        <v>27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40"/>
    </row>
    <row r="235" spans="1:32">
      <c r="A235" s="30" t="s">
        <v>426</v>
      </c>
      <c r="B235" s="31" t="s">
        <v>8</v>
      </c>
      <c r="C235" s="31" t="s">
        <v>55</v>
      </c>
      <c r="D235" s="32"/>
      <c r="E235" s="32"/>
      <c r="F235" s="128"/>
      <c r="G235" s="33">
        <v>30</v>
      </c>
      <c r="H235" s="34"/>
      <c r="I235" s="35"/>
      <c r="J235" s="33"/>
      <c r="K235" s="144"/>
      <c r="L235" s="35"/>
      <c r="M235" s="33"/>
      <c r="N235" s="36"/>
      <c r="O235" s="35"/>
      <c r="P235" s="35"/>
      <c r="Q235" s="35"/>
      <c r="R235" s="35"/>
      <c r="S235" s="35"/>
      <c r="T235" s="35"/>
      <c r="U235" s="35"/>
      <c r="V235" s="35"/>
      <c r="W235" s="35"/>
      <c r="X235" s="128"/>
      <c r="Y235" s="32"/>
      <c r="Z235" s="32"/>
      <c r="AA235" s="32"/>
      <c r="AB235" s="39">
        <f t="shared" si="30"/>
        <v>1</v>
      </c>
      <c r="AC235" s="40">
        <f t="shared" si="31"/>
        <v>30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40"/>
    </row>
    <row r="236" spans="1:32">
      <c r="A236" s="44" t="s">
        <v>308</v>
      </c>
      <c r="B236" s="32" t="s">
        <v>8</v>
      </c>
      <c r="C236" s="31" t="s">
        <v>45</v>
      </c>
      <c r="D236" s="32"/>
      <c r="E236" s="32"/>
      <c r="F236" s="128"/>
      <c r="G236" s="33"/>
      <c r="H236" s="34"/>
      <c r="I236" s="35">
        <v>30</v>
      </c>
      <c r="J236" s="33"/>
      <c r="K236" s="144"/>
      <c r="L236" s="35"/>
      <c r="M236" s="33"/>
      <c r="N236" s="36"/>
      <c r="O236" s="35"/>
      <c r="P236" s="35"/>
      <c r="Q236" s="35"/>
      <c r="R236" s="35"/>
      <c r="S236" s="35"/>
      <c r="T236" s="35"/>
      <c r="U236" s="35"/>
      <c r="V236" s="35"/>
      <c r="W236" s="35"/>
      <c r="X236" s="128"/>
      <c r="Y236" s="31"/>
      <c r="Z236" s="31"/>
      <c r="AA236" s="32"/>
      <c r="AB236" s="39">
        <f t="shared" si="30"/>
        <v>1</v>
      </c>
      <c r="AC236" s="40">
        <f t="shared" si="31"/>
        <v>30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40"/>
    </row>
    <row r="237" spans="1:32">
      <c r="A237" s="30" t="s">
        <v>49</v>
      </c>
      <c r="B237" s="31" t="s">
        <v>8</v>
      </c>
      <c r="C237" s="31" t="s">
        <v>45</v>
      </c>
      <c r="D237" s="32"/>
      <c r="E237" s="32"/>
      <c r="F237" s="32"/>
      <c r="G237" s="31"/>
      <c r="H237" s="42"/>
      <c r="I237" s="32"/>
      <c r="J237" s="31"/>
      <c r="K237" s="32"/>
      <c r="L237" s="32">
        <v>29</v>
      </c>
      <c r="M237" s="31"/>
      <c r="N237" s="308"/>
      <c r="O237" s="32"/>
      <c r="P237" s="32"/>
      <c r="Q237" s="32"/>
      <c r="R237" s="32"/>
      <c r="S237" s="32"/>
      <c r="T237" s="32"/>
      <c r="U237" s="32"/>
      <c r="V237" s="32"/>
      <c r="W237" s="32"/>
      <c r="X237" s="128"/>
      <c r="Y237" s="32"/>
      <c r="Z237" s="32"/>
      <c r="AA237" s="32"/>
      <c r="AB237" s="39">
        <f t="shared" si="30"/>
        <v>1</v>
      </c>
      <c r="AC237" s="40">
        <f t="shared" si="31"/>
        <v>29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40"/>
    </row>
    <row r="238" spans="1:32">
      <c r="A238" s="30" t="s">
        <v>308</v>
      </c>
      <c r="B238" s="31" t="s">
        <v>8</v>
      </c>
      <c r="C238" s="31" t="s">
        <v>50</v>
      </c>
      <c r="D238" s="32"/>
      <c r="E238" s="32"/>
      <c r="F238" s="128"/>
      <c r="G238" s="33"/>
      <c r="H238" s="34"/>
      <c r="I238" s="35">
        <v>23</v>
      </c>
      <c r="J238" s="33"/>
      <c r="K238" s="144"/>
      <c r="L238" s="35"/>
      <c r="M238" s="33"/>
      <c r="N238" s="36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 t="shared" si="30"/>
        <v>1</v>
      </c>
      <c r="AC238" s="40">
        <f t="shared" si="31"/>
        <v>23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40"/>
    </row>
    <row r="239" spans="1:32">
      <c r="A239" s="30" t="s">
        <v>91</v>
      </c>
      <c r="B239" s="31" t="s">
        <v>8</v>
      </c>
      <c r="C239" s="31" t="s">
        <v>47</v>
      </c>
      <c r="D239" s="32"/>
      <c r="E239" s="32"/>
      <c r="F239" s="128"/>
      <c r="G239" s="33"/>
      <c r="H239" s="34"/>
      <c r="I239" s="35"/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 t="shared" si="30"/>
        <v>0</v>
      </c>
      <c r="AC239" s="40">
        <f t="shared" si="31"/>
        <v>0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40"/>
    </row>
    <row r="240" spans="1:32">
      <c r="A240" s="44" t="s">
        <v>316</v>
      </c>
      <c r="B240" s="32" t="s">
        <v>8</v>
      </c>
      <c r="C240" s="31" t="s">
        <v>45</v>
      </c>
      <c r="D240" s="32"/>
      <c r="E240" s="32"/>
      <c r="F240" s="128"/>
      <c r="G240" s="33"/>
      <c r="H240" s="34"/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/>
      <c r="Y240" s="32"/>
      <c r="Z240" s="32"/>
      <c r="AA240" s="32"/>
      <c r="AB240" s="39">
        <f t="shared" si="30"/>
        <v>0</v>
      </c>
      <c r="AC240" s="40">
        <f t="shared" si="31"/>
        <v>0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40"/>
    </row>
    <row r="241" spans="1:32">
      <c r="A241" s="30" t="s">
        <v>163</v>
      </c>
      <c r="B241" s="31" t="s">
        <v>8</v>
      </c>
      <c r="C241" s="31" t="s">
        <v>45</v>
      </c>
      <c r="D241" s="32"/>
      <c r="E241" s="32"/>
      <c r="F241" s="128"/>
      <c r="G241" s="33"/>
      <c r="H241" s="34"/>
      <c r="I241" s="35"/>
      <c r="J241" s="33"/>
      <c r="K241" s="144"/>
      <c r="L241" s="35"/>
      <c r="M241" s="33"/>
      <c r="N241" s="36"/>
      <c r="O241" s="35"/>
      <c r="P241" s="35"/>
      <c r="Q241" s="35"/>
      <c r="R241" s="35"/>
      <c r="S241" s="35"/>
      <c r="T241" s="35"/>
      <c r="U241" s="35"/>
      <c r="V241" s="35"/>
      <c r="W241" s="35"/>
      <c r="X241" s="128"/>
      <c r="Y241" s="32"/>
      <c r="Z241" s="32"/>
      <c r="AA241" s="32"/>
      <c r="AB241" s="39">
        <f t="shared" si="30"/>
        <v>0</v>
      </c>
      <c r="AC241" s="40">
        <f t="shared" si="31"/>
        <v>0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40"/>
    </row>
    <row r="242" spans="1:32">
      <c r="A242" s="30" t="s">
        <v>163</v>
      </c>
      <c r="B242" s="31" t="s">
        <v>8</v>
      </c>
      <c r="C242" s="41" t="s">
        <v>47</v>
      </c>
      <c r="D242" s="32"/>
      <c r="E242" s="32"/>
      <c r="F242" s="128"/>
      <c r="G242" s="33"/>
      <c r="H242" s="34"/>
      <c r="I242" s="35"/>
      <c r="J242" s="33"/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/>
      <c r="Y242" s="32"/>
      <c r="Z242" s="32"/>
      <c r="AA242" s="32"/>
      <c r="AB242" s="39">
        <f t="shared" si="30"/>
        <v>0</v>
      </c>
      <c r="AC242" s="40">
        <f t="shared" si="31"/>
        <v>0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40"/>
    </row>
    <row r="243" spans="1:32">
      <c r="A243" s="30" t="s">
        <v>345</v>
      </c>
      <c r="B243" s="31" t="s">
        <v>8</v>
      </c>
      <c r="C243" s="31" t="s">
        <v>45</v>
      </c>
      <c r="D243" s="32"/>
      <c r="E243" s="32"/>
      <c r="F243" s="128"/>
      <c r="G243" s="33"/>
      <c r="H243" s="34"/>
      <c r="I243" s="35"/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2"/>
      <c r="AB243" s="39">
        <f t="shared" si="30"/>
        <v>0</v>
      </c>
      <c r="AC243" s="40">
        <f t="shared" si="31"/>
        <v>0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40"/>
    </row>
    <row r="244" spans="1:32">
      <c r="A244" s="46" t="s">
        <v>196</v>
      </c>
      <c r="B244" s="37" t="s">
        <v>8</v>
      </c>
      <c r="C244" s="37" t="s">
        <v>47</v>
      </c>
      <c r="D244" s="32"/>
      <c r="E244" s="32"/>
      <c r="F244" s="128"/>
      <c r="G244" s="33"/>
      <c r="H244" s="34"/>
      <c r="I244" s="35"/>
      <c r="J244" s="33"/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/>
      <c r="Y244" s="32"/>
      <c r="Z244" s="32"/>
      <c r="AA244" s="32"/>
      <c r="AB244" s="39">
        <f t="shared" si="30"/>
        <v>0</v>
      </c>
      <c r="AC244" s="40">
        <f t="shared" si="31"/>
        <v>0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98"/>
    </row>
    <row r="245" spans="1:32">
      <c r="A245" s="44" t="s">
        <v>356</v>
      </c>
      <c r="B245" s="32" t="s">
        <v>8</v>
      </c>
      <c r="C245" s="31" t="s">
        <v>55</v>
      </c>
      <c r="D245" s="32"/>
      <c r="E245" s="32"/>
      <c r="F245" s="128"/>
      <c r="G245" s="31"/>
      <c r="H245" s="42"/>
      <c r="I245" s="32"/>
      <c r="J245" s="31"/>
      <c r="K245" s="128"/>
      <c r="L245" s="32"/>
      <c r="M245" s="31"/>
      <c r="N245" s="37"/>
      <c r="O245" s="32"/>
      <c r="P245" s="32"/>
      <c r="Q245" s="32"/>
      <c r="R245" s="32"/>
      <c r="S245" s="32"/>
      <c r="T245" s="32"/>
      <c r="U245" s="32"/>
      <c r="V245" s="32"/>
      <c r="W245" s="32"/>
      <c r="X245" s="128"/>
      <c r="Y245" s="32"/>
      <c r="Z245" s="32"/>
      <c r="AA245" s="32"/>
      <c r="AB245" s="39">
        <f t="shared" si="30"/>
        <v>0</v>
      </c>
      <c r="AC245" s="40">
        <f t="shared" si="31"/>
        <v>0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98"/>
    </row>
    <row r="246" spans="1:32">
      <c r="A246" s="30" t="s">
        <v>160</v>
      </c>
      <c r="B246" s="31" t="s">
        <v>12</v>
      </c>
      <c r="C246" s="31" t="s">
        <v>45</v>
      </c>
      <c r="D246" s="32">
        <v>43</v>
      </c>
      <c r="E246" s="32">
        <v>44</v>
      </c>
      <c r="F246" s="128">
        <v>43</v>
      </c>
      <c r="G246" s="33">
        <v>38</v>
      </c>
      <c r="H246" s="34">
        <v>44</v>
      </c>
      <c r="I246" s="35">
        <v>37</v>
      </c>
      <c r="J246" s="33"/>
      <c r="K246" s="144"/>
      <c r="L246" s="35">
        <v>46</v>
      </c>
      <c r="M246" s="33">
        <v>43</v>
      </c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>
        <v>45</v>
      </c>
      <c r="Y246" s="32">
        <v>46</v>
      </c>
      <c r="Z246" s="32">
        <v>44</v>
      </c>
      <c r="AA246" s="32"/>
      <c r="AB246" s="39">
        <f t="shared" si="30"/>
        <v>11</v>
      </c>
      <c r="AC246" s="40">
        <f t="shared" si="31"/>
        <v>43</v>
      </c>
      <c r="AD246" s="40">
        <f t="array" ref="AD246">IF(AB246=0,0,IF(AB246&gt;9,AVERAGE(LARGE(D246:Z246,{1,2,3,4,5,6,7,8,9,10})),0))</f>
        <v>43.6</v>
      </c>
      <c r="AE246" s="40">
        <f t="array" ref="AE246">IF(AB246=0,0,IF(AB246&gt;9,SUM(LARGE(D246:Z246,{1,2,3,4,5,6,7,8,9,10})),0))</f>
        <v>436</v>
      </c>
      <c r="AF246" s="40"/>
    </row>
    <row r="247" spans="1:32">
      <c r="A247" s="30" t="s">
        <v>149</v>
      </c>
      <c r="B247" s="31" t="s">
        <v>12</v>
      </c>
      <c r="C247" s="31" t="s">
        <v>50</v>
      </c>
      <c r="D247" s="32">
        <v>43</v>
      </c>
      <c r="E247" s="32"/>
      <c r="F247" s="128">
        <v>43</v>
      </c>
      <c r="G247" s="33">
        <v>36</v>
      </c>
      <c r="H247" s="34">
        <v>45</v>
      </c>
      <c r="I247" s="35">
        <v>41</v>
      </c>
      <c r="J247" s="33">
        <v>38</v>
      </c>
      <c r="K247" s="144"/>
      <c r="L247" s="35">
        <v>37</v>
      </c>
      <c r="M247" s="33">
        <v>34</v>
      </c>
      <c r="N247" s="36"/>
      <c r="O247" s="35"/>
      <c r="P247" s="35"/>
      <c r="Q247" s="35"/>
      <c r="R247" s="35"/>
      <c r="S247" s="35"/>
      <c r="T247" s="35"/>
      <c r="U247" s="35"/>
      <c r="V247" s="35"/>
      <c r="W247" s="35"/>
      <c r="X247" s="128">
        <v>42</v>
      </c>
      <c r="Y247" s="32">
        <v>42</v>
      </c>
      <c r="Z247" s="32">
        <v>42</v>
      </c>
      <c r="AA247" s="32"/>
      <c r="AB247" s="39">
        <f t="shared" si="30"/>
        <v>11</v>
      </c>
      <c r="AC247" s="40">
        <f t="shared" si="31"/>
        <v>40.272727272727273</v>
      </c>
      <c r="AD247" s="40">
        <f t="array" ref="AD247">IF(AB247=0,0,IF(AB247&gt;9,AVERAGE(LARGE(D247:Z247,{1,2,3,4,5,6,7,8,9,10})),0))</f>
        <v>40.9</v>
      </c>
      <c r="AE247" s="40">
        <f t="array" ref="AE247">IF(AB247=0,0,IF(AB247&gt;9,SUM(LARGE(D247:Z247,{1,2,3,4,5,6,7,8,9,10})),0))</f>
        <v>409</v>
      </c>
      <c r="AF247" s="40"/>
    </row>
    <row r="248" spans="1:32">
      <c r="A248" s="44" t="s">
        <v>79</v>
      </c>
      <c r="B248" s="32" t="s">
        <v>12</v>
      </c>
      <c r="C248" s="31" t="s">
        <v>50</v>
      </c>
      <c r="D248" s="32">
        <v>41</v>
      </c>
      <c r="E248" s="32">
        <v>38</v>
      </c>
      <c r="F248" s="128">
        <v>45</v>
      </c>
      <c r="G248" s="33">
        <v>39</v>
      </c>
      <c r="H248" s="34"/>
      <c r="I248" s="35">
        <v>37</v>
      </c>
      <c r="J248" s="33">
        <v>38</v>
      </c>
      <c r="K248" s="144">
        <v>47</v>
      </c>
      <c r="L248" s="35">
        <v>40</v>
      </c>
      <c r="M248" s="33">
        <v>40</v>
      </c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>
        <v>42</v>
      </c>
      <c r="Y248" s="32"/>
      <c r="Z248" s="32"/>
      <c r="AA248" s="32"/>
      <c r="AB248" s="39">
        <f t="shared" si="30"/>
        <v>10</v>
      </c>
      <c r="AC248" s="40">
        <f t="shared" si="31"/>
        <v>40.700000000000003</v>
      </c>
      <c r="AD248" s="40">
        <f t="array" ref="AD248">IF(AB248=0,0,IF(AB248&gt;9,AVERAGE(LARGE(D248:Z248,{1,2,3,4,5,6,7,8,9,10})),0))</f>
        <v>40.700000000000003</v>
      </c>
      <c r="AE248" s="40">
        <f t="array" ref="AE248">IF(AB248=0,0,IF(AB248&gt;9,SUM(LARGE(D248:Z248,{1,2,3,4,5,6,7,8,9,10})),0))</f>
        <v>407</v>
      </c>
      <c r="AF248" s="40"/>
    </row>
    <row r="249" spans="1:32">
      <c r="A249" s="30" t="s">
        <v>79</v>
      </c>
      <c r="B249" s="31" t="s">
        <v>12</v>
      </c>
      <c r="C249" s="31" t="s">
        <v>45</v>
      </c>
      <c r="D249" s="32">
        <v>40</v>
      </c>
      <c r="E249" s="32">
        <v>35</v>
      </c>
      <c r="F249" s="128">
        <v>46</v>
      </c>
      <c r="G249" s="33">
        <v>38</v>
      </c>
      <c r="H249" s="34"/>
      <c r="I249" s="35">
        <v>38</v>
      </c>
      <c r="J249" s="33">
        <v>38</v>
      </c>
      <c r="K249" s="144">
        <v>43</v>
      </c>
      <c r="L249" s="35">
        <v>38</v>
      </c>
      <c r="M249" s="33">
        <v>40</v>
      </c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28">
        <v>43</v>
      </c>
      <c r="Y249" s="32"/>
      <c r="Z249" s="32"/>
      <c r="AA249" s="32"/>
      <c r="AB249" s="39">
        <f t="shared" si="30"/>
        <v>10</v>
      </c>
      <c r="AC249" s="40">
        <f t="shared" si="31"/>
        <v>39.9</v>
      </c>
      <c r="AD249" s="40">
        <f t="array" ref="AD249">IF(AB249=0,0,IF(AB249&gt;9,AVERAGE(LARGE(D249:Z249,{1,2,3,4,5,6,7,8,9,10})),0))</f>
        <v>39.9</v>
      </c>
      <c r="AE249" s="40">
        <f t="array" ref="AE249">IF(AB249=0,0,IF(AB249&gt;9,SUM(LARGE(D249:Z249,{1,2,3,4,5,6,7,8,9,10})),0))</f>
        <v>399</v>
      </c>
      <c r="AF249" s="98"/>
    </row>
    <row r="250" spans="1:32">
      <c r="A250" s="30" t="s">
        <v>84</v>
      </c>
      <c r="B250" s="31" t="s">
        <v>12</v>
      </c>
      <c r="C250" s="31" t="s">
        <v>45</v>
      </c>
      <c r="D250" s="32">
        <v>45</v>
      </c>
      <c r="E250" s="32">
        <v>45</v>
      </c>
      <c r="F250" s="128">
        <v>46</v>
      </c>
      <c r="G250" s="33"/>
      <c r="H250" s="34">
        <v>35</v>
      </c>
      <c r="I250" s="35">
        <v>39</v>
      </c>
      <c r="J250" s="33">
        <v>29</v>
      </c>
      <c r="K250" s="144">
        <v>37</v>
      </c>
      <c r="L250" s="35">
        <v>33</v>
      </c>
      <c r="M250" s="33">
        <v>40</v>
      </c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>
        <v>41</v>
      </c>
      <c r="Y250" s="32"/>
      <c r="Z250" s="32"/>
      <c r="AA250" s="32"/>
      <c r="AB250" s="39">
        <f t="shared" si="30"/>
        <v>10</v>
      </c>
      <c r="AC250" s="40">
        <f t="shared" si="31"/>
        <v>39</v>
      </c>
      <c r="AD250" s="40">
        <f t="array" ref="AD250">IF(AB250=0,0,IF(AB250&gt;9,AVERAGE(LARGE(D250:Z250,{1,2,3,4,5,6,7,8,9,10})),0))</f>
        <v>39</v>
      </c>
      <c r="AE250" s="40">
        <f t="array" ref="AE250">IF(AB250=0,0,IF(AB250&gt;9,SUM(LARGE(D250:Z250,{1,2,3,4,5,6,7,8,9,10})),0))</f>
        <v>390</v>
      </c>
      <c r="AF250" s="40"/>
    </row>
    <row r="251" spans="1:32">
      <c r="A251" s="44" t="s">
        <v>84</v>
      </c>
      <c r="B251" s="32" t="s">
        <v>12</v>
      </c>
      <c r="C251" s="31" t="s">
        <v>57</v>
      </c>
      <c r="D251" s="32">
        <v>40</v>
      </c>
      <c r="E251" s="32">
        <v>38</v>
      </c>
      <c r="F251" s="128">
        <v>41</v>
      </c>
      <c r="G251" s="33"/>
      <c r="H251" s="34">
        <v>40</v>
      </c>
      <c r="I251" s="35">
        <v>36</v>
      </c>
      <c r="J251" s="33">
        <v>28</v>
      </c>
      <c r="K251" s="144">
        <v>37</v>
      </c>
      <c r="L251" s="35">
        <v>38</v>
      </c>
      <c r="M251" s="33">
        <v>42</v>
      </c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28">
        <v>39</v>
      </c>
      <c r="Y251" s="32"/>
      <c r="Z251" s="32"/>
      <c r="AA251" s="32"/>
      <c r="AB251" s="39">
        <f t="shared" si="30"/>
        <v>10</v>
      </c>
      <c r="AC251" s="40">
        <f t="shared" si="31"/>
        <v>37.9</v>
      </c>
      <c r="AD251" s="40">
        <f t="array" ref="AD251">IF(AB251=0,0,IF(AB251&gt;9,AVERAGE(LARGE(D251:Z251,{1,2,3,4,5,6,7,8,9,10})),0))</f>
        <v>37.9</v>
      </c>
      <c r="AE251" s="40">
        <f t="array" ref="AE251">IF(AB251=0,0,IF(AB251&gt;9,SUM(LARGE(D251:Z251,{1,2,3,4,5,6,7,8,9,10})),0))</f>
        <v>379</v>
      </c>
      <c r="AF251" s="98"/>
    </row>
    <row r="252" spans="1:32">
      <c r="A252" s="30" t="s">
        <v>84</v>
      </c>
      <c r="B252" s="31" t="s">
        <v>12</v>
      </c>
      <c r="C252" s="31" t="s">
        <v>50</v>
      </c>
      <c r="D252" s="32">
        <v>41</v>
      </c>
      <c r="E252" s="32">
        <v>34</v>
      </c>
      <c r="F252" s="128">
        <v>42</v>
      </c>
      <c r="G252" s="33"/>
      <c r="H252" s="34">
        <v>39</v>
      </c>
      <c r="I252" s="35">
        <v>30</v>
      </c>
      <c r="J252" s="33">
        <v>24</v>
      </c>
      <c r="K252" s="144">
        <v>38</v>
      </c>
      <c r="L252" s="35">
        <v>34</v>
      </c>
      <c r="M252" s="33">
        <v>41</v>
      </c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128">
        <v>42</v>
      </c>
      <c r="Y252" s="32"/>
      <c r="Z252" s="32"/>
      <c r="AA252" s="32"/>
      <c r="AB252" s="39">
        <f t="shared" si="30"/>
        <v>10</v>
      </c>
      <c r="AC252" s="40">
        <f t="shared" si="31"/>
        <v>36.5</v>
      </c>
      <c r="AD252" s="40">
        <f t="array" ref="AD252">IF(AB252=0,0,IF(AB252&gt;9,AVERAGE(LARGE(D252:Z252,{1,2,3,4,5,6,7,8,9,10})),0))</f>
        <v>36.5</v>
      </c>
      <c r="AE252" s="40">
        <f t="array" ref="AE252">IF(AB252=0,0,IF(AB252&gt;9,SUM(LARGE(D252:Z252,{1,2,3,4,5,6,7,8,9,10})),0))</f>
        <v>365</v>
      </c>
      <c r="AF252" s="40"/>
    </row>
    <row r="253" spans="1:32">
      <c r="A253" s="118" t="s">
        <v>56</v>
      </c>
      <c r="B253" s="31" t="s">
        <v>12</v>
      </c>
      <c r="C253" s="32" t="s">
        <v>57</v>
      </c>
      <c r="D253" s="32">
        <v>31</v>
      </c>
      <c r="E253" s="32">
        <v>35</v>
      </c>
      <c r="F253" s="128">
        <v>36</v>
      </c>
      <c r="G253" s="33">
        <v>27</v>
      </c>
      <c r="H253" s="34">
        <v>39</v>
      </c>
      <c r="I253" s="35"/>
      <c r="J253" s="33">
        <v>31</v>
      </c>
      <c r="K253" s="144"/>
      <c r="L253" s="35">
        <v>25</v>
      </c>
      <c r="M253" s="33">
        <v>40</v>
      </c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>
        <v>40</v>
      </c>
      <c r="Y253" s="32"/>
      <c r="Z253" s="32"/>
      <c r="AA253" s="32"/>
      <c r="AB253" s="39">
        <f t="shared" si="30"/>
        <v>9</v>
      </c>
      <c r="AC253" s="40">
        <f t="shared" si="31"/>
        <v>33.777777777777779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98"/>
    </row>
    <row r="254" spans="1:32">
      <c r="A254" s="30" t="s">
        <v>379</v>
      </c>
      <c r="B254" s="31" t="s">
        <v>12</v>
      </c>
      <c r="C254" s="41" t="s">
        <v>55</v>
      </c>
      <c r="D254" s="32">
        <v>48</v>
      </c>
      <c r="E254" s="32">
        <v>47</v>
      </c>
      <c r="F254" s="128"/>
      <c r="G254" s="33"/>
      <c r="H254" s="34"/>
      <c r="I254" s="35"/>
      <c r="J254" s="33">
        <v>46</v>
      </c>
      <c r="K254" s="144"/>
      <c r="L254" s="35">
        <v>47</v>
      </c>
      <c r="M254" s="33">
        <v>50</v>
      </c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>
        <v>48</v>
      </c>
      <c r="Y254" s="32">
        <v>49</v>
      </c>
      <c r="Z254" s="32">
        <v>46</v>
      </c>
      <c r="AA254" s="32"/>
      <c r="AB254" s="39">
        <f t="shared" si="30"/>
        <v>8</v>
      </c>
      <c r="AC254" s="40">
        <f t="shared" si="31"/>
        <v>47.625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40"/>
    </row>
    <row r="255" spans="1:32">
      <c r="A255" s="30" t="s">
        <v>379</v>
      </c>
      <c r="B255" s="31" t="s">
        <v>12</v>
      </c>
      <c r="C255" s="41" t="s">
        <v>45</v>
      </c>
      <c r="D255" s="32">
        <v>49</v>
      </c>
      <c r="E255" s="32">
        <v>41</v>
      </c>
      <c r="F255" s="128"/>
      <c r="G255" s="33"/>
      <c r="H255" s="34"/>
      <c r="I255" s="35"/>
      <c r="J255" s="33">
        <v>47</v>
      </c>
      <c r="K255" s="144"/>
      <c r="L255" s="35">
        <v>40</v>
      </c>
      <c r="M255" s="33">
        <v>46</v>
      </c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>
        <v>49</v>
      </c>
      <c r="Y255" s="32">
        <v>48</v>
      </c>
      <c r="Z255" s="32">
        <v>49</v>
      </c>
      <c r="AA255" s="32"/>
      <c r="AB255" s="39">
        <f t="shared" si="30"/>
        <v>8</v>
      </c>
      <c r="AC255" s="40">
        <f t="shared" si="31"/>
        <v>46.125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40"/>
    </row>
    <row r="256" spans="1:32">
      <c r="A256" s="30" t="s">
        <v>379</v>
      </c>
      <c r="B256" s="31" t="s">
        <v>12</v>
      </c>
      <c r="C256" s="31" t="s">
        <v>58</v>
      </c>
      <c r="D256" s="32">
        <v>46</v>
      </c>
      <c r="E256" s="32">
        <v>47</v>
      </c>
      <c r="F256" s="128"/>
      <c r="G256" s="33"/>
      <c r="H256" s="34"/>
      <c r="I256" s="35"/>
      <c r="J256" s="33">
        <v>43</v>
      </c>
      <c r="K256" s="144"/>
      <c r="L256" s="35">
        <v>44</v>
      </c>
      <c r="M256" s="33">
        <v>40</v>
      </c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>
        <v>50</v>
      </c>
      <c r="Y256" s="32">
        <v>48</v>
      </c>
      <c r="Z256" s="32">
        <v>46</v>
      </c>
      <c r="AA256" s="32"/>
      <c r="AB256" s="39">
        <f t="shared" si="30"/>
        <v>8</v>
      </c>
      <c r="AC256" s="40">
        <f t="shared" si="31"/>
        <v>45.5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40"/>
    </row>
    <row r="257" spans="1:32">
      <c r="A257" s="44" t="s">
        <v>393</v>
      </c>
      <c r="B257" s="32" t="s">
        <v>12</v>
      </c>
      <c r="C257" s="32" t="s">
        <v>45</v>
      </c>
      <c r="D257" s="32">
        <v>45</v>
      </c>
      <c r="E257" s="32">
        <v>44</v>
      </c>
      <c r="F257" s="128"/>
      <c r="G257" s="33"/>
      <c r="H257" s="34"/>
      <c r="I257" s="35"/>
      <c r="J257" s="33">
        <v>41</v>
      </c>
      <c r="K257" s="144"/>
      <c r="L257" s="35">
        <v>47</v>
      </c>
      <c r="M257" s="33">
        <v>44</v>
      </c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>
        <v>45</v>
      </c>
      <c r="Y257" s="32">
        <v>45</v>
      </c>
      <c r="Z257" s="32">
        <v>48</v>
      </c>
      <c r="AA257" s="32"/>
      <c r="AB257" s="39">
        <f t="shared" si="30"/>
        <v>8</v>
      </c>
      <c r="AC257" s="40">
        <f t="shared" si="31"/>
        <v>44.875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40"/>
    </row>
    <row r="258" spans="1:32">
      <c r="A258" s="30" t="s">
        <v>61</v>
      </c>
      <c r="B258" s="31" t="s">
        <v>12</v>
      </c>
      <c r="C258" s="31" t="s">
        <v>45</v>
      </c>
      <c r="D258" s="32">
        <v>45</v>
      </c>
      <c r="E258" s="32">
        <v>43</v>
      </c>
      <c r="F258" s="128"/>
      <c r="G258" s="33"/>
      <c r="H258" s="34"/>
      <c r="I258" s="35">
        <v>45</v>
      </c>
      <c r="J258" s="33">
        <v>36</v>
      </c>
      <c r="K258" s="144"/>
      <c r="L258" s="35"/>
      <c r="M258" s="33">
        <v>43</v>
      </c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32">
        <v>45</v>
      </c>
      <c r="Y258" s="32">
        <v>44</v>
      </c>
      <c r="Z258" s="32">
        <v>46</v>
      </c>
      <c r="AA258" s="32"/>
      <c r="AB258" s="39">
        <f t="shared" si="30"/>
        <v>8</v>
      </c>
      <c r="AC258" s="40">
        <f t="shared" si="31"/>
        <v>43.375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40"/>
    </row>
    <row r="259" spans="1:32">
      <c r="A259" s="30" t="s">
        <v>314</v>
      </c>
      <c r="B259" s="31" t="s">
        <v>12</v>
      </c>
      <c r="C259" s="31" t="s">
        <v>45</v>
      </c>
      <c r="D259" s="32">
        <v>43</v>
      </c>
      <c r="E259" s="32">
        <v>43</v>
      </c>
      <c r="F259" s="128">
        <v>38</v>
      </c>
      <c r="G259" s="33"/>
      <c r="H259" s="34">
        <v>40</v>
      </c>
      <c r="I259" s="35">
        <v>33</v>
      </c>
      <c r="J259" s="33"/>
      <c r="K259" s="144"/>
      <c r="L259" s="35"/>
      <c r="M259" s="33">
        <v>41</v>
      </c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>
        <v>39</v>
      </c>
      <c r="Y259" s="32">
        <v>45</v>
      </c>
      <c r="Z259" s="32"/>
      <c r="AA259" s="32"/>
      <c r="AB259" s="39">
        <f t="shared" si="30"/>
        <v>8</v>
      </c>
      <c r="AC259" s="40">
        <f t="shared" si="31"/>
        <v>40.25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40"/>
    </row>
    <row r="260" spans="1:32">
      <c r="A260" s="30" t="s">
        <v>56</v>
      </c>
      <c r="B260" s="160" t="s">
        <v>12</v>
      </c>
      <c r="C260" s="31" t="s">
        <v>45</v>
      </c>
      <c r="D260" s="32">
        <v>38</v>
      </c>
      <c r="E260" s="32">
        <v>33</v>
      </c>
      <c r="F260" s="128">
        <v>38</v>
      </c>
      <c r="G260" s="33">
        <v>38</v>
      </c>
      <c r="H260" s="34">
        <v>42</v>
      </c>
      <c r="I260" s="35"/>
      <c r="J260" s="33">
        <v>39</v>
      </c>
      <c r="K260" s="144"/>
      <c r="L260" s="35">
        <v>31</v>
      </c>
      <c r="M260" s="33">
        <v>40</v>
      </c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/>
      <c r="Y260" s="32"/>
      <c r="Z260" s="32"/>
      <c r="AA260" s="32"/>
      <c r="AB260" s="39">
        <f t="shared" si="30"/>
        <v>8</v>
      </c>
      <c r="AC260" s="40">
        <f t="shared" si="31"/>
        <v>37.375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98"/>
    </row>
    <row r="261" spans="1:32">
      <c r="A261" s="30" t="s">
        <v>372</v>
      </c>
      <c r="B261" s="31" t="s">
        <v>12</v>
      </c>
      <c r="C261" s="31" t="s">
        <v>45</v>
      </c>
      <c r="D261" s="32">
        <v>33</v>
      </c>
      <c r="E261" s="32">
        <v>40</v>
      </c>
      <c r="F261" s="128">
        <v>33</v>
      </c>
      <c r="G261" s="33">
        <v>43</v>
      </c>
      <c r="H261" s="34"/>
      <c r="I261" s="35">
        <v>33</v>
      </c>
      <c r="J261" s="33">
        <v>34</v>
      </c>
      <c r="K261" s="144"/>
      <c r="L261" s="35"/>
      <c r="M261" s="33"/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>
        <v>36</v>
      </c>
      <c r="Y261" s="32">
        <v>40</v>
      </c>
      <c r="Z261" s="32"/>
      <c r="AA261" s="32"/>
      <c r="AB261" s="39">
        <f t="shared" si="30"/>
        <v>8</v>
      </c>
      <c r="AC261" s="40">
        <f t="shared" si="31"/>
        <v>36.5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98"/>
    </row>
    <row r="262" spans="1:32">
      <c r="A262" s="44" t="s">
        <v>106</v>
      </c>
      <c r="B262" s="32" t="s">
        <v>12</v>
      </c>
      <c r="C262" s="31" t="s">
        <v>50</v>
      </c>
      <c r="D262" s="32">
        <v>39</v>
      </c>
      <c r="E262" s="32">
        <v>39</v>
      </c>
      <c r="F262" s="128">
        <v>37</v>
      </c>
      <c r="G262" s="33">
        <v>37</v>
      </c>
      <c r="H262" s="34">
        <v>36</v>
      </c>
      <c r="I262" s="35"/>
      <c r="J262" s="33">
        <v>18</v>
      </c>
      <c r="K262" s="144"/>
      <c r="L262" s="35">
        <v>32</v>
      </c>
      <c r="M262" s="33">
        <v>30</v>
      </c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2"/>
      <c r="Z262" s="32"/>
      <c r="AA262" s="31"/>
      <c r="AB262" s="39">
        <f t="shared" si="30"/>
        <v>8</v>
      </c>
      <c r="AC262" s="40">
        <f t="shared" si="31"/>
        <v>33.5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40"/>
    </row>
    <row r="263" spans="1:32">
      <c r="A263" s="44" t="s">
        <v>106</v>
      </c>
      <c r="B263" s="31" t="s">
        <v>12</v>
      </c>
      <c r="C263" s="31" t="s">
        <v>47</v>
      </c>
      <c r="D263" s="32">
        <v>29</v>
      </c>
      <c r="E263" s="32">
        <v>39</v>
      </c>
      <c r="F263" s="128">
        <v>36</v>
      </c>
      <c r="G263" s="33">
        <v>32</v>
      </c>
      <c r="H263" s="34">
        <v>33</v>
      </c>
      <c r="I263" s="35"/>
      <c r="J263" s="33">
        <v>36</v>
      </c>
      <c r="K263" s="144"/>
      <c r="L263" s="35">
        <v>36</v>
      </c>
      <c r="M263" s="33">
        <v>25</v>
      </c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2"/>
      <c r="AA263" s="32"/>
      <c r="AB263" s="39">
        <f t="shared" si="30"/>
        <v>8</v>
      </c>
      <c r="AC263" s="40">
        <f t="shared" si="31"/>
        <v>33.25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40"/>
    </row>
    <row r="264" spans="1:32">
      <c r="A264" s="30" t="s">
        <v>315</v>
      </c>
      <c r="B264" s="31" t="s">
        <v>12</v>
      </c>
      <c r="C264" s="31" t="s">
        <v>50</v>
      </c>
      <c r="D264" s="32">
        <v>34</v>
      </c>
      <c r="E264" s="32">
        <v>37</v>
      </c>
      <c r="F264" s="128">
        <v>39</v>
      </c>
      <c r="G264" s="33"/>
      <c r="H264" s="34">
        <v>32</v>
      </c>
      <c r="I264" s="35">
        <v>31</v>
      </c>
      <c r="J264" s="33"/>
      <c r="K264" s="144"/>
      <c r="L264" s="35"/>
      <c r="M264" s="33">
        <v>28</v>
      </c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>
        <v>30</v>
      </c>
      <c r="Y264" s="32">
        <v>33</v>
      </c>
      <c r="Z264" s="32"/>
      <c r="AA264" s="32"/>
      <c r="AB264" s="39">
        <f t="shared" si="30"/>
        <v>8</v>
      </c>
      <c r="AC264" s="40">
        <f t="shared" si="31"/>
        <v>33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40"/>
    </row>
    <row r="265" spans="1:32">
      <c r="A265" s="44" t="s">
        <v>373</v>
      </c>
      <c r="B265" s="38" t="s">
        <v>12</v>
      </c>
      <c r="C265" s="31" t="s">
        <v>55</v>
      </c>
      <c r="D265" s="32">
        <v>31</v>
      </c>
      <c r="E265" s="32">
        <v>26</v>
      </c>
      <c r="F265" s="128">
        <v>33</v>
      </c>
      <c r="G265" s="33">
        <v>21</v>
      </c>
      <c r="H265" s="34"/>
      <c r="I265" s="35">
        <v>28</v>
      </c>
      <c r="J265" s="33">
        <v>36</v>
      </c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>
        <v>27</v>
      </c>
      <c r="Y265" s="31">
        <v>34</v>
      </c>
      <c r="Z265" s="31"/>
      <c r="AA265" s="32"/>
      <c r="AB265" s="39">
        <f t="shared" si="30"/>
        <v>8</v>
      </c>
      <c r="AC265" s="40">
        <f t="shared" si="31"/>
        <v>29.5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40"/>
    </row>
    <row r="266" spans="1:32">
      <c r="A266" s="30" t="s">
        <v>113</v>
      </c>
      <c r="B266" s="31" t="s">
        <v>12</v>
      </c>
      <c r="C266" s="41" t="s">
        <v>45</v>
      </c>
      <c r="D266" s="32"/>
      <c r="E266" s="32"/>
      <c r="F266" s="128"/>
      <c r="G266" s="33"/>
      <c r="H266" s="34"/>
      <c r="I266" s="35">
        <v>39</v>
      </c>
      <c r="J266" s="33">
        <v>39</v>
      </c>
      <c r="K266" s="144"/>
      <c r="L266" s="35">
        <v>42</v>
      </c>
      <c r="M266" s="33">
        <v>45</v>
      </c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>
        <v>44</v>
      </c>
      <c r="Y266" s="32">
        <v>42</v>
      </c>
      <c r="Z266" s="32">
        <v>46</v>
      </c>
      <c r="AA266" s="32"/>
      <c r="AB266" s="39">
        <f t="shared" si="30"/>
        <v>7</v>
      </c>
      <c r="AC266" s="40">
        <f t="shared" si="31"/>
        <v>42.428571428571431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40"/>
    </row>
    <row r="267" spans="1:32">
      <c r="A267" s="30" t="s">
        <v>69</v>
      </c>
      <c r="B267" s="31" t="s">
        <v>12</v>
      </c>
      <c r="C267" s="41" t="s">
        <v>45</v>
      </c>
      <c r="D267" s="32">
        <v>41</v>
      </c>
      <c r="E267" s="32">
        <v>41</v>
      </c>
      <c r="F267" s="128">
        <v>35</v>
      </c>
      <c r="G267" s="33"/>
      <c r="H267" s="34">
        <v>40</v>
      </c>
      <c r="I267" s="35"/>
      <c r="J267" s="33"/>
      <c r="K267" s="144"/>
      <c r="L267" s="35">
        <v>30</v>
      </c>
      <c r="M267" s="33">
        <v>41</v>
      </c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>
        <v>43</v>
      </c>
      <c r="Y267" s="32"/>
      <c r="Z267" s="32"/>
      <c r="AA267" s="32"/>
      <c r="AB267" s="39">
        <f t="shared" si="30"/>
        <v>7</v>
      </c>
      <c r="AC267" s="40">
        <f t="shared" si="31"/>
        <v>38.714285714285715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40"/>
    </row>
    <row r="268" spans="1:32">
      <c r="A268" s="30" t="s">
        <v>216</v>
      </c>
      <c r="B268" s="31" t="s">
        <v>12</v>
      </c>
      <c r="C268" s="31" t="s">
        <v>47</v>
      </c>
      <c r="D268" s="32">
        <v>43</v>
      </c>
      <c r="E268" s="32">
        <v>46</v>
      </c>
      <c r="F268" s="128"/>
      <c r="G268" s="33">
        <v>45</v>
      </c>
      <c r="H268" s="34">
        <v>48</v>
      </c>
      <c r="I268" s="35"/>
      <c r="J268" s="33"/>
      <c r="K268" s="144"/>
      <c r="L268" s="35"/>
      <c r="M268" s="33">
        <v>46</v>
      </c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>
        <v>46</v>
      </c>
      <c r="Y268" s="32"/>
      <c r="Z268" s="32"/>
      <c r="AA268" s="32"/>
      <c r="AB268" s="39">
        <f t="shared" si="30"/>
        <v>6</v>
      </c>
      <c r="AC268" s="40">
        <f t="shared" si="31"/>
        <v>45.666666666666664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40"/>
    </row>
    <row r="269" spans="1:32">
      <c r="A269" s="30" t="s">
        <v>113</v>
      </c>
      <c r="B269" s="31" t="s">
        <v>12</v>
      </c>
      <c r="C269" s="41" t="s">
        <v>50</v>
      </c>
      <c r="D269" s="32"/>
      <c r="E269" s="32"/>
      <c r="F269" s="128"/>
      <c r="G269" s="33"/>
      <c r="H269" s="34"/>
      <c r="I269" s="35">
        <v>40</v>
      </c>
      <c r="J269" s="33">
        <v>41</v>
      </c>
      <c r="K269" s="144"/>
      <c r="L269" s="35">
        <v>36</v>
      </c>
      <c r="M269" s="33">
        <v>44</v>
      </c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>
        <v>47</v>
      </c>
      <c r="Y269" s="32">
        <v>45</v>
      </c>
      <c r="Z269" s="32"/>
      <c r="AA269" s="32"/>
      <c r="AB269" s="39">
        <f t="shared" si="30"/>
        <v>6</v>
      </c>
      <c r="AC269" s="40">
        <f t="shared" si="31"/>
        <v>42.166666666666664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40"/>
    </row>
    <row r="270" spans="1:32">
      <c r="A270" s="30" t="s">
        <v>217</v>
      </c>
      <c r="B270" s="31" t="s">
        <v>12</v>
      </c>
      <c r="C270" s="31" t="s">
        <v>45</v>
      </c>
      <c r="D270" s="117"/>
      <c r="E270" s="32"/>
      <c r="F270" s="128"/>
      <c r="G270" s="33"/>
      <c r="H270" s="34">
        <v>40</v>
      </c>
      <c r="I270" s="35"/>
      <c r="J270" s="33"/>
      <c r="K270" s="144">
        <v>41</v>
      </c>
      <c r="L270" s="35"/>
      <c r="M270" s="33">
        <v>38</v>
      </c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>
        <v>41</v>
      </c>
      <c r="Y270" s="32">
        <v>45</v>
      </c>
      <c r="Z270" s="32">
        <v>42</v>
      </c>
      <c r="AA270" s="32"/>
      <c r="AB270" s="39">
        <f t="shared" si="30"/>
        <v>6</v>
      </c>
      <c r="AC270" s="40">
        <f t="shared" si="31"/>
        <v>41.166666666666664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40"/>
    </row>
    <row r="271" spans="1:32">
      <c r="A271" s="30" t="s">
        <v>216</v>
      </c>
      <c r="B271" s="31" t="s">
        <v>12</v>
      </c>
      <c r="C271" s="31" t="s">
        <v>45</v>
      </c>
      <c r="D271" s="32">
        <v>45</v>
      </c>
      <c r="E271" s="32">
        <v>49</v>
      </c>
      <c r="F271" s="128"/>
      <c r="G271" s="33">
        <v>48</v>
      </c>
      <c r="H271" s="34">
        <v>47</v>
      </c>
      <c r="I271" s="35"/>
      <c r="J271" s="33"/>
      <c r="K271" s="144"/>
      <c r="L271" s="35"/>
      <c r="M271" s="33">
        <v>49</v>
      </c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2"/>
      <c r="Z271" s="32"/>
      <c r="AA271" s="31"/>
      <c r="AB271" s="39">
        <f t="shared" si="30"/>
        <v>5</v>
      </c>
      <c r="AC271" s="40">
        <f t="shared" si="31"/>
        <v>47.6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40"/>
    </row>
    <row r="272" spans="1:32">
      <c r="A272" s="30" t="s">
        <v>321</v>
      </c>
      <c r="B272" s="31" t="s">
        <v>12</v>
      </c>
      <c r="C272" s="31" t="s">
        <v>45</v>
      </c>
      <c r="D272" s="32"/>
      <c r="E272" s="32">
        <v>40</v>
      </c>
      <c r="F272" s="128">
        <v>42</v>
      </c>
      <c r="G272" s="33"/>
      <c r="H272" s="34">
        <v>39</v>
      </c>
      <c r="I272" s="35"/>
      <c r="J272" s="33"/>
      <c r="K272" s="144"/>
      <c r="L272" s="35"/>
      <c r="M272" s="33">
        <v>40</v>
      </c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>
        <v>48</v>
      </c>
      <c r="Y272" s="32"/>
      <c r="Z272" s="32"/>
      <c r="AA272" s="32"/>
      <c r="AB272" s="39">
        <f t="shared" si="30"/>
        <v>5</v>
      </c>
      <c r="AC272" s="40">
        <f t="shared" si="31"/>
        <v>41.8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40"/>
    </row>
    <row r="273" spans="1:32">
      <c r="A273" s="30" t="s">
        <v>358</v>
      </c>
      <c r="B273" s="31" t="s">
        <v>12</v>
      </c>
      <c r="C273" s="31" t="s">
        <v>45</v>
      </c>
      <c r="D273" s="32"/>
      <c r="E273" s="32">
        <v>37</v>
      </c>
      <c r="F273" s="128">
        <v>42</v>
      </c>
      <c r="G273" s="33"/>
      <c r="H273" s="34"/>
      <c r="I273" s="35"/>
      <c r="J273" s="33"/>
      <c r="K273" s="144"/>
      <c r="L273" s="35">
        <v>37</v>
      </c>
      <c r="M273" s="33">
        <v>33</v>
      </c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>
        <v>33</v>
      </c>
      <c r="Y273" s="32"/>
      <c r="Z273" s="32"/>
      <c r="AA273" s="32"/>
      <c r="AB273" s="39">
        <f t="shared" si="30"/>
        <v>5</v>
      </c>
      <c r="AC273" s="40">
        <f t="shared" si="31"/>
        <v>36.4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40"/>
    </row>
    <row r="274" spans="1:32">
      <c r="A274" s="30" t="s">
        <v>149</v>
      </c>
      <c r="B274" s="31" t="s">
        <v>12</v>
      </c>
      <c r="C274" s="31" t="s">
        <v>45</v>
      </c>
      <c r="D274" s="32"/>
      <c r="E274" s="32"/>
      <c r="F274" s="128"/>
      <c r="G274" s="33"/>
      <c r="H274" s="34"/>
      <c r="I274" s="35"/>
      <c r="J274" s="33">
        <v>42</v>
      </c>
      <c r="K274" s="144"/>
      <c r="L274" s="35">
        <v>38</v>
      </c>
      <c r="M274" s="33">
        <v>46</v>
      </c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/>
      <c r="Y274" s="32"/>
      <c r="Z274" s="32"/>
      <c r="AA274" s="32"/>
      <c r="AB274" s="39">
        <f t="shared" si="30"/>
        <v>3</v>
      </c>
      <c r="AC274" s="40">
        <f t="shared" si="31"/>
        <v>42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40"/>
    </row>
    <row r="275" spans="1:32">
      <c r="A275" s="30" t="s">
        <v>321</v>
      </c>
      <c r="B275" s="31" t="s">
        <v>12</v>
      </c>
      <c r="C275" s="31" t="s">
        <v>50</v>
      </c>
      <c r="D275" s="32"/>
      <c r="E275" s="32">
        <v>42</v>
      </c>
      <c r="F275" s="128"/>
      <c r="G275" s="33"/>
      <c r="H275" s="34"/>
      <c r="I275" s="35"/>
      <c r="J275" s="33"/>
      <c r="K275" s="144"/>
      <c r="L275" s="35"/>
      <c r="M275" s="33">
        <v>43</v>
      </c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 t="shared" si="30"/>
        <v>2</v>
      </c>
      <c r="AC275" s="40">
        <f t="shared" si="31"/>
        <v>42.5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40"/>
    </row>
    <row r="276" spans="1:32">
      <c r="A276" s="124" t="s">
        <v>358</v>
      </c>
      <c r="B276" s="123" t="s">
        <v>12</v>
      </c>
      <c r="C276" s="123" t="s">
        <v>47</v>
      </c>
      <c r="D276" s="121"/>
      <c r="E276" s="121">
        <v>43</v>
      </c>
      <c r="F276" s="128">
        <v>39</v>
      </c>
      <c r="G276" s="33"/>
      <c r="H276" s="34"/>
      <c r="I276" s="35"/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/>
      <c r="Y276" s="32"/>
      <c r="Z276" s="32"/>
      <c r="AA276" s="32"/>
      <c r="AB276" s="39">
        <f t="shared" ref="AB276:AB339" si="32">COUNT(D276:AA276)</f>
        <v>2</v>
      </c>
      <c r="AC276" s="40">
        <f t="shared" ref="AC276:AC339" si="33">IF(AB276=0,0,AVERAGE(D276:Z276))</f>
        <v>41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40"/>
    </row>
    <row r="277" spans="1:32">
      <c r="A277" s="44" t="s">
        <v>199</v>
      </c>
      <c r="B277" s="38" t="s">
        <v>12</v>
      </c>
      <c r="C277" s="38" t="s">
        <v>96</v>
      </c>
      <c r="D277" s="32">
        <v>35</v>
      </c>
      <c r="E277" s="32"/>
      <c r="F277" s="128"/>
      <c r="G277" s="33"/>
      <c r="H277" s="34"/>
      <c r="I277" s="35"/>
      <c r="J277" s="33"/>
      <c r="K277" s="144"/>
      <c r="L277" s="35"/>
      <c r="M277" s="33">
        <v>45</v>
      </c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 t="shared" si="32"/>
        <v>2</v>
      </c>
      <c r="AC277" s="40">
        <f t="shared" si="33"/>
        <v>40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40"/>
    </row>
    <row r="278" spans="1:32">
      <c r="A278" s="30" t="s">
        <v>199</v>
      </c>
      <c r="B278" s="31" t="s">
        <v>12</v>
      </c>
      <c r="C278" s="31" t="s">
        <v>45</v>
      </c>
      <c r="D278" s="32">
        <v>36</v>
      </c>
      <c r="E278" s="32"/>
      <c r="F278" s="128"/>
      <c r="G278" s="33"/>
      <c r="H278" s="34"/>
      <c r="I278" s="35"/>
      <c r="J278" s="33"/>
      <c r="K278" s="144"/>
      <c r="L278" s="35"/>
      <c r="M278" s="33">
        <v>42</v>
      </c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/>
      <c r="Y278" s="32"/>
      <c r="Z278" s="32"/>
      <c r="AA278" s="32"/>
      <c r="AB278" s="39">
        <f t="shared" si="32"/>
        <v>2</v>
      </c>
      <c r="AC278" s="40">
        <f t="shared" si="33"/>
        <v>39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98"/>
    </row>
    <row r="279" spans="1:32">
      <c r="A279" s="30" t="s">
        <v>321</v>
      </c>
      <c r="B279" s="31" t="s">
        <v>12</v>
      </c>
      <c r="C279" s="31" t="s">
        <v>57</v>
      </c>
      <c r="D279" s="32"/>
      <c r="E279" s="32"/>
      <c r="F279" s="128">
        <v>42</v>
      </c>
      <c r="G279" s="33"/>
      <c r="H279" s="34">
        <v>33</v>
      </c>
      <c r="I279" s="35"/>
      <c r="J279" s="33"/>
      <c r="K279" s="144"/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2"/>
      <c r="AB279" s="39">
        <f t="shared" si="32"/>
        <v>2</v>
      </c>
      <c r="AC279" s="40">
        <f t="shared" si="33"/>
        <v>37.5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98"/>
    </row>
    <row r="280" spans="1:32">
      <c r="A280" s="124" t="s">
        <v>457</v>
      </c>
      <c r="B280" s="123" t="s">
        <v>12</v>
      </c>
      <c r="C280" s="123" t="s">
        <v>45</v>
      </c>
      <c r="D280" s="32"/>
      <c r="E280" s="32"/>
      <c r="F280" s="128"/>
      <c r="G280" s="33"/>
      <c r="H280" s="34"/>
      <c r="I280" s="35"/>
      <c r="J280" s="33"/>
      <c r="K280" s="144"/>
      <c r="L280" s="35"/>
      <c r="M280" s="33">
        <v>36</v>
      </c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>
        <v>36</v>
      </c>
      <c r="Y280" s="32"/>
      <c r="Z280" s="32"/>
      <c r="AA280" s="32"/>
      <c r="AB280" s="39">
        <f t="shared" si="32"/>
        <v>2</v>
      </c>
      <c r="AC280" s="40">
        <f t="shared" si="33"/>
        <v>36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98"/>
    </row>
    <row r="281" spans="1:32">
      <c r="A281" s="30" t="s">
        <v>124</v>
      </c>
      <c r="B281" s="31" t="s">
        <v>12</v>
      </c>
      <c r="C281" s="31" t="s">
        <v>45</v>
      </c>
      <c r="D281" s="32"/>
      <c r="E281" s="32"/>
      <c r="F281" s="128">
        <v>37</v>
      </c>
      <c r="G281" s="33"/>
      <c r="H281" s="34"/>
      <c r="I281" s="35"/>
      <c r="J281" s="33"/>
      <c r="K281" s="144"/>
      <c r="L281" s="35"/>
      <c r="M281" s="33">
        <v>34</v>
      </c>
      <c r="N281" s="36"/>
      <c r="O281" s="35"/>
      <c r="P281" s="35"/>
      <c r="Q281" s="35"/>
      <c r="R281" s="35"/>
      <c r="S281" s="35"/>
      <c r="T281" s="35"/>
      <c r="U281" s="35"/>
      <c r="V281" s="35"/>
      <c r="W281" s="35"/>
      <c r="X281" s="128"/>
      <c r="Y281" s="32"/>
      <c r="Z281" s="32"/>
      <c r="AA281" s="32"/>
      <c r="AB281" s="39">
        <f t="shared" si="32"/>
        <v>2</v>
      </c>
      <c r="AC281" s="40">
        <f t="shared" si="33"/>
        <v>35.5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40"/>
    </row>
    <row r="282" spans="1:32">
      <c r="A282" s="44" t="s">
        <v>388</v>
      </c>
      <c r="B282" s="38" t="s">
        <v>12</v>
      </c>
      <c r="C282" s="31" t="s">
        <v>45</v>
      </c>
      <c r="D282" s="32">
        <v>37</v>
      </c>
      <c r="E282" s="32"/>
      <c r="F282" s="128"/>
      <c r="G282" s="33"/>
      <c r="H282" s="34"/>
      <c r="I282" s="35"/>
      <c r="J282" s="33"/>
      <c r="K282" s="144"/>
      <c r="L282" s="35"/>
      <c r="M282" s="33"/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>
        <v>33</v>
      </c>
      <c r="Y282" s="31"/>
      <c r="Z282" s="31"/>
      <c r="AA282" s="32"/>
      <c r="AB282" s="39">
        <f t="shared" si="32"/>
        <v>2</v>
      </c>
      <c r="AC282" s="40">
        <f t="shared" si="33"/>
        <v>35</v>
      </c>
      <c r="AD282" s="40">
        <f t="array" ref="AD282">IF(AB282=0,0,IF(AB282&gt;9,AVERAGE(LARGE(D282:Z282,{1,2,3,4,5,6,7,8,9,10})),0))</f>
        <v>0</v>
      </c>
      <c r="AE282" s="40">
        <f t="array" ref="AE282">IF(AB282=0,0,IF(AB282&gt;9,SUM(LARGE(D282:Z282,{1,2,3,4,5,6,7,8,9,10})),0))</f>
        <v>0</v>
      </c>
      <c r="AF282" s="40"/>
    </row>
    <row r="283" spans="1:32">
      <c r="A283" s="30" t="s">
        <v>442</v>
      </c>
      <c r="B283" s="31" t="s">
        <v>12</v>
      </c>
      <c r="C283" s="31" t="s">
        <v>57</v>
      </c>
      <c r="D283" s="32"/>
      <c r="E283" s="32"/>
      <c r="F283" s="128"/>
      <c r="G283" s="33"/>
      <c r="H283" s="34"/>
      <c r="I283" s="35"/>
      <c r="J283" s="33">
        <v>24</v>
      </c>
      <c r="K283" s="144"/>
      <c r="L283" s="35"/>
      <c r="M283" s="33">
        <v>37</v>
      </c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2"/>
      <c r="Z283" s="32"/>
      <c r="AA283" s="32"/>
      <c r="AB283" s="39">
        <f t="shared" si="32"/>
        <v>2</v>
      </c>
      <c r="AC283" s="40">
        <f t="shared" si="33"/>
        <v>30.5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40"/>
    </row>
    <row r="284" spans="1:32">
      <c r="A284" s="126" t="s">
        <v>357</v>
      </c>
      <c r="B284" s="120" t="s">
        <v>12</v>
      </c>
      <c r="C284" s="123" t="s">
        <v>47</v>
      </c>
      <c r="D284" s="121"/>
      <c r="E284" s="121">
        <v>32</v>
      </c>
      <c r="F284" s="128"/>
      <c r="G284" s="33"/>
      <c r="H284" s="34"/>
      <c r="I284" s="35"/>
      <c r="J284" s="33"/>
      <c r="K284" s="144"/>
      <c r="L284" s="35"/>
      <c r="M284" s="33"/>
      <c r="N284" s="36"/>
      <c r="O284" s="35"/>
      <c r="P284" s="35"/>
      <c r="Q284" s="35"/>
      <c r="R284" s="35"/>
      <c r="S284" s="127"/>
      <c r="T284" s="35"/>
      <c r="U284" s="35"/>
      <c r="V284" s="35"/>
      <c r="W284" s="35"/>
      <c r="X284" s="128"/>
      <c r="Y284" s="31"/>
      <c r="Z284" s="31"/>
      <c r="AA284" s="32"/>
      <c r="AB284" s="39">
        <f t="shared" si="32"/>
        <v>1</v>
      </c>
      <c r="AC284" s="40">
        <f t="shared" si="33"/>
        <v>32</v>
      </c>
      <c r="AD284" s="40">
        <f t="array" ref="AD284">IF(AB284=0,0,IF(AB284&gt;9,AVERAGE(LARGE(D284:Z284,{1,2,3,4,5,6,7,8,9,10})),0))</f>
        <v>0</v>
      </c>
      <c r="AE284" s="40">
        <f t="array" ref="AE284">IF(AB284=0,0,IF(AB284&gt;9,SUM(LARGE(D284:Z284,{1,2,3,4,5,6,7,8,9,10})),0))</f>
        <v>0</v>
      </c>
      <c r="AF284" s="40"/>
    </row>
    <row r="285" spans="1:32">
      <c r="A285" s="44" t="s">
        <v>287</v>
      </c>
      <c r="B285" s="32" t="s">
        <v>12</v>
      </c>
      <c r="C285" s="31" t="s">
        <v>45</v>
      </c>
      <c r="D285" s="32"/>
      <c r="E285" s="32"/>
      <c r="F285" s="128"/>
      <c r="G285" s="33"/>
      <c r="H285" s="34"/>
      <c r="I285" s="35"/>
      <c r="J285" s="33"/>
      <c r="K285" s="144"/>
      <c r="L285" s="35"/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2"/>
      <c r="Z285" s="32"/>
      <c r="AA285" s="31"/>
      <c r="AB285" s="39">
        <f t="shared" si="32"/>
        <v>0</v>
      </c>
      <c r="AC285" s="40">
        <f t="shared" si="33"/>
        <v>0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40"/>
    </row>
    <row r="286" spans="1:32">
      <c r="A286" s="118" t="s">
        <v>287</v>
      </c>
      <c r="B286" s="32" t="s">
        <v>12</v>
      </c>
      <c r="C286" s="32" t="s">
        <v>50</v>
      </c>
      <c r="D286" s="32"/>
      <c r="E286" s="32"/>
      <c r="F286" s="128"/>
      <c r="G286" s="33"/>
      <c r="H286" s="34"/>
      <c r="I286" s="35"/>
      <c r="J286" s="33"/>
      <c r="K286" s="144"/>
      <c r="L286" s="35"/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2"/>
      <c r="Z286" s="32"/>
      <c r="AA286" s="32"/>
      <c r="AB286" s="39">
        <f t="shared" si="32"/>
        <v>0</v>
      </c>
      <c r="AC286" s="40">
        <f t="shared" si="33"/>
        <v>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40"/>
    </row>
    <row r="287" spans="1:32">
      <c r="A287" s="30" t="s">
        <v>76</v>
      </c>
      <c r="B287" s="31" t="s">
        <v>12</v>
      </c>
      <c r="C287" s="31" t="s">
        <v>45</v>
      </c>
      <c r="D287" s="32"/>
      <c r="E287" s="32"/>
      <c r="F287" s="128"/>
      <c r="G287" s="33"/>
      <c r="H287" s="34"/>
      <c r="I287" s="35"/>
      <c r="J287" s="33"/>
      <c r="K287" s="144"/>
      <c r="L287" s="35"/>
      <c r="M287" s="33"/>
      <c r="N287" s="36"/>
      <c r="O287" s="35"/>
      <c r="P287" s="35"/>
      <c r="Q287" s="35"/>
      <c r="R287" s="35"/>
      <c r="S287" s="35"/>
      <c r="T287" s="35"/>
      <c r="U287" s="35"/>
      <c r="V287" s="35"/>
      <c r="W287" s="35"/>
      <c r="X287" s="128"/>
      <c r="Y287" s="32"/>
      <c r="Z287" s="32"/>
      <c r="AA287" s="32"/>
      <c r="AB287" s="39">
        <f t="shared" si="32"/>
        <v>0</v>
      </c>
      <c r="AC287" s="40">
        <f t="shared" si="33"/>
        <v>0</v>
      </c>
      <c r="AD287" s="40">
        <f t="array" ref="AD287">IF(AB287=0,0,IF(AB287&gt;9,AVERAGE(LARGE(D287:Z287,{1,2,3,4,5,6,7,8,9,10})),0))</f>
        <v>0</v>
      </c>
      <c r="AE287" s="40">
        <f t="array" ref="AE287">IF(AB287=0,0,IF(AB287&gt;9,SUM(LARGE(D287:Z287,{1,2,3,4,5,6,7,8,9,10})),0))</f>
        <v>0</v>
      </c>
      <c r="AF287" s="40"/>
    </row>
    <row r="288" spans="1:32">
      <c r="A288" s="30" t="s">
        <v>92</v>
      </c>
      <c r="B288" s="31" t="s">
        <v>12</v>
      </c>
      <c r="C288" s="31" t="s">
        <v>45</v>
      </c>
      <c r="D288" s="32"/>
      <c r="E288" s="32"/>
      <c r="F288" s="128"/>
      <c r="G288" s="33"/>
      <c r="H288" s="34"/>
      <c r="I288" s="35"/>
      <c r="J288" s="33"/>
      <c r="K288" s="144"/>
      <c r="L288" s="35"/>
      <c r="M288" s="33"/>
      <c r="N288" s="36"/>
      <c r="O288" s="35"/>
      <c r="P288" s="35"/>
      <c r="Q288" s="35"/>
      <c r="R288" s="35"/>
      <c r="S288" s="35"/>
      <c r="T288" s="35"/>
      <c r="U288" s="35"/>
      <c r="V288" s="35"/>
      <c r="W288" s="35"/>
      <c r="X288" s="128"/>
      <c r="Y288" s="32"/>
      <c r="Z288" s="32"/>
      <c r="AA288" s="32"/>
      <c r="AB288" s="39">
        <f t="shared" si="32"/>
        <v>0</v>
      </c>
      <c r="AC288" s="40">
        <f t="shared" si="33"/>
        <v>0</v>
      </c>
      <c r="AD288" s="40">
        <f t="array" ref="AD288">IF(AB288=0,0,IF(AB288&gt;9,AVERAGE(LARGE(D288:Z288,{1,2,3,4,5,6,7,8,9,10})),0))</f>
        <v>0</v>
      </c>
      <c r="AE288" s="40">
        <f t="array" ref="AE288">IF(AB288=0,0,IF(AB288&gt;9,SUM(LARGE(D288:Z288,{1,2,3,4,5,6,7,8,9,10})),0))</f>
        <v>0</v>
      </c>
      <c r="AF288" s="40"/>
    </row>
    <row r="289" spans="1:32">
      <c r="A289" s="44" t="s">
        <v>92</v>
      </c>
      <c r="B289" s="32" t="s">
        <v>12</v>
      </c>
      <c r="C289" s="31" t="s">
        <v>50</v>
      </c>
      <c r="D289" s="32"/>
      <c r="E289" s="32"/>
      <c r="F289" s="128"/>
      <c r="G289" s="33"/>
      <c r="H289" s="34"/>
      <c r="I289" s="35"/>
      <c r="J289" s="33"/>
      <c r="K289" s="144"/>
      <c r="L289" s="35"/>
      <c r="M289" s="33"/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/>
      <c r="Y289" s="32"/>
      <c r="Z289" s="32"/>
      <c r="AA289" s="32"/>
      <c r="AB289" s="39">
        <f t="shared" si="32"/>
        <v>0</v>
      </c>
      <c r="AC289" s="40">
        <f t="shared" si="33"/>
        <v>0</v>
      </c>
      <c r="AD289" s="40">
        <f t="array" ref="AD289">IF(AB289=0,0,IF(AB289&gt;9,AVERAGE(LARGE(D289:Z289,{1,2,3,4,5,6,7,8,9,10})),0))</f>
        <v>0</v>
      </c>
      <c r="AE289" s="40">
        <f t="array" ref="AE289">IF(AB289=0,0,IF(AB289&gt;9,SUM(LARGE(D289:Z289,{1,2,3,4,5,6,7,8,9,10})),0))</f>
        <v>0</v>
      </c>
      <c r="AF289" s="40"/>
    </row>
    <row r="290" spans="1:32">
      <c r="A290" s="30" t="s">
        <v>93</v>
      </c>
      <c r="B290" s="31" t="s">
        <v>12</v>
      </c>
      <c r="C290" s="31" t="s">
        <v>45</v>
      </c>
      <c r="D290" s="32"/>
      <c r="E290" s="32"/>
      <c r="F290" s="128"/>
      <c r="G290" s="33"/>
      <c r="H290" s="34"/>
      <c r="I290" s="35"/>
      <c r="J290" s="33"/>
      <c r="K290" s="144"/>
      <c r="L290" s="35"/>
      <c r="M290" s="33"/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/>
      <c r="Y290" s="32"/>
      <c r="Z290" s="32"/>
      <c r="AA290" s="32"/>
      <c r="AB290" s="39">
        <f t="shared" si="32"/>
        <v>0</v>
      </c>
      <c r="AC290" s="40">
        <f t="shared" si="33"/>
        <v>0</v>
      </c>
      <c r="AD290" s="40">
        <f t="array" ref="AD290">IF(AB290=0,0,IF(AB290&gt;9,AVERAGE(LARGE(D290:Z290,{1,2,3,4,5,6,7,8,9,10})),0))</f>
        <v>0</v>
      </c>
      <c r="AE290" s="40">
        <f t="array" ref="AE290">IF(AB290=0,0,IF(AB290&gt;9,SUM(LARGE(D290:Z290,{1,2,3,4,5,6,7,8,9,10})),0))</f>
        <v>0</v>
      </c>
      <c r="AF290" s="40"/>
    </row>
    <row r="291" spans="1:32">
      <c r="A291" s="30" t="s">
        <v>93</v>
      </c>
      <c r="B291" s="31" t="s">
        <v>12</v>
      </c>
      <c r="C291" s="31" t="s">
        <v>50</v>
      </c>
      <c r="D291" s="32"/>
      <c r="E291" s="32"/>
      <c r="F291" s="128"/>
      <c r="G291" s="33"/>
      <c r="H291" s="34"/>
      <c r="I291" s="35"/>
      <c r="J291" s="33"/>
      <c r="K291" s="144"/>
      <c r="L291" s="35"/>
      <c r="M291" s="33"/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/>
      <c r="Y291" s="32"/>
      <c r="Z291" s="32"/>
      <c r="AA291" s="32"/>
      <c r="AB291" s="39">
        <f t="shared" si="32"/>
        <v>0</v>
      </c>
      <c r="AC291" s="40">
        <f t="shared" si="33"/>
        <v>0</v>
      </c>
      <c r="AD291" s="40">
        <f t="array" ref="AD291">IF(AB291=0,0,IF(AB291&gt;9,AVERAGE(LARGE(D291:Z291,{1,2,3,4,5,6,7,8,9,10})),0))</f>
        <v>0</v>
      </c>
      <c r="AE291" s="40">
        <f t="array" ref="AE291">IF(AB291=0,0,IF(AB291&gt;9,SUM(LARGE(D291:Z291,{1,2,3,4,5,6,7,8,9,10})),0))</f>
        <v>0</v>
      </c>
      <c r="AF291" s="40"/>
    </row>
    <row r="292" spans="1:32">
      <c r="A292" s="30" t="s">
        <v>304</v>
      </c>
      <c r="B292" s="31" t="s">
        <v>12</v>
      </c>
      <c r="C292" s="31" t="s">
        <v>45</v>
      </c>
      <c r="D292" s="32"/>
      <c r="E292" s="32"/>
      <c r="F292" s="128"/>
      <c r="G292" s="33"/>
      <c r="H292" s="34"/>
      <c r="I292" s="35"/>
      <c r="J292" s="33"/>
      <c r="K292" s="144"/>
      <c r="L292" s="35"/>
      <c r="M292" s="33"/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/>
      <c r="Y292" s="32"/>
      <c r="Z292" s="32"/>
      <c r="AA292" s="32"/>
      <c r="AB292" s="39">
        <f t="shared" si="32"/>
        <v>0</v>
      </c>
      <c r="AC292" s="40">
        <f t="shared" si="33"/>
        <v>0</v>
      </c>
      <c r="AD292" s="40">
        <f t="array" ref="AD292">IF(AB292=0,0,IF(AB292&gt;9,AVERAGE(LARGE(D292:Z292,{1,2,3,4,5,6,7,8,9,10})),0))</f>
        <v>0</v>
      </c>
      <c r="AE292" s="40">
        <f t="array" ref="AE292">IF(AB292=0,0,IF(AB292&gt;9,SUM(LARGE(D292:Z292,{1,2,3,4,5,6,7,8,9,10})),0))</f>
        <v>0</v>
      </c>
      <c r="AF292" s="40"/>
    </row>
    <row r="293" spans="1:32">
      <c r="A293" s="30" t="s">
        <v>114</v>
      </c>
      <c r="B293" s="31" t="s">
        <v>12</v>
      </c>
      <c r="C293" s="31" t="s">
        <v>45</v>
      </c>
      <c r="D293" s="32"/>
      <c r="E293" s="32"/>
      <c r="F293" s="128"/>
      <c r="G293" s="33"/>
      <c r="H293" s="34"/>
      <c r="I293" s="35"/>
      <c r="J293" s="33"/>
      <c r="K293" s="144"/>
      <c r="L293" s="35"/>
      <c r="M293" s="33"/>
      <c r="N293" s="36"/>
      <c r="O293" s="35"/>
      <c r="P293" s="35"/>
      <c r="Q293" s="35"/>
      <c r="R293" s="35"/>
      <c r="S293" s="35"/>
      <c r="T293" s="35"/>
      <c r="U293" s="35"/>
      <c r="V293" s="35"/>
      <c r="W293" s="35"/>
      <c r="X293" s="128"/>
      <c r="Y293" s="32"/>
      <c r="Z293" s="32"/>
      <c r="AA293" s="32"/>
      <c r="AB293" s="39">
        <f t="shared" si="32"/>
        <v>0</v>
      </c>
      <c r="AC293" s="40">
        <f t="shared" si="33"/>
        <v>0</v>
      </c>
      <c r="AD293" s="40">
        <f t="array" ref="AD293">IF(AB293=0,0,IF(AB293&gt;9,AVERAGE(LARGE(D293:Z293,{1,2,3,4,5,6,7,8,9,10})),0))</f>
        <v>0</v>
      </c>
      <c r="AE293" s="40">
        <f t="array" ref="AE293">IF(AB293=0,0,IF(AB293&gt;9,SUM(LARGE(D293:Z293,{1,2,3,4,5,6,7,8,9,10})),0))</f>
        <v>0</v>
      </c>
      <c r="AF293" s="40"/>
    </row>
    <row r="294" spans="1:32">
      <c r="A294" s="30" t="s">
        <v>114</v>
      </c>
      <c r="B294" s="31" t="s">
        <v>12</v>
      </c>
      <c r="C294" s="41" t="s">
        <v>47</v>
      </c>
      <c r="D294" s="32"/>
      <c r="E294" s="32"/>
      <c r="F294" s="128"/>
      <c r="G294" s="33"/>
      <c r="H294" s="34"/>
      <c r="I294" s="35"/>
      <c r="J294" s="33"/>
      <c r="K294" s="144"/>
      <c r="L294" s="35"/>
      <c r="M294" s="33"/>
      <c r="N294" s="36"/>
      <c r="O294" s="35"/>
      <c r="P294" s="35"/>
      <c r="Q294" s="35"/>
      <c r="R294" s="35"/>
      <c r="S294" s="35"/>
      <c r="T294" s="35"/>
      <c r="U294" s="35"/>
      <c r="V294" s="35"/>
      <c r="W294" s="35"/>
      <c r="X294" s="128"/>
      <c r="Y294" s="32"/>
      <c r="Z294" s="32"/>
      <c r="AA294" s="32"/>
      <c r="AB294" s="39">
        <f t="shared" si="32"/>
        <v>0</v>
      </c>
      <c r="AC294" s="40">
        <f t="shared" si="33"/>
        <v>0</v>
      </c>
      <c r="AD294" s="40">
        <f t="array" ref="AD294">IF(AB294=0,0,IF(AB294&gt;9,AVERAGE(LARGE(D294:Z294,{1,2,3,4,5,6,7,8,9,10})),0))</f>
        <v>0</v>
      </c>
      <c r="AE294" s="40">
        <f t="array" ref="AE294">IF(AB294=0,0,IF(AB294&gt;9,SUM(LARGE(D294:Z294,{1,2,3,4,5,6,7,8,9,10})),0))</f>
        <v>0</v>
      </c>
      <c r="AF294" s="40"/>
    </row>
    <row r="295" spans="1:32">
      <c r="A295" s="30" t="s">
        <v>340</v>
      </c>
      <c r="B295" s="31" t="s">
        <v>12</v>
      </c>
      <c r="C295" s="31" t="s">
        <v>57</v>
      </c>
      <c r="D295" s="32"/>
      <c r="E295" s="32"/>
      <c r="F295" s="128"/>
      <c r="G295" s="33"/>
      <c r="H295" s="34"/>
      <c r="I295" s="35"/>
      <c r="J295" s="33"/>
      <c r="K295" s="144"/>
      <c r="L295" s="35"/>
      <c r="M295" s="33"/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/>
      <c r="Y295" s="32"/>
      <c r="Z295" s="32"/>
      <c r="AA295" s="32"/>
      <c r="AB295" s="39">
        <f t="shared" si="32"/>
        <v>0</v>
      </c>
      <c r="AC295" s="40">
        <f t="shared" si="33"/>
        <v>0</v>
      </c>
      <c r="AD295" s="40">
        <f t="array" ref="AD295">IF(AB295=0,0,IF(AB295&gt;9,AVERAGE(LARGE(D295:Z295,{1,2,3,4,5,6,7,8,9,10})),0))</f>
        <v>0</v>
      </c>
      <c r="AE295" s="40">
        <f t="array" ref="AE295">IF(AB295=0,0,IF(AB295&gt;9,SUM(LARGE(D295:Z295,{1,2,3,4,5,6,7,8,9,10})),0))</f>
        <v>0</v>
      </c>
      <c r="AF295" s="40"/>
    </row>
    <row r="296" spans="1:32">
      <c r="A296" s="30" t="s">
        <v>217</v>
      </c>
      <c r="B296" s="31" t="s">
        <v>12</v>
      </c>
      <c r="C296" s="31" t="s">
        <v>50</v>
      </c>
      <c r="D296" s="32"/>
      <c r="E296" s="32"/>
      <c r="F296" s="128"/>
      <c r="G296" s="33"/>
      <c r="H296" s="34"/>
      <c r="I296" s="35"/>
      <c r="J296" s="33"/>
      <c r="K296" s="144"/>
      <c r="L296" s="35"/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/>
      <c r="Y296" s="32"/>
      <c r="Z296" s="32"/>
      <c r="AA296" s="32"/>
      <c r="AB296" s="39">
        <f t="shared" si="32"/>
        <v>0</v>
      </c>
      <c r="AC296" s="40">
        <f t="shared" si="33"/>
        <v>0</v>
      </c>
      <c r="AD296" s="40">
        <f t="array" ref="AD296">IF(AB296=0,0,IF(AB296&gt;9,AVERAGE(LARGE(D296:Z296,{1,2,3,4,5,6,7,8,9,10})),0))</f>
        <v>0</v>
      </c>
      <c r="AE296" s="40">
        <f t="array" ref="AE296">IF(AB296=0,0,IF(AB296&gt;9,SUM(LARGE(D296:Z296,{1,2,3,4,5,6,7,8,9,10})),0))</f>
        <v>0</v>
      </c>
      <c r="AF296" s="40"/>
    </row>
    <row r="297" spans="1:32">
      <c r="A297" s="30" t="s">
        <v>217</v>
      </c>
      <c r="B297" s="31" t="s">
        <v>12</v>
      </c>
      <c r="C297" s="31" t="s">
        <v>47</v>
      </c>
      <c r="D297" s="32"/>
      <c r="E297" s="32"/>
      <c r="F297" s="128"/>
      <c r="G297" s="33"/>
      <c r="H297" s="34"/>
      <c r="I297" s="35"/>
      <c r="J297" s="33"/>
      <c r="K297" s="144"/>
      <c r="L297" s="35"/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/>
      <c r="Y297" s="32"/>
      <c r="Z297" s="32"/>
      <c r="AA297" s="31"/>
      <c r="AB297" s="39">
        <f t="shared" si="32"/>
        <v>0</v>
      </c>
      <c r="AC297" s="40">
        <f t="shared" si="33"/>
        <v>0</v>
      </c>
      <c r="AD297" s="40">
        <f t="array" ref="AD297">IF(AB297=0,0,IF(AB297&gt;9,AVERAGE(LARGE(D297:Z297,{1,2,3,4,5,6,7,8,9,10})),0))</f>
        <v>0</v>
      </c>
      <c r="AE297" s="40">
        <f t="array" ref="AE297">IF(AB297=0,0,IF(AB297&gt;9,SUM(LARGE(D297:Z297,{1,2,3,4,5,6,7,8,9,10})),0))</f>
        <v>0</v>
      </c>
      <c r="AF297" s="40"/>
    </row>
    <row r="298" spans="1:32">
      <c r="A298" s="30" t="s">
        <v>218</v>
      </c>
      <c r="B298" s="31" t="s">
        <v>12</v>
      </c>
      <c r="C298" s="31" t="s">
        <v>45</v>
      </c>
      <c r="D298" s="32"/>
      <c r="E298" s="32"/>
      <c r="F298" s="128"/>
      <c r="G298" s="33"/>
      <c r="H298" s="34"/>
      <c r="I298" s="35"/>
      <c r="J298" s="33"/>
      <c r="K298" s="144"/>
      <c r="L298" s="35"/>
      <c r="M298" s="33"/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28"/>
      <c r="Y298" s="32"/>
      <c r="Z298" s="32"/>
      <c r="AA298" s="32"/>
      <c r="AB298" s="39">
        <f t="shared" si="32"/>
        <v>0</v>
      </c>
      <c r="AC298" s="40">
        <f t="shared" si="33"/>
        <v>0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40"/>
    </row>
    <row r="299" spans="1:32">
      <c r="A299" s="30" t="s">
        <v>362</v>
      </c>
      <c r="B299" s="31" t="s">
        <v>12</v>
      </c>
      <c r="C299" s="31" t="s">
        <v>45</v>
      </c>
      <c r="D299" s="32"/>
      <c r="E299" s="32"/>
      <c r="F299" s="128"/>
      <c r="G299" s="33"/>
      <c r="H299" s="34"/>
      <c r="I299" s="35"/>
      <c r="J299" s="33"/>
      <c r="K299" s="144"/>
      <c r="L299" s="35"/>
      <c r="M299" s="33"/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/>
      <c r="Y299" s="32"/>
      <c r="Z299" s="32"/>
      <c r="AA299" s="32"/>
      <c r="AB299" s="39">
        <f t="shared" si="32"/>
        <v>0</v>
      </c>
      <c r="AC299" s="40">
        <f t="shared" si="33"/>
        <v>0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98"/>
    </row>
    <row r="300" spans="1:32">
      <c r="A300" s="30" t="s">
        <v>78</v>
      </c>
      <c r="B300" s="31" t="s">
        <v>5</v>
      </c>
      <c r="C300" s="31" t="s">
        <v>50</v>
      </c>
      <c r="D300" s="32">
        <v>41</v>
      </c>
      <c r="E300" s="32">
        <v>46</v>
      </c>
      <c r="F300" s="128">
        <v>46</v>
      </c>
      <c r="G300" s="33">
        <v>42</v>
      </c>
      <c r="H300" s="34">
        <v>44</v>
      </c>
      <c r="I300" s="35">
        <v>40</v>
      </c>
      <c r="J300" s="33">
        <v>37</v>
      </c>
      <c r="K300" s="144">
        <v>41</v>
      </c>
      <c r="L300" s="35"/>
      <c r="M300" s="33">
        <v>45</v>
      </c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>
        <v>44</v>
      </c>
      <c r="Y300" s="32">
        <v>40</v>
      </c>
      <c r="Z300" s="32">
        <v>41</v>
      </c>
      <c r="AA300" s="32"/>
      <c r="AB300" s="39">
        <f t="shared" si="32"/>
        <v>12</v>
      </c>
      <c r="AC300" s="40">
        <f t="shared" si="33"/>
        <v>42.25</v>
      </c>
      <c r="AD300" s="40">
        <f t="array" ref="AD300">IF(AB300=0,0,IF(AB300&gt;9,AVERAGE(LARGE(D300:Z300,{1,2,3,4,5,6,7,8,9,10})),0))</f>
        <v>43</v>
      </c>
      <c r="AE300" s="40">
        <f t="array" ref="AE300">IF(AB300=0,0,IF(AB300&gt;9,SUM(LARGE(D300:Z300,{1,2,3,4,5,6,7,8,9,10})),0))</f>
        <v>430</v>
      </c>
      <c r="AF300" s="40"/>
    </row>
    <row r="301" spans="1:32">
      <c r="A301" s="30" t="s">
        <v>122</v>
      </c>
      <c r="B301" s="31" t="s">
        <v>5</v>
      </c>
      <c r="C301" s="31" t="s">
        <v>45</v>
      </c>
      <c r="D301" s="32">
        <v>41</v>
      </c>
      <c r="E301" s="32">
        <v>44</v>
      </c>
      <c r="F301" s="128">
        <v>42</v>
      </c>
      <c r="G301" s="33">
        <v>38</v>
      </c>
      <c r="H301" s="34"/>
      <c r="I301" s="35">
        <v>43</v>
      </c>
      <c r="J301" s="33">
        <v>42</v>
      </c>
      <c r="K301" s="144">
        <v>41</v>
      </c>
      <c r="L301" s="35"/>
      <c r="M301" s="33">
        <v>46</v>
      </c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>
        <v>42</v>
      </c>
      <c r="Y301" s="32">
        <v>42</v>
      </c>
      <c r="Z301" s="32">
        <v>46</v>
      </c>
      <c r="AA301" s="32"/>
      <c r="AB301" s="39">
        <f t="shared" si="32"/>
        <v>11</v>
      </c>
      <c r="AC301" s="40">
        <f t="shared" si="33"/>
        <v>42.454545454545453</v>
      </c>
      <c r="AD301" s="40">
        <f t="array" ref="AD301">IF(AB301=0,0,IF(AB301&gt;9,AVERAGE(LARGE(D301:Z301,{1,2,3,4,5,6,7,8,9,10})),0))</f>
        <v>42.9</v>
      </c>
      <c r="AE301" s="40">
        <f t="array" ref="AE301">IF(AB301=0,0,IF(AB301&gt;9,SUM(LARGE(D301:Z301,{1,2,3,4,5,6,7,8,9,10})),0))</f>
        <v>429</v>
      </c>
      <c r="AF301" s="40"/>
    </row>
    <row r="302" spans="1:32">
      <c r="A302" s="30" t="s">
        <v>78</v>
      </c>
      <c r="B302" s="31" t="s">
        <v>5</v>
      </c>
      <c r="C302" s="31" t="s">
        <v>45</v>
      </c>
      <c r="D302" s="32">
        <v>42</v>
      </c>
      <c r="E302" s="32">
        <v>42</v>
      </c>
      <c r="F302" s="128">
        <v>43</v>
      </c>
      <c r="G302" s="33">
        <v>41</v>
      </c>
      <c r="H302" s="34">
        <v>42</v>
      </c>
      <c r="I302" s="35">
        <v>35</v>
      </c>
      <c r="J302" s="33">
        <v>44</v>
      </c>
      <c r="K302" s="144">
        <v>38</v>
      </c>
      <c r="L302" s="35"/>
      <c r="M302" s="33">
        <v>48</v>
      </c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>
        <v>44</v>
      </c>
      <c r="Y302" s="32"/>
      <c r="Z302" s="32"/>
      <c r="AA302" s="32"/>
      <c r="AB302" s="39">
        <f t="shared" si="32"/>
        <v>10</v>
      </c>
      <c r="AC302" s="40">
        <f t="shared" si="33"/>
        <v>41.9</v>
      </c>
      <c r="AD302" s="40">
        <f t="array" ref="AD302">IF(AB302=0,0,IF(AB302&gt;9,AVERAGE(LARGE(D302:Z302,{1,2,3,4,5,6,7,8,9,10})),0))</f>
        <v>41.9</v>
      </c>
      <c r="AE302" s="40">
        <f t="array" ref="AE302">IF(AB302=0,0,IF(AB302&gt;9,SUM(LARGE(D302:Z302,{1,2,3,4,5,6,7,8,9,10})),0))</f>
        <v>419</v>
      </c>
      <c r="AF302" s="40"/>
    </row>
    <row r="303" spans="1:32">
      <c r="A303" s="30" t="s">
        <v>122</v>
      </c>
      <c r="B303" s="31" t="s">
        <v>5</v>
      </c>
      <c r="C303" s="31" t="s">
        <v>57</v>
      </c>
      <c r="D303" s="32">
        <v>35</v>
      </c>
      <c r="E303" s="32">
        <v>45</v>
      </c>
      <c r="F303" s="128">
        <v>45</v>
      </c>
      <c r="G303" s="33">
        <v>32</v>
      </c>
      <c r="H303" s="34"/>
      <c r="I303" s="35">
        <v>41</v>
      </c>
      <c r="J303" s="33">
        <v>36</v>
      </c>
      <c r="K303" s="144">
        <v>40</v>
      </c>
      <c r="L303" s="35"/>
      <c r="M303" s="33">
        <v>47</v>
      </c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28">
        <v>41</v>
      </c>
      <c r="Y303" s="32">
        <v>39</v>
      </c>
      <c r="Z303" s="32">
        <v>44</v>
      </c>
      <c r="AA303" s="32"/>
      <c r="AB303" s="39">
        <f t="shared" si="32"/>
        <v>11</v>
      </c>
      <c r="AC303" s="40">
        <f t="shared" si="33"/>
        <v>40.454545454545453</v>
      </c>
      <c r="AD303" s="40">
        <f t="array" ref="AD303">IF(AB303=0,0,IF(AB303&gt;9,AVERAGE(LARGE(D303:Z303,{1,2,3,4,5,6,7,8,9,10})),0))</f>
        <v>41.3</v>
      </c>
      <c r="AE303" s="40">
        <f t="array" ref="AE303">IF(AB303=0,0,IF(AB303&gt;9,SUM(LARGE(D303:Z303,{1,2,3,4,5,6,7,8,9,10})),0))</f>
        <v>413</v>
      </c>
      <c r="AF303" s="40"/>
    </row>
    <row r="304" spans="1:32">
      <c r="A304" s="30" t="s">
        <v>361</v>
      </c>
      <c r="B304" s="31" t="s">
        <v>5</v>
      </c>
      <c r="C304" s="31" t="s">
        <v>45</v>
      </c>
      <c r="D304" s="32">
        <v>37</v>
      </c>
      <c r="E304" s="32">
        <v>42</v>
      </c>
      <c r="F304" s="128">
        <v>39</v>
      </c>
      <c r="G304" s="33">
        <v>34</v>
      </c>
      <c r="H304" s="34">
        <v>39</v>
      </c>
      <c r="I304" s="35">
        <v>41</v>
      </c>
      <c r="J304" s="33">
        <v>30</v>
      </c>
      <c r="K304" s="144">
        <v>43</v>
      </c>
      <c r="L304" s="35"/>
      <c r="M304" s="33">
        <v>43</v>
      </c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28">
        <v>46</v>
      </c>
      <c r="Y304" s="32"/>
      <c r="Z304" s="32"/>
      <c r="AA304" s="32"/>
      <c r="AB304" s="39">
        <f t="shared" si="32"/>
        <v>10</v>
      </c>
      <c r="AC304" s="40">
        <f t="shared" si="33"/>
        <v>39.4</v>
      </c>
      <c r="AD304" s="40">
        <f t="array" ref="AD304">IF(AB304=0,0,IF(AB304&gt;9,AVERAGE(LARGE(D304:Z304,{1,2,3,4,5,6,7,8,9,10})),0))</f>
        <v>39.4</v>
      </c>
      <c r="AE304" s="40">
        <f t="array" ref="AE304">IF(AB304=0,0,IF(AB304&gt;9,SUM(LARGE(D304:Z304,{1,2,3,4,5,6,7,8,9,10})),0))</f>
        <v>394</v>
      </c>
      <c r="AF304" s="40"/>
    </row>
    <row r="305" spans="1:32">
      <c r="A305" s="44" t="s">
        <v>369</v>
      </c>
      <c r="B305" s="38" t="s">
        <v>5</v>
      </c>
      <c r="C305" s="38" t="s">
        <v>45</v>
      </c>
      <c r="D305" s="32">
        <v>23</v>
      </c>
      <c r="E305" s="32">
        <v>34</v>
      </c>
      <c r="F305" s="128">
        <v>37</v>
      </c>
      <c r="G305" s="33">
        <v>29</v>
      </c>
      <c r="H305" s="34">
        <v>29</v>
      </c>
      <c r="I305" s="35">
        <v>31</v>
      </c>
      <c r="J305" s="33">
        <v>29</v>
      </c>
      <c r="K305" s="144">
        <v>26</v>
      </c>
      <c r="L305" s="35"/>
      <c r="M305" s="33">
        <v>33</v>
      </c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28">
        <v>31</v>
      </c>
      <c r="Y305" s="32"/>
      <c r="Z305" s="32"/>
      <c r="AA305" s="31"/>
      <c r="AB305" s="39">
        <f t="shared" si="32"/>
        <v>10</v>
      </c>
      <c r="AC305" s="40">
        <f t="shared" si="33"/>
        <v>30.2</v>
      </c>
      <c r="AD305" s="40">
        <f t="array" ref="AD305">IF(AB305=0,0,IF(AB305&gt;9,AVERAGE(LARGE(D305:Z305,{1,2,3,4,5,6,7,8,9,10})),0))</f>
        <v>30.2</v>
      </c>
      <c r="AE305" s="40">
        <f t="array" ref="AE305">IF(AB305=0,0,IF(AB305&gt;9,SUM(LARGE(D305:Z305,{1,2,3,4,5,6,7,8,9,10})),0))</f>
        <v>302</v>
      </c>
      <c r="AF305" s="40"/>
    </row>
    <row r="306" spans="1:32">
      <c r="A306" s="30" t="s">
        <v>219</v>
      </c>
      <c r="B306" s="31" t="s">
        <v>5</v>
      </c>
      <c r="C306" s="31" t="s">
        <v>45</v>
      </c>
      <c r="D306" s="32">
        <v>45</v>
      </c>
      <c r="E306" s="32">
        <v>47</v>
      </c>
      <c r="F306" s="128">
        <v>43</v>
      </c>
      <c r="G306" s="33"/>
      <c r="H306" s="34">
        <v>48</v>
      </c>
      <c r="I306" s="35">
        <v>42</v>
      </c>
      <c r="J306" s="33">
        <v>45</v>
      </c>
      <c r="K306" s="144">
        <v>44</v>
      </c>
      <c r="L306" s="35"/>
      <c r="M306" s="33">
        <v>43</v>
      </c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>
        <v>48</v>
      </c>
      <c r="Y306" s="32"/>
      <c r="Z306" s="32"/>
      <c r="AA306" s="31"/>
      <c r="AB306" s="39">
        <f t="shared" si="32"/>
        <v>9</v>
      </c>
      <c r="AC306" s="40">
        <f t="shared" si="33"/>
        <v>45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40"/>
    </row>
    <row r="307" spans="1:32">
      <c r="A307" s="30" t="s">
        <v>281</v>
      </c>
      <c r="B307" s="31" t="s">
        <v>5</v>
      </c>
      <c r="C307" s="31" t="s">
        <v>45</v>
      </c>
      <c r="D307" s="32">
        <v>44</v>
      </c>
      <c r="E307" s="32">
        <v>48</v>
      </c>
      <c r="F307" s="128">
        <v>46</v>
      </c>
      <c r="G307" s="33"/>
      <c r="H307" s="34">
        <v>43</v>
      </c>
      <c r="I307" s="35">
        <v>39</v>
      </c>
      <c r="J307" s="33">
        <v>42</v>
      </c>
      <c r="K307" s="144">
        <v>42</v>
      </c>
      <c r="L307" s="35"/>
      <c r="M307" s="33">
        <v>47</v>
      </c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30">
        <v>46</v>
      </c>
      <c r="Y307" s="32"/>
      <c r="Z307" s="32"/>
      <c r="AA307" s="32"/>
      <c r="AB307" s="39">
        <f t="shared" si="32"/>
        <v>9</v>
      </c>
      <c r="AC307" s="40">
        <f t="shared" si="33"/>
        <v>44.111111111111114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40"/>
    </row>
    <row r="308" spans="1:32">
      <c r="A308" s="30" t="s">
        <v>219</v>
      </c>
      <c r="B308" s="31" t="s">
        <v>5</v>
      </c>
      <c r="C308" s="31" t="s">
        <v>50</v>
      </c>
      <c r="D308" s="32">
        <v>39</v>
      </c>
      <c r="E308" s="32">
        <v>44</v>
      </c>
      <c r="F308" s="128">
        <v>42</v>
      </c>
      <c r="G308" s="33"/>
      <c r="H308" s="34">
        <v>43</v>
      </c>
      <c r="I308" s="35">
        <v>42</v>
      </c>
      <c r="J308" s="33">
        <v>44</v>
      </c>
      <c r="K308" s="144">
        <v>35</v>
      </c>
      <c r="L308" s="35"/>
      <c r="M308" s="33">
        <v>43</v>
      </c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>
        <v>46</v>
      </c>
      <c r="Y308" s="32"/>
      <c r="Z308" s="32"/>
      <c r="AA308" s="32"/>
      <c r="AB308" s="39">
        <f t="shared" si="32"/>
        <v>9</v>
      </c>
      <c r="AC308" s="40">
        <f t="shared" si="33"/>
        <v>42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40"/>
    </row>
    <row r="309" spans="1:32">
      <c r="A309" s="30" t="s">
        <v>281</v>
      </c>
      <c r="B309" s="31" t="s">
        <v>5</v>
      </c>
      <c r="C309" s="31" t="s">
        <v>50</v>
      </c>
      <c r="D309" s="32">
        <v>42</v>
      </c>
      <c r="E309" s="32">
        <v>44</v>
      </c>
      <c r="F309" s="128">
        <v>41</v>
      </c>
      <c r="G309" s="33"/>
      <c r="H309" s="34">
        <v>40</v>
      </c>
      <c r="I309" s="35">
        <v>29</v>
      </c>
      <c r="J309" s="33">
        <v>39</v>
      </c>
      <c r="K309" s="144">
        <v>44</v>
      </c>
      <c r="L309" s="35"/>
      <c r="M309" s="33">
        <v>42</v>
      </c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28">
        <v>41</v>
      </c>
      <c r="Y309" s="32"/>
      <c r="Z309" s="32"/>
      <c r="AA309" s="32"/>
      <c r="AB309" s="39">
        <f t="shared" si="32"/>
        <v>9</v>
      </c>
      <c r="AC309" s="40">
        <f t="shared" si="33"/>
        <v>40.222222222222221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40"/>
    </row>
    <row r="310" spans="1:32">
      <c r="A310" s="126" t="s">
        <v>410</v>
      </c>
      <c r="B310" s="120" t="s">
        <v>5</v>
      </c>
      <c r="C310" s="120" t="s">
        <v>45</v>
      </c>
      <c r="D310" s="121"/>
      <c r="E310" s="121">
        <v>43</v>
      </c>
      <c r="F310" s="128"/>
      <c r="G310" s="33">
        <v>33</v>
      </c>
      <c r="H310" s="34">
        <v>40</v>
      </c>
      <c r="I310" s="35">
        <v>29</v>
      </c>
      <c r="J310" s="33">
        <v>33</v>
      </c>
      <c r="K310" s="144"/>
      <c r="L310" s="35"/>
      <c r="M310" s="33"/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>
        <v>41</v>
      </c>
      <c r="Y310" s="160">
        <v>36</v>
      </c>
      <c r="Z310" s="32">
        <v>37</v>
      </c>
      <c r="AA310" s="32"/>
      <c r="AB310" s="39">
        <f t="shared" si="32"/>
        <v>8</v>
      </c>
      <c r="AC310" s="40">
        <f t="shared" si="33"/>
        <v>36.5</v>
      </c>
      <c r="AD310" s="40">
        <f t="array" ref="AD310">IF(AB310=0,0,IF(AB310&gt;9,AVERAGE(LARGE(D310:Z310,{1,2,3,4,5,6,7,8,9,10})),0))</f>
        <v>0</v>
      </c>
      <c r="AE310" s="40">
        <f t="array" ref="AE310">IF(AB310=0,0,IF(AB310&gt;9,SUM(LARGE(D310:Z310,{1,2,3,4,5,6,7,8,9,10})),0))</f>
        <v>0</v>
      </c>
      <c r="AF310" s="40"/>
    </row>
    <row r="311" spans="1:32">
      <c r="A311" s="30" t="s">
        <v>365</v>
      </c>
      <c r="B311" s="31" t="s">
        <v>5</v>
      </c>
      <c r="C311" s="31" t="s">
        <v>55</v>
      </c>
      <c r="D311" s="32"/>
      <c r="E311" s="32">
        <v>35</v>
      </c>
      <c r="F311" s="128"/>
      <c r="G311" s="33">
        <v>28</v>
      </c>
      <c r="H311" s="34">
        <v>35</v>
      </c>
      <c r="I311" s="35">
        <v>27</v>
      </c>
      <c r="J311" s="33">
        <v>25</v>
      </c>
      <c r="K311" s="144"/>
      <c r="L311" s="35"/>
      <c r="M311" s="33"/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>
        <v>39</v>
      </c>
      <c r="Y311" s="160">
        <v>31</v>
      </c>
      <c r="Z311" s="31">
        <v>41</v>
      </c>
      <c r="AA311" s="32"/>
      <c r="AB311" s="39">
        <f t="shared" si="32"/>
        <v>8</v>
      </c>
      <c r="AC311" s="40">
        <f t="shared" si="33"/>
        <v>32.625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98"/>
    </row>
    <row r="312" spans="1:32">
      <c r="A312" s="118" t="s">
        <v>183</v>
      </c>
      <c r="B312" s="32" t="s">
        <v>5</v>
      </c>
      <c r="C312" s="32" t="s">
        <v>50</v>
      </c>
      <c r="D312" s="32"/>
      <c r="E312" s="32">
        <v>42</v>
      </c>
      <c r="F312" s="128"/>
      <c r="G312" s="33"/>
      <c r="H312" s="34">
        <v>37</v>
      </c>
      <c r="I312" s="35">
        <v>41</v>
      </c>
      <c r="J312" s="33">
        <v>43</v>
      </c>
      <c r="K312" s="144">
        <v>44</v>
      </c>
      <c r="L312" s="35"/>
      <c r="M312" s="33">
        <v>46</v>
      </c>
      <c r="N312" s="36"/>
      <c r="O312" s="35"/>
      <c r="P312" s="35"/>
      <c r="Q312" s="35"/>
      <c r="R312" s="35"/>
      <c r="S312" s="35"/>
      <c r="T312" s="35"/>
      <c r="U312" s="35"/>
      <c r="V312" s="35"/>
      <c r="W312" s="35"/>
      <c r="X312" s="128">
        <v>42</v>
      </c>
      <c r="Y312" s="32"/>
      <c r="Z312" s="32"/>
      <c r="AA312" s="32"/>
      <c r="AB312" s="39">
        <f t="shared" si="32"/>
        <v>7</v>
      </c>
      <c r="AC312" s="40">
        <f t="shared" si="33"/>
        <v>42.142857142857146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40"/>
    </row>
    <row r="313" spans="1:32">
      <c r="A313" s="30" t="s">
        <v>152</v>
      </c>
      <c r="B313" s="31" t="s">
        <v>5</v>
      </c>
      <c r="C313" s="31" t="s">
        <v>50</v>
      </c>
      <c r="D313" s="32"/>
      <c r="E313" s="32">
        <v>39</v>
      </c>
      <c r="F313" s="128">
        <v>41</v>
      </c>
      <c r="G313" s="33">
        <v>40</v>
      </c>
      <c r="H313" s="34">
        <v>46</v>
      </c>
      <c r="I313" s="35">
        <v>44</v>
      </c>
      <c r="J313" s="33">
        <v>39</v>
      </c>
      <c r="K313" s="144">
        <v>43</v>
      </c>
      <c r="L313" s="35"/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/>
      <c r="Y313" s="32"/>
      <c r="Z313" s="32"/>
      <c r="AA313" s="32"/>
      <c r="AB313" s="39">
        <f t="shared" si="32"/>
        <v>7</v>
      </c>
      <c r="AC313" s="40">
        <f t="shared" si="33"/>
        <v>41.714285714285715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98"/>
    </row>
    <row r="314" spans="1:32">
      <c r="A314" s="30" t="s">
        <v>112</v>
      </c>
      <c r="B314" s="31" t="s">
        <v>5</v>
      </c>
      <c r="C314" s="41" t="s">
        <v>57</v>
      </c>
      <c r="D314" s="32"/>
      <c r="E314" s="32">
        <v>47</v>
      </c>
      <c r="F314" s="128"/>
      <c r="G314" s="33">
        <v>36</v>
      </c>
      <c r="H314" s="34">
        <v>41</v>
      </c>
      <c r="I314" s="35"/>
      <c r="J314" s="33"/>
      <c r="K314" s="144">
        <v>45</v>
      </c>
      <c r="L314" s="35">
        <v>35</v>
      </c>
      <c r="M314" s="33">
        <v>41</v>
      </c>
      <c r="N314" s="36"/>
      <c r="O314" s="35"/>
      <c r="P314" s="35"/>
      <c r="Q314" s="35"/>
      <c r="R314" s="35"/>
      <c r="S314" s="35"/>
      <c r="T314" s="35"/>
      <c r="U314" s="35"/>
      <c r="V314" s="35"/>
      <c r="W314" s="35"/>
      <c r="X314" s="128">
        <v>40</v>
      </c>
      <c r="Y314" s="32"/>
      <c r="Z314" s="32"/>
      <c r="AA314" s="32"/>
      <c r="AB314" s="39">
        <f t="shared" si="32"/>
        <v>7</v>
      </c>
      <c r="AC314" s="40">
        <f t="shared" si="33"/>
        <v>40.714285714285715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40"/>
    </row>
    <row r="315" spans="1:32">
      <c r="A315" s="30" t="s">
        <v>152</v>
      </c>
      <c r="B315" s="31" t="s">
        <v>5</v>
      </c>
      <c r="C315" s="31" t="s">
        <v>45</v>
      </c>
      <c r="D315" s="32"/>
      <c r="E315" s="32">
        <v>38</v>
      </c>
      <c r="F315" s="128">
        <v>40</v>
      </c>
      <c r="G315" s="33">
        <v>39</v>
      </c>
      <c r="H315" s="34">
        <v>41</v>
      </c>
      <c r="I315" s="35">
        <v>43</v>
      </c>
      <c r="J315" s="33">
        <v>39</v>
      </c>
      <c r="K315" s="144">
        <v>44</v>
      </c>
      <c r="L315" s="35"/>
      <c r="M315" s="33"/>
      <c r="N315" s="36"/>
      <c r="O315" s="35"/>
      <c r="P315" s="35"/>
      <c r="Q315" s="35"/>
      <c r="R315" s="35"/>
      <c r="S315" s="35"/>
      <c r="T315" s="35"/>
      <c r="U315" s="35"/>
      <c r="V315" s="35"/>
      <c r="W315" s="35"/>
      <c r="X315" s="128"/>
      <c r="Y315" s="32"/>
      <c r="Z315" s="32"/>
      <c r="AA315" s="32"/>
      <c r="AB315" s="39">
        <f t="shared" si="32"/>
        <v>7</v>
      </c>
      <c r="AC315" s="40">
        <f t="shared" si="33"/>
        <v>40.571428571428569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40"/>
    </row>
    <row r="316" spans="1:32">
      <c r="A316" s="30" t="s">
        <v>183</v>
      </c>
      <c r="B316" s="31" t="s">
        <v>5</v>
      </c>
      <c r="C316" s="31" t="s">
        <v>45</v>
      </c>
      <c r="D316" s="32"/>
      <c r="E316" s="32">
        <v>48</v>
      </c>
      <c r="F316" s="130"/>
      <c r="G316" s="33"/>
      <c r="H316" s="34">
        <v>36</v>
      </c>
      <c r="I316" s="35">
        <v>42</v>
      </c>
      <c r="J316" s="33">
        <v>40</v>
      </c>
      <c r="K316" s="144">
        <v>45</v>
      </c>
      <c r="L316" s="35"/>
      <c r="M316" s="33">
        <v>42</v>
      </c>
      <c r="N316" s="36"/>
      <c r="O316" s="35"/>
      <c r="P316" s="35"/>
      <c r="Q316" s="35"/>
      <c r="R316" s="35"/>
      <c r="S316" s="35"/>
      <c r="T316" s="35"/>
      <c r="U316" s="35"/>
      <c r="V316" s="35"/>
      <c r="W316" s="35"/>
      <c r="X316" s="128"/>
      <c r="Y316" s="37"/>
      <c r="Z316" s="32"/>
      <c r="AA316" s="32"/>
      <c r="AB316" s="39">
        <f t="shared" si="32"/>
        <v>6</v>
      </c>
      <c r="AC316" s="40">
        <f t="shared" si="33"/>
        <v>42.166666666666664</v>
      </c>
      <c r="AD316" s="40">
        <f t="array" ref="AD316">IF(AB316=0,0,IF(AB316&gt;9,AVERAGE(LARGE(D316:Z316,{1,2,3,4,5,6,7,8,9,10})),0))</f>
        <v>0</v>
      </c>
      <c r="AE316" s="40">
        <f t="array" ref="AE316">IF(AB316=0,0,IF(AB316&gt;9,SUM(LARGE(D316:Z316,{1,2,3,4,5,6,7,8,9,10})),0))</f>
        <v>0</v>
      </c>
      <c r="AF316" s="40"/>
    </row>
    <row r="317" spans="1:32">
      <c r="A317" s="44" t="s">
        <v>384</v>
      </c>
      <c r="B317" s="38" t="s">
        <v>5</v>
      </c>
      <c r="C317" s="38" t="s">
        <v>55</v>
      </c>
      <c r="D317" s="32">
        <v>42</v>
      </c>
      <c r="E317" s="32">
        <v>42</v>
      </c>
      <c r="F317" s="128"/>
      <c r="G317" s="33">
        <v>42</v>
      </c>
      <c r="H317" s="34">
        <v>44</v>
      </c>
      <c r="I317" s="35">
        <v>36</v>
      </c>
      <c r="J317" s="33">
        <v>41</v>
      </c>
      <c r="K317" s="144"/>
      <c r="L317" s="35"/>
      <c r="M317" s="33"/>
      <c r="N317" s="36"/>
      <c r="O317" s="35"/>
      <c r="P317" s="35"/>
      <c r="Q317" s="35"/>
      <c r="R317" s="35"/>
      <c r="S317" s="35"/>
      <c r="T317" s="35"/>
      <c r="U317" s="35"/>
      <c r="V317" s="35"/>
      <c r="W317" s="35"/>
      <c r="X317" s="128"/>
      <c r="Y317" s="32"/>
      <c r="Z317" s="32"/>
      <c r="AA317" s="31"/>
      <c r="AB317" s="39">
        <f t="shared" si="32"/>
        <v>6</v>
      </c>
      <c r="AC317" s="40">
        <f t="shared" si="33"/>
        <v>41.166666666666664</v>
      </c>
      <c r="AD317" s="40">
        <f t="array" ref="AD317">IF(AB317=0,0,IF(AB317&gt;9,AVERAGE(LARGE(D317:Z317,{1,2,3,4,5,6,7,8,9,10})),0))</f>
        <v>0</v>
      </c>
      <c r="AE317" s="40">
        <f t="array" ref="AE317">IF(AB317=0,0,IF(AB317&gt;9,SUM(LARGE(D317:Z317,{1,2,3,4,5,6,7,8,9,10})),0))</f>
        <v>0</v>
      </c>
      <c r="AF317" s="40"/>
    </row>
    <row r="318" spans="1:32">
      <c r="A318" s="30" t="s">
        <v>123</v>
      </c>
      <c r="B318" s="31" t="s">
        <v>5</v>
      </c>
      <c r="C318" s="31" t="s">
        <v>47</v>
      </c>
      <c r="D318" s="32"/>
      <c r="E318" s="32">
        <v>42</v>
      </c>
      <c r="F318" s="128"/>
      <c r="G318" s="33">
        <v>40</v>
      </c>
      <c r="H318" s="34">
        <v>43</v>
      </c>
      <c r="I318" s="35">
        <v>33</v>
      </c>
      <c r="J318" s="33"/>
      <c r="K318" s="144"/>
      <c r="L318" s="35"/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>
        <v>42</v>
      </c>
      <c r="Y318" s="160">
        <v>39</v>
      </c>
      <c r="Z318" s="32"/>
      <c r="AA318" s="32"/>
      <c r="AB318" s="39">
        <f t="shared" si="32"/>
        <v>6</v>
      </c>
      <c r="AC318" s="40">
        <f t="shared" si="33"/>
        <v>39.833333333333336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40"/>
    </row>
    <row r="319" spans="1:32">
      <c r="A319" s="44" t="s">
        <v>303</v>
      </c>
      <c r="B319" s="31" t="s">
        <v>5</v>
      </c>
      <c r="C319" s="31" t="s">
        <v>50</v>
      </c>
      <c r="D319" s="32"/>
      <c r="E319" s="32">
        <v>38</v>
      </c>
      <c r="F319" s="128"/>
      <c r="G319" s="33">
        <v>39</v>
      </c>
      <c r="H319" s="34"/>
      <c r="I319" s="35">
        <v>34</v>
      </c>
      <c r="J319" s="33">
        <v>36</v>
      </c>
      <c r="K319" s="144">
        <v>42</v>
      </c>
      <c r="L319" s="35"/>
      <c r="M319" s="33"/>
      <c r="N319" s="36"/>
      <c r="O319" s="35"/>
      <c r="P319" s="35"/>
      <c r="Q319" s="35"/>
      <c r="R319" s="35"/>
      <c r="S319" s="35"/>
      <c r="T319" s="35"/>
      <c r="U319" s="35"/>
      <c r="V319" s="35"/>
      <c r="W319" s="35"/>
      <c r="X319" s="159">
        <v>42</v>
      </c>
      <c r="Y319" s="32"/>
      <c r="Z319" s="32"/>
      <c r="AA319" s="32"/>
      <c r="AB319" s="39">
        <f t="shared" si="32"/>
        <v>6</v>
      </c>
      <c r="AC319" s="40">
        <f t="shared" si="33"/>
        <v>38.5</v>
      </c>
      <c r="AD319" s="40">
        <f t="array" ref="AD319">IF(AB319=0,0,IF(AB319&gt;9,AVERAGE(LARGE(D319:Z319,{1,2,3,4,5,6,7,8,9,10})),0))</f>
        <v>0</v>
      </c>
      <c r="AE319" s="40">
        <f t="array" ref="AE319">IF(AB319=0,0,IF(AB319&gt;9,SUM(LARGE(D319:Z319,{1,2,3,4,5,6,7,8,9,10})),0))</f>
        <v>0</v>
      </c>
      <c r="AF319" s="98"/>
    </row>
    <row r="320" spans="1:32">
      <c r="A320" s="30" t="s">
        <v>364</v>
      </c>
      <c r="B320" s="31" t="s">
        <v>5</v>
      </c>
      <c r="C320" s="31" t="s">
        <v>45</v>
      </c>
      <c r="D320" s="32"/>
      <c r="E320" s="32">
        <v>38</v>
      </c>
      <c r="F320" s="128"/>
      <c r="G320" s="33">
        <v>40</v>
      </c>
      <c r="H320" s="34">
        <v>27</v>
      </c>
      <c r="I320" s="35">
        <v>35</v>
      </c>
      <c r="J320" s="33">
        <v>35</v>
      </c>
      <c r="K320" s="144"/>
      <c r="L320" s="35"/>
      <c r="M320" s="33"/>
      <c r="N320" s="36"/>
      <c r="O320" s="35"/>
      <c r="P320" s="35"/>
      <c r="Q320" s="35"/>
      <c r="R320" s="35"/>
      <c r="S320" s="35"/>
      <c r="T320" s="35"/>
      <c r="U320" s="35"/>
      <c r="V320" s="35"/>
      <c r="W320" s="35"/>
      <c r="X320" s="128">
        <v>39</v>
      </c>
      <c r="Y320" s="32"/>
      <c r="Z320" s="32"/>
      <c r="AA320" s="32"/>
      <c r="AB320" s="39">
        <f t="shared" si="32"/>
        <v>6</v>
      </c>
      <c r="AC320" s="40">
        <f t="shared" si="33"/>
        <v>35.666666666666664</v>
      </c>
      <c r="AD320" s="40">
        <f t="array" ref="AD320">IF(AB320=0,0,IF(AB320&gt;9,AVERAGE(LARGE(D320:Z320,{1,2,3,4,5,6,7,8,9,10})),0))</f>
        <v>0</v>
      </c>
      <c r="AE320" s="40">
        <f t="array" ref="AE320">IF(AB320=0,0,IF(AB320&gt;9,SUM(LARGE(D320:Z320,{1,2,3,4,5,6,7,8,9,10})),0))</f>
        <v>0</v>
      </c>
      <c r="AF320" s="40"/>
    </row>
    <row r="321" spans="1:32">
      <c r="A321" s="30" t="s">
        <v>63</v>
      </c>
      <c r="B321" s="31" t="s">
        <v>5</v>
      </c>
      <c r="C321" s="31" t="s">
        <v>45</v>
      </c>
      <c r="D321" s="32"/>
      <c r="E321" s="32">
        <v>37</v>
      </c>
      <c r="F321" s="128"/>
      <c r="G321" s="33">
        <v>27</v>
      </c>
      <c r="H321" s="34">
        <v>26</v>
      </c>
      <c r="I321" s="35">
        <v>24</v>
      </c>
      <c r="J321" s="33">
        <v>31</v>
      </c>
      <c r="K321" s="144"/>
      <c r="L321" s="35"/>
      <c r="M321" s="33"/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28">
        <v>35</v>
      </c>
      <c r="Y321" s="32"/>
      <c r="Z321" s="32"/>
      <c r="AA321" s="32"/>
      <c r="AB321" s="39">
        <f t="shared" si="32"/>
        <v>6</v>
      </c>
      <c r="AC321" s="40">
        <f t="shared" si="33"/>
        <v>30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40"/>
    </row>
    <row r="322" spans="1:32">
      <c r="A322" s="44" t="s">
        <v>303</v>
      </c>
      <c r="B322" s="32" t="s">
        <v>5</v>
      </c>
      <c r="C322" s="32" t="s">
        <v>45</v>
      </c>
      <c r="D322" s="32"/>
      <c r="E322" s="32"/>
      <c r="F322" s="128"/>
      <c r="G322" s="33"/>
      <c r="H322" s="34">
        <v>44</v>
      </c>
      <c r="I322" s="35">
        <v>42</v>
      </c>
      <c r="J322" s="33">
        <v>40</v>
      </c>
      <c r="K322" s="144">
        <v>44</v>
      </c>
      <c r="L322" s="35"/>
      <c r="M322" s="33"/>
      <c r="N322" s="36"/>
      <c r="O322" s="35"/>
      <c r="P322" s="35"/>
      <c r="Q322" s="35"/>
      <c r="R322" s="35"/>
      <c r="S322" s="35"/>
      <c r="T322" s="35"/>
      <c r="U322" s="35"/>
      <c r="V322" s="35"/>
      <c r="W322" s="35"/>
      <c r="X322" s="128">
        <v>49</v>
      </c>
      <c r="Y322" s="32"/>
      <c r="Z322" s="32"/>
      <c r="AA322" s="32"/>
      <c r="AB322" s="39">
        <f t="shared" si="32"/>
        <v>5</v>
      </c>
      <c r="AC322" s="40">
        <f t="shared" si="33"/>
        <v>43.8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40"/>
    </row>
    <row r="323" spans="1:32">
      <c r="A323" s="30" t="s">
        <v>428</v>
      </c>
      <c r="B323" s="31" t="s">
        <v>5</v>
      </c>
      <c r="C323" s="31" t="s">
        <v>45</v>
      </c>
      <c r="D323" s="32"/>
      <c r="E323" s="32"/>
      <c r="F323" s="128"/>
      <c r="G323" s="33">
        <v>41</v>
      </c>
      <c r="H323" s="34">
        <v>42</v>
      </c>
      <c r="I323" s="35">
        <v>40</v>
      </c>
      <c r="J323" s="33">
        <v>44</v>
      </c>
      <c r="K323" s="144"/>
      <c r="L323" s="35"/>
      <c r="M323" s="33">
        <v>46</v>
      </c>
      <c r="N323" s="36"/>
      <c r="O323" s="35"/>
      <c r="P323" s="35"/>
      <c r="Q323" s="35"/>
      <c r="R323" s="35"/>
      <c r="S323" s="35"/>
      <c r="T323" s="35"/>
      <c r="U323" s="35"/>
      <c r="V323" s="35"/>
      <c r="W323" s="35"/>
      <c r="X323" s="128"/>
      <c r="Y323" s="32"/>
      <c r="Z323" s="32"/>
      <c r="AA323" s="32"/>
      <c r="AB323" s="39">
        <f t="shared" si="32"/>
        <v>5</v>
      </c>
      <c r="AC323" s="40">
        <f t="shared" si="33"/>
        <v>42.6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40"/>
    </row>
    <row r="324" spans="1:32">
      <c r="A324" s="44" t="s">
        <v>112</v>
      </c>
      <c r="B324" s="32" t="s">
        <v>5</v>
      </c>
      <c r="C324" s="32" t="s">
        <v>47</v>
      </c>
      <c r="D324" s="32"/>
      <c r="E324" s="32">
        <v>41</v>
      </c>
      <c r="F324" s="128"/>
      <c r="G324" s="33">
        <v>41</v>
      </c>
      <c r="H324" s="34">
        <v>45</v>
      </c>
      <c r="I324" s="35"/>
      <c r="J324" s="33"/>
      <c r="K324" s="144">
        <v>37</v>
      </c>
      <c r="L324" s="35"/>
      <c r="M324" s="33">
        <v>42</v>
      </c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28"/>
      <c r="Y324" s="32"/>
      <c r="Z324" s="32"/>
      <c r="AA324" s="32"/>
      <c r="AB324" s="39">
        <f t="shared" si="32"/>
        <v>5</v>
      </c>
      <c r="AC324" s="40">
        <f t="shared" si="33"/>
        <v>41.2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40"/>
    </row>
    <row r="325" spans="1:32">
      <c r="A325" s="30" t="s">
        <v>385</v>
      </c>
      <c r="B325" s="31" t="s">
        <v>5</v>
      </c>
      <c r="C325" s="31" t="s">
        <v>45</v>
      </c>
      <c r="D325" s="32">
        <v>34</v>
      </c>
      <c r="E325" s="32">
        <v>44</v>
      </c>
      <c r="F325" s="128"/>
      <c r="G325" s="33">
        <v>43</v>
      </c>
      <c r="H325" s="34">
        <v>39</v>
      </c>
      <c r="I325" s="35">
        <v>40</v>
      </c>
      <c r="J325" s="33"/>
      <c r="K325" s="144"/>
      <c r="L325" s="35"/>
      <c r="M325" s="33"/>
      <c r="N325" s="36"/>
      <c r="O325" s="35"/>
      <c r="P325" s="35"/>
      <c r="Q325" s="35"/>
      <c r="R325" s="35"/>
      <c r="S325" s="35"/>
      <c r="T325" s="35"/>
      <c r="U325" s="35"/>
      <c r="V325" s="35"/>
      <c r="W325" s="35"/>
      <c r="X325" s="128"/>
      <c r="Y325" s="32"/>
      <c r="Z325" s="32"/>
      <c r="AA325" s="32"/>
      <c r="AB325" s="39">
        <f t="shared" si="32"/>
        <v>5</v>
      </c>
      <c r="AC325" s="40">
        <f t="shared" si="33"/>
        <v>40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40"/>
    </row>
    <row r="326" spans="1:32">
      <c r="A326" s="30" t="s">
        <v>427</v>
      </c>
      <c r="B326" s="31" t="s">
        <v>5</v>
      </c>
      <c r="C326" s="31" t="s">
        <v>58</v>
      </c>
      <c r="D326" s="32"/>
      <c r="E326" s="32"/>
      <c r="F326" s="128"/>
      <c r="G326" s="33">
        <v>30</v>
      </c>
      <c r="H326" s="34">
        <v>45</v>
      </c>
      <c r="I326" s="35">
        <v>39</v>
      </c>
      <c r="J326" s="33">
        <v>39</v>
      </c>
      <c r="K326" s="144"/>
      <c r="L326" s="35"/>
      <c r="M326" s="33">
        <v>44</v>
      </c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/>
      <c r="Y326" s="32"/>
      <c r="Z326" s="32"/>
      <c r="AA326" s="32"/>
      <c r="AB326" s="39">
        <f t="shared" si="32"/>
        <v>5</v>
      </c>
      <c r="AC326" s="40">
        <f t="shared" si="33"/>
        <v>39.4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98"/>
    </row>
    <row r="327" spans="1:32">
      <c r="A327" s="30" t="s">
        <v>151</v>
      </c>
      <c r="B327" s="31" t="s">
        <v>5</v>
      </c>
      <c r="C327" s="31" t="s">
        <v>45</v>
      </c>
      <c r="D327" s="32"/>
      <c r="E327" s="32">
        <v>43</v>
      </c>
      <c r="F327" s="128"/>
      <c r="G327" s="33">
        <v>35</v>
      </c>
      <c r="H327" s="34">
        <v>30</v>
      </c>
      <c r="I327" s="35">
        <v>41</v>
      </c>
      <c r="J327" s="33">
        <v>33</v>
      </c>
      <c r="K327" s="144"/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28"/>
      <c r="Y327" s="32"/>
      <c r="Z327" s="32"/>
      <c r="AA327" s="32"/>
      <c r="AB327" s="39">
        <f t="shared" si="32"/>
        <v>5</v>
      </c>
      <c r="AC327" s="40">
        <f t="shared" si="33"/>
        <v>36.4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40"/>
    </row>
    <row r="328" spans="1:32">
      <c r="A328" s="30" t="s">
        <v>172</v>
      </c>
      <c r="B328" s="31" t="s">
        <v>5</v>
      </c>
      <c r="C328" s="31" t="s">
        <v>45</v>
      </c>
      <c r="D328" s="32"/>
      <c r="E328" s="32">
        <v>42</v>
      </c>
      <c r="F328" s="128"/>
      <c r="G328" s="33">
        <v>38</v>
      </c>
      <c r="H328" s="34">
        <v>32</v>
      </c>
      <c r="I328" s="35"/>
      <c r="J328" s="33"/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28">
        <v>35</v>
      </c>
      <c r="Y328" s="160">
        <v>35</v>
      </c>
      <c r="Z328" s="32"/>
      <c r="AA328" s="32"/>
      <c r="AB328" s="39">
        <f t="shared" si="32"/>
        <v>5</v>
      </c>
      <c r="AC328" s="40">
        <f t="shared" si="33"/>
        <v>36.4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98"/>
    </row>
    <row r="329" spans="1:32">
      <c r="A329" s="30" t="s">
        <v>116</v>
      </c>
      <c r="B329" s="31" t="s">
        <v>5</v>
      </c>
      <c r="C329" s="31" t="s">
        <v>50</v>
      </c>
      <c r="D329" s="32"/>
      <c r="E329" s="32">
        <v>42</v>
      </c>
      <c r="F329" s="128"/>
      <c r="G329" s="33"/>
      <c r="H329" s="34">
        <v>27</v>
      </c>
      <c r="I329" s="35">
        <v>34</v>
      </c>
      <c r="J329" s="33">
        <v>34</v>
      </c>
      <c r="K329" s="144"/>
      <c r="L329" s="35"/>
      <c r="M329" s="33"/>
      <c r="N329" s="36"/>
      <c r="O329" s="35"/>
      <c r="P329" s="35"/>
      <c r="Q329" s="35"/>
      <c r="R329" s="35"/>
      <c r="S329" s="35"/>
      <c r="T329" s="35"/>
      <c r="U329" s="35"/>
      <c r="V329" s="35"/>
      <c r="W329" s="35"/>
      <c r="X329" s="128">
        <v>34</v>
      </c>
      <c r="Y329" s="32"/>
      <c r="Z329" s="32"/>
      <c r="AA329" s="32"/>
      <c r="AB329" s="39">
        <f t="shared" si="32"/>
        <v>5</v>
      </c>
      <c r="AC329" s="40">
        <f t="shared" si="33"/>
        <v>34.200000000000003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40"/>
    </row>
    <row r="330" spans="1:32">
      <c r="A330" s="30" t="s">
        <v>203</v>
      </c>
      <c r="B330" s="31" t="s">
        <v>5</v>
      </c>
      <c r="C330" s="31" t="s">
        <v>45</v>
      </c>
      <c r="D330" s="32"/>
      <c r="E330" s="32"/>
      <c r="F330" s="128"/>
      <c r="G330" s="33">
        <v>36</v>
      </c>
      <c r="H330" s="34">
        <v>31</v>
      </c>
      <c r="I330" s="35">
        <v>32</v>
      </c>
      <c r="J330" s="33"/>
      <c r="K330" s="144">
        <v>36</v>
      </c>
      <c r="L330" s="35">
        <v>32</v>
      </c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28"/>
      <c r="Y330" s="32"/>
      <c r="Z330" s="32"/>
      <c r="AA330" s="32"/>
      <c r="AB330" s="39">
        <f t="shared" si="32"/>
        <v>5</v>
      </c>
      <c r="AC330" s="40">
        <f t="shared" si="33"/>
        <v>33.4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40"/>
    </row>
    <row r="331" spans="1:32">
      <c r="A331" s="30" t="s">
        <v>377</v>
      </c>
      <c r="B331" s="31" t="s">
        <v>5</v>
      </c>
      <c r="C331" s="31" t="s">
        <v>47</v>
      </c>
      <c r="D331" s="32">
        <v>34</v>
      </c>
      <c r="E331" s="32">
        <v>36</v>
      </c>
      <c r="F331" s="128"/>
      <c r="G331" s="33">
        <v>30</v>
      </c>
      <c r="H331" s="34"/>
      <c r="I331" s="35">
        <v>28</v>
      </c>
      <c r="J331" s="33"/>
      <c r="K331" s="144"/>
      <c r="L331" s="35"/>
      <c r="M331" s="33">
        <v>32</v>
      </c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28"/>
      <c r="Y331" s="32"/>
      <c r="Z331" s="32"/>
      <c r="AA331" s="32"/>
      <c r="AB331" s="39">
        <f t="shared" si="32"/>
        <v>5</v>
      </c>
      <c r="AC331" s="40">
        <f t="shared" si="33"/>
        <v>32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40"/>
    </row>
    <row r="332" spans="1:32">
      <c r="A332" s="30" t="s">
        <v>202</v>
      </c>
      <c r="B332" s="31" t="s">
        <v>5</v>
      </c>
      <c r="C332" s="31" t="s">
        <v>55</v>
      </c>
      <c r="D332" s="32"/>
      <c r="E332" s="32"/>
      <c r="F332" s="128"/>
      <c r="G332" s="33">
        <v>27</v>
      </c>
      <c r="H332" s="34">
        <v>29</v>
      </c>
      <c r="I332" s="35">
        <v>35</v>
      </c>
      <c r="J332" s="33"/>
      <c r="K332" s="144">
        <v>41</v>
      </c>
      <c r="L332" s="35">
        <v>26</v>
      </c>
      <c r="M332" s="33"/>
      <c r="N332" s="36"/>
      <c r="O332" s="35"/>
      <c r="P332" s="35"/>
      <c r="Q332" s="35"/>
      <c r="R332" s="35"/>
      <c r="S332" s="35"/>
      <c r="T332" s="35"/>
      <c r="U332" s="35"/>
      <c r="V332" s="35"/>
      <c r="W332" s="35"/>
      <c r="X332" s="128"/>
      <c r="Y332" s="32"/>
      <c r="Z332" s="32"/>
      <c r="AA332" s="32"/>
      <c r="AB332" s="39">
        <f t="shared" si="32"/>
        <v>5</v>
      </c>
      <c r="AC332" s="40">
        <f t="shared" si="33"/>
        <v>31.6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98"/>
    </row>
    <row r="333" spans="1:32">
      <c r="A333" s="44" t="s">
        <v>145</v>
      </c>
      <c r="B333" s="32" t="s">
        <v>5</v>
      </c>
      <c r="C333" s="32" t="s">
        <v>45</v>
      </c>
      <c r="D333" s="32"/>
      <c r="E333" s="32">
        <v>40</v>
      </c>
      <c r="F333" s="128">
        <v>29</v>
      </c>
      <c r="G333" s="33"/>
      <c r="H333" s="34">
        <v>26</v>
      </c>
      <c r="I333" s="35"/>
      <c r="J333" s="33">
        <v>30</v>
      </c>
      <c r="K333" s="144">
        <v>32</v>
      </c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/>
      <c r="Y333" s="32"/>
      <c r="Z333" s="32"/>
      <c r="AA333" s="31"/>
      <c r="AB333" s="39">
        <f t="shared" si="32"/>
        <v>5</v>
      </c>
      <c r="AC333" s="40">
        <f t="shared" si="33"/>
        <v>31.4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98"/>
    </row>
    <row r="334" spans="1:32">
      <c r="A334" s="30" t="s">
        <v>378</v>
      </c>
      <c r="B334" s="31" t="s">
        <v>5</v>
      </c>
      <c r="C334" s="31" t="s">
        <v>58</v>
      </c>
      <c r="D334" s="32">
        <v>31</v>
      </c>
      <c r="E334" s="32">
        <v>35</v>
      </c>
      <c r="F334" s="128"/>
      <c r="G334" s="33">
        <v>25</v>
      </c>
      <c r="H334" s="34"/>
      <c r="I334" s="35">
        <v>27</v>
      </c>
      <c r="J334" s="33"/>
      <c r="K334" s="144"/>
      <c r="L334" s="35"/>
      <c r="M334" s="33">
        <v>36</v>
      </c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28"/>
      <c r="Y334" s="32"/>
      <c r="Z334" s="32"/>
      <c r="AA334" s="32"/>
      <c r="AB334" s="39">
        <f t="shared" si="32"/>
        <v>5</v>
      </c>
      <c r="AC334" s="40">
        <f t="shared" si="33"/>
        <v>30.8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40"/>
    </row>
    <row r="335" spans="1:32">
      <c r="A335" s="126" t="s">
        <v>405</v>
      </c>
      <c r="B335" s="120" t="s">
        <v>5</v>
      </c>
      <c r="C335" s="123" t="s">
        <v>45</v>
      </c>
      <c r="D335" s="307"/>
      <c r="E335" s="121">
        <v>47</v>
      </c>
      <c r="F335" s="128"/>
      <c r="G335" s="33">
        <v>45</v>
      </c>
      <c r="H335" s="34">
        <v>43</v>
      </c>
      <c r="I335" s="35"/>
      <c r="J335" s="33"/>
      <c r="K335" s="144"/>
      <c r="L335" s="35"/>
      <c r="M335" s="33"/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59">
        <v>46</v>
      </c>
      <c r="Y335" s="31"/>
      <c r="Z335" s="31"/>
      <c r="AA335" s="32"/>
      <c r="AB335" s="39">
        <f t="shared" si="32"/>
        <v>4</v>
      </c>
      <c r="AC335" s="40">
        <f t="shared" si="33"/>
        <v>45.25</v>
      </c>
      <c r="AD335" s="40">
        <f t="array" ref="AD335">IF(AB335=0,0,IF(AB335&gt;9,AVERAGE(LARGE(D335:Z335,{1,2,3,4,5,6,7,8,9,10})),0))</f>
        <v>0</v>
      </c>
      <c r="AE335" s="40">
        <f t="array" ref="AE335">IF(AB335=0,0,IF(AB335&gt;9,SUM(LARGE(D335:Z335,{1,2,3,4,5,6,7,8,9,10})),0))</f>
        <v>0</v>
      </c>
      <c r="AF335" s="40"/>
    </row>
    <row r="336" spans="1:32">
      <c r="A336" s="45" t="s">
        <v>133</v>
      </c>
      <c r="B336" s="31" t="s">
        <v>5</v>
      </c>
      <c r="C336" s="31" t="s">
        <v>45</v>
      </c>
      <c r="D336" s="32"/>
      <c r="E336" s="32"/>
      <c r="F336" s="128"/>
      <c r="G336" s="33">
        <v>39</v>
      </c>
      <c r="H336" s="34"/>
      <c r="I336" s="35"/>
      <c r="J336" s="33">
        <v>40</v>
      </c>
      <c r="K336" s="144"/>
      <c r="L336" s="35"/>
      <c r="M336" s="33"/>
      <c r="N336" s="36"/>
      <c r="O336" s="35"/>
      <c r="P336" s="35"/>
      <c r="Q336" s="35"/>
      <c r="R336" s="35"/>
      <c r="S336" s="35"/>
      <c r="T336" s="35"/>
      <c r="U336" s="35"/>
      <c r="V336" s="35"/>
      <c r="W336" s="35"/>
      <c r="X336" s="159">
        <v>41</v>
      </c>
      <c r="Y336" s="32">
        <v>42</v>
      </c>
      <c r="Z336" s="32"/>
      <c r="AA336" s="31"/>
      <c r="AB336" s="39">
        <f t="shared" si="32"/>
        <v>4</v>
      </c>
      <c r="AC336" s="40">
        <f t="shared" si="33"/>
        <v>40.5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40"/>
    </row>
    <row r="337" spans="1:32">
      <c r="A337" s="124" t="s">
        <v>408</v>
      </c>
      <c r="B337" s="123" t="s">
        <v>5</v>
      </c>
      <c r="C337" s="123" t="s">
        <v>45</v>
      </c>
      <c r="D337" s="121"/>
      <c r="E337" s="121">
        <v>41</v>
      </c>
      <c r="F337" s="128">
        <v>37</v>
      </c>
      <c r="G337" s="33">
        <v>35</v>
      </c>
      <c r="H337" s="34"/>
      <c r="I337" s="35"/>
      <c r="J337" s="33"/>
      <c r="K337" s="144"/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>
        <v>34</v>
      </c>
      <c r="Y337" s="32"/>
      <c r="Z337" s="32"/>
      <c r="AA337" s="32"/>
      <c r="AB337" s="39">
        <f t="shared" si="32"/>
        <v>4</v>
      </c>
      <c r="AC337" s="40">
        <f t="shared" si="33"/>
        <v>36.75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40"/>
    </row>
    <row r="338" spans="1:32">
      <c r="A338" s="30" t="s">
        <v>170</v>
      </c>
      <c r="B338" s="302" t="s">
        <v>5</v>
      </c>
      <c r="C338" s="31" t="s">
        <v>45</v>
      </c>
      <c r="D338" s="32">
        <v>37</v>
      </c>
      <c r="E338" s="32"/>
      <c r="F338" s="128"/>
      <c r="G338" s="33">
        <v>31</v>
      </c>
      <c r="H338" s="34"/>
      <c r="I338" s="35">
        <v>35</v>
      </c>
      <c r="J338" s="33"/>
      <c r="K338" s="144"/>
      <c r="L338" s="35"/>
      <c r="M338" s="33">
        <v>39</v>
      </c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/>
      <c r="Y338" s="32"/>
      <c r="Z338" s="32"/>
      <c r="AA338" s="32"/>
      <c r="AB338" s="39">
        <f t="shared" si="32"/>
        <v>4</v>
      </c>
      <c r="AC338" s="40">
        <f t="shared" si="33"/>
        <v>35.5</v>
      </c>
      <c r="AD338" s="40">
        <f t="array" ref="AD338">IF(AB338=0,0,IF(AB338&gt;9,AVERAGE(LARGE(D338:Z338,{1,2,3,4,5,6,7,8,9,10})),0))</f>
        <v>0</v>
      </c>
      <c r="AE338" s="40">
        <f t="array" ref="AE338">IF(AB338=0,0,IF(AB338&gt;9,SUM(LARGE(D338:Z338,{1,2,3,4,5,6,7,8,9,10})),0))</f>
        <v>0</v>
      </c>
      <c r="AF338" s="40"/>
    </row>
    <row r="339" spans="1:32">
      <c r="A339" s="30" t="s">
        <v>192</v>
      </c>
      <c r="B339" s="31" t="s">
        <v>5</v>
      </c>
      <c r="C339" s="31" t="s">
        <v>45</v>
      </c>
      <c r="D339" s="32">
        <v>37</v>
      </c>
      <c r="E339" s="32">
        <v>33</v>
      </c>
      <c r="F339" s="128"/>
      <c r="G339" s="33">
        <v>22</v>
      </c>
      <c r="H339" s="34"/>
      <c r="I339" s="35">
        <v>25</v>
      </c>
      <c r="J339" s="33"/>
      <c r="K339" s="144"/>
      <c r="L339" s="35"/>
      <c r="M339" s="33"/>
      <c r="N339" s="36"/>
      <c r="O339" s="35"/>
      <c r="P339" s="35"/>
      <c r="Q339" s="35"/>
      <c r="R339" s="35"/>
      <c r="S339" s="35"/>
      <c r="T339" s="35"/>
      <c r="U339" s="35"/>
      <c r="V339" s="35"/>
      <c r="W339" s="35"/>
      <c r="X339" s="128"/>
      <c r="Y339" s="32"/>
      <c r="Z339" s="32"/>
      <c r="AA339" s="32"/>
      <c r="AB339" s="39">
        <f t="shared" si="32"/>
        <v>4</v>
      </c>
      <c r="AC339" s="40">
        <f t="shared" si="33"/>
        <v>29.25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40"/>
    </row>
    <row r="340" spans="1:32">
      <c r="A340" s="124" t="s">
        <v>409</v>
      </c>
      <c r="B340" s="123" t="s">
        <v>5</v>
      </c>
      <c r="C340" s="125" t="s">
        <v>55</v>
      </c>
      <c r="D340" s="121"/>
      <c r="E340" s="121">
        <v>21</v>
      </c>
      <c r="F340" s="128">
        <v>23</v>
      </c>
      <c r="G340" s="33">
        <v>16</v>
      </c>
      <c r="H340" s="34"/>
      <c r="I340" s="35"/>
      <c r="J340" s="33"/>
      <c r="K340" s="144"/>
      <c r="L340" s="35"/>
      <c r="M340" s="33"/>
      <c r="N340" s="36"/>
      <c r="O340" s="35"/>
      <c r="P340" s="35"/>
      <c r="Q340" s="35"/>
      <c r="R340" s="35"/>
      <c r="S340" s="35"/>
      <c r="T340" s="35"/>
      <c r="U340" s="35"/>
      <c r="V340" s="35"/>
      <c r="W340" s="35"/>
      <c r="X340" s="128">
        <v>20</v>
      </c>
      <c r="Y340" s="32"/>
      <c r="Z340" s="32"/>
      <c r="AA340" s="32"/>
      <c r="AB340" s="39">
        <f t="shared" ref="AB340:AB403" si="34">COUNT(D340:AA340)</f>
        <v>4</v>
      </c>
      <c r="AC340" s="40">
        <f t="shared" ref="AC340:AC403" si="35">IF(AB340=0,0,AVERAGE(D340:Z340))</f>
        <v>20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40"/>
    </row>
    <row r="341" spans="1:32">
      <c r="A341" s="126" t="s">
        <v>398</v>
      </c>
      <c r="B341" s="120" t="s">
        <v>5</v>
      </c>
      <c r="C341" s="120" t="s">
        <v>45</v>
      </c>
      <c r="D341" s="32"/>
      <c r="E341" s="32">
        <v>47</v>
      </c>
      <c r="F341" s="128"/>
      <c r="G341" s="33"/>
      <c r="H341" s="34"/>
      <c r="I341" s="35"/>
      <c r="J341" s="33">
        <v>36</v>
      </c>
      <c r="K341" s="144"/>
      <c r="L341" s="35"/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>
        <v>43</v>
      </c>
      <c r="Y341" s="32"/>
      <c r="Z341" s="32"/>
      <c r="AA341" s="32"/>
      <c r="AB341" s="39">
        <f t="shared" si="34"/>
        <v>3</v>
      </c>
      <c r="AC341" s="40">
        <f t="shared" si="35"/>
        <v>42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  <c r="AF341" s="40"/>
    </row>
    <row r="342" spans="1:32">
      <c r="A342" s="30" t="s">
        <v>191</v>
      </c>
      <c r="B342" s="31" t="s">
        <v>5</v>
      </c>
      <c r="C342" s="31" t="s">
        <v>58</v>
      </c>
      <c r="D342" s="52"/>
      <c r="E342" s="32"/>
      <c r="F342" s="128"/>
      <c r="G342" s="33"/>
      <c r="H342" s="34"/>
      <c r="I342" s="35">
        <v>36</v>
      </c>
      <c r="J342" s="33">
        <v>41</v>
      </c>
      <c r="K342" s="144">
        <v>39</v>
      </c>
      <c r="L342" s="35"/>
      <c r="M342" s="33"/>
      <c r="N342" s="36"/>
      <c r="O342" s="35"/>
      <c r="P342" s="35"/>
      <c r="Q342" s="35"/>
      <c r="R342" s="35"/>
      <c r="S342" s="35"/>
      <c r="T342" s="35"/>
      <c r="U342" s="35"/>
      <c r="V342" s="35"/>
      <c r="W342" s="35"/>
      <c r="X342" s="128"/>
      <c r="Y342" s="32"/>
      <c r="Z342" s="32"/>
      <c r="AA342" s="32"/>
      <c r="AB342" s="39">
        <f t="shared" si="34"/>
        <v>3</v>
      </c>
      <c r="AC342" s="40">
        <f t="shared" si="35"/>
        <v>38.666666666666664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  <c r="AF342" s="40"/>
    </row>
    <row r="343" spans="1:32">
      <c r="A343" s="124" t="s">
        <v>414</v>
      </c>
      <c r="B343" s="123" t="s">
        <v>5</v>
      </c>
      <c r="C343" s="123" t="s">
        <v>45</v>
      </c>
      <c r="D343" s="121"/>
      <c r="E343" s="121">
        <v>45</v>
      </c>
      <c r="F343" s="128"/>
      <c r="G343" s="33"/>
      <c r="H343" s="34"/>
      <c r="I343" s="35"/>
      <c r="J343" s="33">
        <v>34</v>
      </c>
      <c r="K343" s="144"/>
      <c r="L343" s="35"/>
      <c r="M343" s="33"/>
      <c r="N343" s="36"/>
      <c r="O343" s="35"/>
      <c r="P343" s="35"/>
      <c r="Q343" s="35"/>
      <c r="R343" s="35"/>
      <c r="S343" s="127"/>
      <c r="T343" s="35"/>
      <c r="U343" s="35"/>
      <c r="V343" s="35"/>
      <c r="W343" s="35"/>
      <c r="X343" s="128">
        <v>34</v>
      </c>
      <c r="Y343" s="32"/>
      <c r="Z343" s="32"/>
      <c r="AA343" s="32"/>
      <c r="AB343" s="39">
        <f t="shared" si="34"/>
        <v>3</v>
      </c>
      <c r="AC343" s="40">
        <f t="shared" si="35"/>
        <v>37.666666666666664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40"/>
    </row>
    <row r="344" spans="1:32">
      <c r="A344" s="30" t="s">
        <v>302</v>
      </c>
      <c r="B344" s="31" t="s">
        <v>5</v>
      </c>
      <c r="C344" s="31" t="s">
        <v>45</v>
      </c>
      <c r="D344" s="32"/>
      <c r="E344" s="32">
        <v>42</v>
      </c>
      <c r="F344" s="128"/>
      <c r="G344" s="33"/>
      <c r="H344" s="34">
        <v>34</v>
      </c>
      <c r="I344" s="35"/>
      <c r="J344" s="33"/>
      <c r="K344" s="144"/>
      <c r="L344" s="35"/>
      <c r="M344" s="33"/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>
        <v>32</v>
      </c>
      <c r="Y344" s="32"/>
      <c r="Z344" s="32"/>
      <c r="AA344" s="32"/>
      <c r="AB344" s="39">
        <f t="shared" si="34"/>
        <v>3</v>
      </c>
      <c r="AC344" s="40">
        <f t="shared" si="35"/>
        <v>36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40"/>
    </row>
    <row r="345" spans="1:32">
      <c r="A345" s="44" t="s">
        <v>189</v>
      </c>
      <c r="B345" s="32" t="s">
        <v>5</v>
      </c>
      <c r="C345" s="31" t="s">
        <v>45</v>
      </c>
      <c r="D345" s="32"/>
      <c r="E345" s="32"/>
      <c r="F345" s="128"/>
      <c r="G345" s="33"/>
      <c r="H345" s="34"/>
      <c r="I345" s="35">
        <v>32</v>
      </c>
      <c r="J345" s="33">
        <v>36</v>
      </c>
      <c r="K345" s="144">
        <v>37</v>
      </c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2"/>
      <c r="AB345" s="39">
        <f t="shared" si="34"/>
        <v>3</v>
      </c>
      <c r="AC345" s="40">
        <f t="shared" si="35"/>
        <v>35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40"/>
    </row>
    <row r="346" spans="1:32">
      <c r="A346" s="30" t="s">
        <v>429</v>
      </c>
      <c r="B346" s="31" t="s">
        <v>5</v>
      </c>
      <c r="C346" s="31" t="s">
        <v>45</v>
      </c>
      <c r="D346" s="32"/>
      <c r="E346" s="32"/>
      <c r="F346" s="128"/>
      <c r="G346" s="33">
        <v>34</v>
      </c>
      <c r="H346" s="34">
        <v>33</v>
      </c>
      <c r="I346" s="35">
        <v>29</v>
      </c>
      <c r="J346" s="33"/>
      <c r="K346" s="144"/>
      <c r="L346" s="35"/>
      <c r="M346" s="33"/>
      <c r="N346" s="36"/>
      <c r="O346" s="35"/>
      <c r="P346" s="35"/>
      <c r="Q346" s="35"/>
      <c r="R346" s="35"/>
      <c r="S346" s="35"/>
      <c r="T346" s="35"/>
      <c r="U346" s="35"/>
      <c r="V346" s="35"/>
      <c r="W346" s="35"/>
      <c r="X346" s="128"/>
      <c r="Y346" s="32"/>
      <c r="Z346" s="32"/>
      <c r="AA346" s="32"/>
      <c r="AB346" s="39">
        <f t="shared" si="34"/>
        <v>3</v>
      </c>
      <c r="AC346" s="40">
        <f t="shared" si="35"/>
        <v>32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40"/>
    </row>
    <row r="347" spans="1:32">
      <c r="A347" s="30" t="s">
        <v>190</v>
      </c>
      <c r="B347" s="31" t="s">
        <v>5</v>
      </c>
      <c r="C347" s="31" t="s">
        <v>45</v>
      </c>
      <c r="D347" s="32"/>
      <c r="E347" s="32">
        <v>28</v>
      </c>
      <c r="F347" s="128"/>
      <c r="G347" s="33">
        <v>31</v>
      </c>
      <c r="H347" s="34"/>
      <c r="I347" s="35">
        <v>32</v>
      </c>
      <c r="J347" s="33"/>
      <c r="K347" s="144"/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 t="shared" si="34"/>
        <v>3</v>
      </c>
      <c r="AC347" s="40">
        <f t="shared" si="35"/>
        <v>30.333333333333332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40"/>
    </row>
    <row r="348" spans="1:32">
      <c r="A348" s="126" t="s">
        <v>400</v>
      </c>
      <c r="B348" s="120" t="s">
        <v>5</v>
      </c>
      <c r="C348" s="123" t="s">
        <v>57</v>
      </c>
      <c r="D348" s="32"/>
      <c r="E348" s="32">
        <v>32</v>
      </c>
      <c r="F348" s="128"/>
      <c r="G348" s="33"/>
      <c r="H348" s="34">
        <v>28</v>
      </c>
      <c r="I348" s="35"/>
      <c r="J348" s="33"/>
      <c r="K348" s="144"/>
      <c r="L348" s="35"/>
      <c r="M348" s="33"/>
      <c r="N348" s="36"/>
      <c r="O348" s="35"/>
      <c r="P348" s="35"/>
      <c r="Q348" s="35"/>
      <c r="R348" s="35"/>
      <c r="S348" s="127"/>
      <c r="T348" s="35"/>
      <c r="U348" s="35"/>
      <c r="V348" s="35"/>
      <c r="W348" s="35"/>
      <c r="X348" s="128">
        <v>28</v>
      </c>
      <c r="Y348" s="31"/>
      <c r="Z348" s="31"/>
      <c r="AA348" s="32"/>
      <c r="AB348" s="39">
        <f t="shared" si="34"/>
        <v>3</v>
      </c>
      <c r="AC348" s="40">
        <f t="shared" si="35"/>
        <v>29.333333333333332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40"/>
    </row>
    <row r="349" spans="1:32">
      <c r="A349" s="30" t="s">
        <v>375</v>
      </c>
      <c r="B349" s="31" t="s">
        <v>5</v>
      </c>
      <c r="C349" s="31" t="s">
        <v>45</v>
      </c>
      <c r="D349" s="32">
        <v>39</v>
      </c>
      <c r="E349" s="32"/>
      <c r="F349" s="128"/>
      <c r="G349" s="33"/>
      <c r="H349" s="34">
        <v>38</v>
      </c>
      <c r="I349" s="35"/>
      <c r="J349" s="33"/>
      <c r="K349" s="144"/>
      <c r="L349" s="35"/>
      <c r="M349" s="33"/>
      <c r="N349" s="36"/>
      <c r="O349" s="35"/>
      <c r="P349" s="35"/>
      <c r="Q349" s="35"/>
      <c r="R349" s="35"/>
      <c r="S349" s="35"/>
      <c r="T349" s="35"/>
      <c r="U349" s="35"/>
      <c r="V349" s="35"/>
      <c r="W349" s="35"/>
      <c r="X349" s="128"/>
      <c r="Y349" s="32"/>
      <c r="Z349" s="32"/>
      <c r="AA349" s="32"/>
      <c r="AB349" s="39">
        <f t="shared" si="34"/>
        <v>2</v>
      </c>
      <c r="AC349" s="40">
        <f t="shared" si="35"/>
        <v>38.5</v>
      </c>
      <c r="AD349" s="40">
        <f t="array" ref="AD349">IF(AB349=0,0,IF(AB349&gt;9,AVERAGE(LARGE(D349:Z349,{1,2,3,4,5,6,7,8,9,10})),0))</f>
        <v>0</v>
      </c>
      <c r="AE349" s="40">
        <f t="array" ref="AE349">IF(AB349=0,0,IF(AB349&gt;9,SUM(LARGE(D349:Z349,{1,2,3,4,5,6,7,8,9,10})),0))</f>
        <v>0</v>
      </c>
      <c r="AF349" s="40"/>
    </row>
    <row r="350" spans="1:32">
      <c r="A350" s="126" t="s">
        <v>418</v>
      </c>
      <c r="B350" s="120" t="s">
        <v>5</v>
      </c>
      <c r="C350" s="123" t="s">
        <v>57</v>
      </c>
      <c r="D350" s="32"/>
      <c r="E350" s="32">
        <v>39</v>
      </c>
      <c r="F350" s="128"/>
      <c r="G350" s="33"/>
      <c r="H350" s="34">
        <v>36</v>
      </c>
      <c r="I350" s="35"/>
      <c r="J350" s="33"/>
      <c r="K350" s="144"/>
      <c r="L350" s="35"/>
      <c r="M350" s="33"/>
      <c r="N350" s="36"/>
      <c r="O350" s="35"/>
      <c r="P350" s="35"/>
      <c r="Q350" s="35"/>
      <c r="R350" s="35"/>
      <c r="S350" s="127"/>
      <c r="T350" s="35"/>
      <c r="U350" s="35"/>
      <c r="V350" s="35"/>
      <c r="W350" s="35"/>
      <c r="X350" s="128"/>
      <c r="Y350" s="31"/>
      <c r="Z350" s="31"/>
      <c r="AA350" s="32"/>
      <c r="AB350" s="39">
        <f t="shared" si="34"/>
        <v>2</v>
      </c>
      <c r="AC350" s="40">
        <f t="shared" si="35"/>
        <v>37.5</v>
      </c>
      <c r="AD350" s="40">
        <f t="array" ref="AD350">IF(AB350=0,0,IF(AB350&gt;9,AVERAGE(LARGE(D350:Z350,{1,2,3,4,5,6,7,8,9,10})),0))</f>
        <v>0</v>
      </c>
      <c r="AE350" s="40">
        <f t="array" ref="AE350">IF(AB350=0,0,IF(AB350&gt;9,SUM(LARGE(D350:Z350,{1,2,3,4,5,6,7,8,9,10})),0))</f>
        <v>0</v>
      </c>
      <c r="AF350" s="40"/>
    </row>
    <row r="351" spans="1:32">
      <c r="A351" s="30" t="s">
        <v>387</v>
      </c>
      <c r="B351" s="31" t="s">
        <v>5</v>
      </c>
      <c r="C351" s="31" t="s">
        <v>45</v>
      </c>
      <c r="D351" s="32">
        <v>34</v>
      </c>
      <c r="E351" s="32"/>
      <c r="F351" s="128"/>
      <c r="G351" s="33">
        <v>38</v>
      </c>
      <c r="H351" s="34"/>
      <c r="I351" s="35"/>
      <c r="J351" s="33"/>
      <c r="K351" s="144"/>
      <c r="L351" s="35"/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/>
      <c r="Y351" s="32"/>
      <c r="Z351" s="32"/>
      <c r="AA351" s="32"/>
      <c r="AB351" s="39">
        <f t="shared" si="34"/>
        <v>2</v>
      </c>
      <c r="AC351" s="40">
        <f t="shared" si="35"/>
        <v>36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  <c r="AF351" s="40"/>
    </row>
    <row r="352" spans="1:32">
      <c r="A352" s="44" t="s">
        <v>182</v>
      </c>
      <c r="B352" s="32" t="s">
        <v>5</v>
      </c>
      <c r="C352" s="32" t="s">
        <v>50</v>
      </c>
      <c r="D352" s="32"/>
      <c r="E352" s="32">
        <v>36</v>
      </c>
      <c r="F352" s="128"/>
      <c r="G352" s="33"/>
      <c r="H352" s="34"/>
      <c r="I352" s="35"/>
      <c r="J352" s="33"/>
      <c r="K352" s="144"/>
      <c r="L352" s="35"/>
      <c r="M352" s="33"/>
      <c r="N352" s="36"/>
      <c r="O352" s="35"/>
      <c r="P352" s="35"/>
      <c r="Q352" s="35"/>
      <c r="R352" s="35"/>
      <c r="S352" s="35"/>
      <c r="T352" s="35"/>
      <c r="U352" s="35"/>
      <c r="V352" s="35"/>
      <c r="W352" s="35"/>
      <c r="X352" s="128">
        <v>36</v>
      </c>
      <c r="Y352" s="32"/>
      <c r="Z352" s="32"/>
      <c r="AA352" s="32"/>
      <c r="AB352" s="39">
        <f t="shared" si="34"/>
        <v>2</v>
      </c>
      <c r="AC352" s="40">
        <f t="shared" si="35"/>
        <v>36</v>
      </c>
      <c r="AD352" s="40">
        <f t="array" ref="AD352">IF(AB352=0,0,IF(AB352&gt;9,AVERAGE(LARGE(D352:Z352,{1,2,3,4,5,6,7,8,9,10})),0))</f>
        <v>0</v>
      </c>
      <c r="AE352" s="40">
        <f t="array" ref="AE352">IF(AB352=0,0,IF(AB352&gt;9,SUM(LARGE(D352:Z352,{1,2,3,4,5,6,7,8,9,10})),0))</f>
        <v>0</v>
      </c>
      <c r="AF352" s="40"/>
    </row>
    <row r="353" spans="1:32">
      <c r="A353" s="30" t="s">
        <v>437</v>
      </c>
      <c r="B353" s="31" t="s">
        <v>5</v>
      </c>
      <c r="C353" s="31" t="s">
        <v>50</v>
      </c>
      <c r="D353" s="32"/>
      <c r="E353" s="32"/>
      <c r="F353" s="128"/>
      <c r="G353" s="33"/>
      <c r="H353" s="34"/>
      <c r="I353" s="139">
        <v>33</v>
      </c>
      <c r="J353" s="33">
        <v>32</v>
      </c>
      <c r="K353" s="144"/>
      <c r="L353" s="35"/>
      <c r="M353" s="33"/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/>
      <c r="Y353" s="32"/>
      <c r="Z353" s="32"/>
      <c r="AA353" s="32"/>
      <c r="AB353" s="39">
        <f t="shared" si="34"/>
        <v>2</v>
      </c>
      <c r="AC353" s="40">
        <f t="shared" si="35"/>
        <v>32.5</v>
      </c>
      <c r="AD353" s="40">
        <f t="array" ref="AD353">IF(AB353=0,0,IF(AB353&gt;9,AVERAGE(LARGE(D353:Z353,{1,2,3,4,5,6,7,8,9,10})),0))</f>
        <v>0</v>
      </c>
      <c r="AE353" s="40">
        <f t="array" ref="AE353">IF(AB353=0,0,IF(AB353&gt;9,SUM(LARGE(D353:Z353,{1,2,3,4,5,6,7,8,9,10})),0))</f>
        <v>0</v>
      </c>
      <c r="AF353" s="40"/>
    </row>
    <row r="354" spans="1:32">
      <c r="A354" s="30" t="s">
        <v>387</v>
      </c>
      <c r="B354" s="31" t="s">
        <v>5</v>
      </c>
      <c r="C354" s="31" t="s">
        <v>57</v>
      </c>
      <c r="D354" s="32">
        <v>35</v>
      </c>
      <c r="E354" s="32"/>
      <c r="F354" s="128"/>
      <c r="G354" s="33">
        <v>29</v>
      </c>
      <c r="H354" s="34"/>
      <c r="I354" s="35"/>
      <c r="J354" s="33"/>
      <c r="K354" s="144"/>
      <c r="L354" s="35"/>
      <c r="M354" s="33"/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28"/>
      <c r="Y354" s="32"/>
      <c r="Z354" s="32"/>
      <c r="AA354" s="32"/>
      <c r="AB354" s="39">
        <f t="shared" si="34"/>
        <v>2</v>
      </c>
      <c r="AC354" s="40">
        <f t="shared" si="35"/>
        <v>32</v>
      </c>
      <c r="AD354" s="40">
        <f t="array" ref="AD354">IF(AB354=0,0,IF(AB354&gt;9,AVERAGE(LARGE(D354:Z354,{1,2,3,4,5,6,7,8,9,10})),0))</f>
        <v>0</v>
      </c>
      <c r="AE354" s="40">
        <f t="array" ref="AE354">IF(AB354=0,0,IF(AB354&gt;9,SUM(LARGE(D354:Z354,{1,2,3,4,5,6,7,8,9,10})),0))</f>
        <v>0</v>
      </c>
      <c r="AF354" s="40"/>
    </row>
    <row r="355" spans="1:32">
      <c r="A355" s="30" t="s">
        <v>386</v>
      </c>
      <c r="B355" s="31" t="s">
        <v>5</v>
      </c>
      <c r="C355" s="31" t="s">
        <v>45</v>
      </c>
      <c r="D355" s="32">
        <v>27</v>
      </c>
      <c r="E355" s="32"/>
      <c r="F355" s="128"/>
      <c r="G355" s="33"/>
      <c r="H355" s="34"/>
      <c r="I355" s="35">
        <v>31</v>
      </c>
      <c r="J355" s="33"/>
      <c r="K355" s="144"/>
      <c r="L355" s="35"/>
      <c r="M355" s="33"/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/>
      <c r="Y355" s="32"/>
      <c r="Z355" s="32"/>
      <c r="AA355" s="32"/>
      <c r="AB355" s="39">
        <f t="shared" si="34"/>
        <v>2</v>
      </c>
      <c r="AC355" s="40">
        <f t="shared" si="35"/>
        <v>29</v>
      </c>
      <c r="AD355" s="40">
        <f t="array" ref="AD355">IF(AB355=0,0,IF(AB355&gt;9,AVERAGE(LARGE(D355:Z355,{1,2,3,4,5,6,7,8,9,10})),0))</f>
        <v>0</v>
      </c>
      <c r="AE355" s="40">
        <f t="array" ref="AE355">IF(AB355=0,0,IF(AB355&gt;9,SUM(LARGE(D355:Z355,{1,2,3,4,5,6,7,8,9,10})),0))</f>
        <v>0</v>
      </c>
      <c r="AF355" s="132"/>
    </row>
    <row r="356" spans="1:32">
      <c r="A356" s="30" t="s">
        <v>374</v>
      </c>
      <c r="B356" s="31" t="s">
        <v>5</v>
      </c>
      <c r="C356" s="31" t="s">
        <v>45</v>
      </c>
      <c r="D356" s="32">
        <v>16</v>
      </c>
      <c r="E356" s="32"/>
      <c r="F356" s="128"/>
      <c r="G356" s="33"/>
      <c r="H356" s="34">
        <v>40</v>
      </c>
      <c r="I356" s="35"/>
      <c r="J356" s="33"/>
      <c r="K356" s="144"/>
      <c r="L356" s="35"/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/>
      <c r="Y356" s="32"/>
      <c r="Z356" s="32"/>
      <c r="AA356" s="32"/>
      <c r="AB356" s="39">
        <f t="shared" si="34"/>
        <v>2</v>
      </c>
      <c r="AC356" s="40">
        <f t="shared" si="35"/>
        <v>28</v>
      </c>
      <c r="AD356" s="40">
        <f t="array" ref="AD356">IF(AB356=0,0,IF(AB356&gt;9,AVERAGE(LARGE(D356:Z356,{1,2,3,4,5,6,7,8,9,10})),0))</f>
        <v>0</v>
      </c>
      <c r="AE356" s="40">
        <f t="array" ref="AE356">IF(AB356=0,0,IF(AB356&gt;9,SUM(LARGE(D356:Z356,{1,2,3,4,5,6,7,8,9,10})),0))</f>
        <v>0</v>
      </c>
      <c r="AF356" s="132"/>
    </row>
    <row r="357" spans="1:32">
      <c r="A357" s="30" t="s">
        <v>435</v>
      </c>
      <c r="B357" s="31" t="s">
        <v>5</v>
      </c>
      <c r="C357" s="31" t="s">
        <v>45</v>
      </c>
      <c r="D357" s="32"/>
      <c r="E357" s="32"/>
      <c r="F357" s="128"/>
      <c r="G357" s="33"/>
      <c r="H357" s="34"/>
      <c r="I357" s="139">
        <v>15</v>
      </c>
      <c r="J357" s="33">
        <v>34</v>
      </c>
      <c r="K357" s="144"/>
      <c r="L357" s="35"/>
      <c r="M357" s="33"/>
      <c r="N357" s="36"/>
      <c r="O357" s="35"/>
      <c r="P357" s="35"/>
      <c r="Q357" s="35"/>
      <c r="R357" s="35"/>
      <c r="S357" s="35"/>
      <c r="T357" s="35"/>
      <c r="U357" s="35"/>
      <c r="V357" s="35"/>
      <c r="W357" s="35"/>
      <c r="X357" s="128"/>
      <c r="Y357" s="32"/>
      <c r="Z357" s="32"/>
      <c r="AA357" s="32"/>
      <c r="AB357" s="39">
        <f t="shared" si="34"/>
        <v>2</v>
      </c>
      <c r="AC357" s="40">
        <f t="shared" si="35"/>
        <v>24.5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  <c r="AF357" s="132"/>
    </row>
    <row r="358" spans="1:32">
      <c r="A358" s="30" t="s">
        <v>376</v>
      </c>
      <c r="B358" s="31" t="s">
        <v>5</v>
      </c>
      <c r="C358" s="31" t="s">
        <v>58</v>
      </c>
      <c r="D358" s="32">
        <v>20</v>
      </c>
      <c r="E358" s="32"/>
      <c r="F358" s="128"/>
      <c r="G358" s="33"/>
      <c r="H358" s="34">
        <v>24</v>
      </c>
      <c r="I358" s="35"/>
      <c r="J358" s="33"/>
      <c r="K358" s="144"/>
      <c r="L358" s="35"/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/>
      <c r="Y358" s="32"/>
      <c r="Z358" s="32"/>
      <c r="AA358" s="32"/>
      <c r="AB358" s="39">
        <f t="shared" si="34"/>
        <v>2</v>
      </c>
      <c r="AC358" s="40">
        <f t="shared" si="35"/>
        <v>22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  <c r="AF358" s="132"/>
    </row>
    <row r="359" spans="1:32">
      <c r="A359" s="124" t="s">
        <v>413</v>
      </c>
      <c r="B359" s="123" t="s">
        <v>5</v>
      </c>
      <c r="C359" s="123" t="s">
        <v>45</v>
      </c>
      <c r="D359" s="121"/>
      <c r="E359" s="121">
        <v>44</v>
      </c>
      <c r="F359" s="128"/>
      <c r="G359" s="33"/>
      <c r="H359" s="34"/>
      <c r="I359" s="35"/>
      <c r="J359" s="33"/>
      <c r="K359" s="144"/>
      <c r="L359" s="35"/>
      <c r="M359" s="33"/>
      <c r="N359" s="36"/>
      <c r="O359" s="35"/>
      <c r="P359" s="35"/>
      <c r="Q359" s="35"/>
      <c r="R359" s="35"/>
      <c r="S359" s="127"/>
      <c r="T359" s="35"/>
      <c r="U359" s="35"/>
      <c r="V359" s="35"/>
      <c r="W359" s="35"/>
      <c r="X359" s="128"/>
      <c r="Y359" s="32"/>
      <c r="Z359" s="32"/>
      <c r="AA359" s="32"/>
      <c r="AB359" s="39">
        <f t="shared" si="34"/>
        <v>1</v>
      </c>
      <c r="AC359" s="40">
        <f t="shared" si="35"/>
        <v>44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  <c r="AF359" s="132"/>
    </row>
    <row r="360" spans="1:32">
      <c r="A360" s="30" t="s">
        <v>135</v>
      </c>
      <c r="B360" s="31" t="s">
        <v>5</v>
      </c>
      <c r="C360" s="31" t="s">
        <v>45</v>
      </c>
      <c r="D360" s="32"/>
      <c r="E360" s="32"/>
      <c r="F360" s="128"/>
      <c r="G360" s="33"/>
      <c r="H360" s="34">
        <v>41</v>
      </c>
      <c r="I360" s="35"/>
      <c r="J360" s="33"/>
      <c r="K360" s="144"/>
      <c r="L360" s="35"/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28"/>
      <c r="Y360" s="32"/>
      <c r="Z360" s="32"/>
      <c r="AA360" s="32"/>
      <c r="AB360" s="39">
        <f t="shared" si="34"/>
        <v>1</v>
      </c>
      <c r="AC360" s="40">
        <f t="shared" si="35"/>
        <v>41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</row>
    <row r="361" spans="1:32">
      <c r="A361" s="122" t="s">
        <v>395</v>
      </c>
      <c r="B361" s="123" t="s">
        <v>5</v>
      </c>
      <c r="C361" s="121" t="s">
        <v>45</v>
      </c>
      <c r="D361" s="32"/>
      <c r="E361" s="32">
        <v>39</v>
      </c>
      <c r="F361" s="128"/>
      <c r="G361" s="33"/>
      <c r="H361" s="34"/>
      <c r="I361" s="35"/>
      <c r="J361" s="33"/>
      <c r="K361" s="144"/>
      <c r="L361" s="35"/>
      <c r="M361" s="33"/>
      <c r="N361" s="36"/>
      <c r="O361" s="35"/>
      <c r="P361" s="35"/>
      <c r="Q361" s="35"/>
      <c r="R361" s="35"/>
      <c r="S361" s="35"/>
      <c r="T361" s="35"/>
      <c r="U361" s="35"/>
      <c r="V361" s="35"/>
      <c r="W361" s="35"/>
      <c r="X361" s="128"/>
      <c r="Y361" s="32"/>
      <c r="Z361" s="32"/>
      <c r="AA361" s="32"/>
      <c r="AB361" s="39">
        <f t="shared" si="34"/>
        <v>1</v>
      </c>
      <c r="AC361" s="40">
        <f t="shared" si="35"/>
        <v>39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</row>
    <row r="362" spans="1:32">
      <c r="A362" s="30" t="s">
        <v>179</v>
      </c>
      <c r="B362" s="31" t="s">
        <v>5</v>
      </c>
      <c r="C362" s="31" t="s">
        <v>58</v>
      </c>
      <c r="D362" s="32"/>
      <c r="E362" s="32"/>
      <c r="F362" s="128"/>
      <c r="G362" s="33"/>
      <c r="H362" s="34"/>
      <c r="I362" s="35"/>
      <c r="J362" s="33">
        <v>39</v>
      </c>
      <c r="K362" s="144"/>
      <c r="L362" s="35"/>
      <c r="M362" s="33"/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28"/>
      <c r="Y362" s="32"/>
      <c r="Z362" s="32"/>
      <c r="AA362" s="32"/>
      <c r="AB362" s="39">
        <f t="shared" si="34"/>
        <v>1</v>
      </c>
      <c r="AC362" s="40">
        <f t="shared" si="35"/>
        <v>39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</row>
    <row r="363" spans="1:32">
      <c r="A363" s="124" t="s">
        <v>456</v>
      </c>
      <c r="B363" s="123" t="s">
        <v>5</v>
      </c>
      <c r="C363" s="123" t="s">
        <v>45</v>
      </c>
      <c r="D363" s="32"/>
      <c r="E363" s="32"/>
      <c r="F363" s="128"/>
      <c r="G363" s="33"/>
      <c r="H363" s="34"/>
      <c r="I363" s="35"/>
      <c r="J363" s="33"/>
      <c r="K363" s="144"/>
      <c r="L363" s="35"/>
      <c r="M363" s="33">
        <v>37</v>
      </c>
      <c r="N363" s="36"/>
      <c r="O363" s="35"/>
      <c r="P363" s="35"/>
      <c r="Q363" s="35"/>
      <c r="R363" s="35"/>
      <c r="S363" s="35"/>
      <c r="T363" s="35"/>
      <c r="U363" s="35"/>
      <c r="V363" s="35"/>
      <c r="W363" s="35"/>
      <c r="X363" s="128"/>
      <c r="Y363" s="32"/>
      <c r="Z363" s="32"/>
      <c r="AA363" s="32"/>
      <c r="AB363" s="39">
        <f t="shared" si="34"/>
        <v>1</v>
      </c>
      <c r="AC363" s="40">
        <f t="shared" si="35"/>
        <v>37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</row>
    <row r="364" spans="1:32">
      <c r="A364" s="126" t="s">
        <v>411</v>
      </c>
      <c r="B364" s="120" t="s">
        <v>5</v>
      </c>
      <c r="C364" s="120" t="s">
        <v>45</v>
      </c>
      <c r="D364" s="121"/>
      <c r="E364" s="121">
        <v>36</v>
      </c>
      <c r="F364" s="128"/>
      <c r="G364" s="33"/>
      <c r="H364" s="34"/>
      <c r="I364" s="35"/>
      <c r="J364" s="33"/>
      <c r="K364" s="144"/>
      <c r="L364" s="35"/>
      <c r="M364" s="33"/>
      <c r="N364" s="36"/>
      <c r="O364" s="35"/>
      <c r="P364" s="35"/>
      <c r="Q364" s="35"/>
      <c r="R364" s="35"/>
      <c r="S364" s="127"/>
      <c r="T364" s="35"/>
      <c r="U364" s="35"/>
      <c r="V364" s="35"/>
      <c r="W364" s="35"/>
      <c r="X364" s="128"/>
      <c r="Y364" s="32"/>
      <c r="Z364" s="32"/>
      <c r="AA364" s="31"/>
      <c r="AB364" s="39">
        <f t="shared" si="34"/>
        <v>1</v>
      </c>
      <c r="AC364" s="40">
        <f t="shared" si="35"/>
        <v>36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2">
      <c r="A365" s="118" t="s">
        <v>307</v>
      </c>
      <c r="B365" s="32" t="s">
        <v>5</v>
      </c>
      <c r="C365" s="32" t="s">
        <v>45</v>
      </c>
      <c r="D365" s="32"/>
      <c r="E365" s="32"/>
      <c r="F365" s="128"/>
      <c r="G365" s="33">
        <v>36</v>
      </c>
      <c r="H365" s="34"/>
      <c r="I365" s="35"/>
      <c r="J365" s="33"/>
      <c r="K365" s="144"/>
      <c r="L365" s="35"/>
      <c r="M365" s="33"/>
      <c r="N365" s="36"/>
      <c r="O365" s="35"/>
      <c r="P365" s="35"/>
      <c r="Q365" s="35"/>
      <c r="R365" s="35"/>
      <c r="S365" s="35"/>
      <c r="T365" s="35"/>
      <c r="U365" s="35"/>
      <c r="V365" s="35"/>
      <c r="W365" s="35"/>
      <c r="X365" s="128"/>
      <c r="Y365" s="32"/>
      <c r="Z365" s="32"/>
      <c r="AA365" s="32"/>
      <c r="AB365" s="39">
        <f t="shared" si="34"/>
        <v>1</v>
      </c>
      <c r="AC365" s="40">
        <f t="shared" si="35"/>
        <v>36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  <c r="AF365" s="132"/>
    </row>
    <row r="366" spans="1:32">
      <c r="A366" s="124" t="s">
        <v>415</v>
      </c>
      <c r="B366" s="123" t="s">
        <v>5</v>
      </c>
      <c r="C366" s="123" t="s">
        <v>45</v>
      </c>
      <c r="D366" s="121"/>
      <c r="E366" s="121">
        <v>35</v>
      </c>
      <c r="F366" s="128"/>
      <c r="G366" s="33"/>
      <c r="H366" s="34"/>
      <c r="I366" s="35"/>
      <c r="J366" s="33"/>
      <c r="K366" s="144"/>
      <c r="L366" s="35"/>
      <c r="M366" s="33"/>
      <c r="N366" s="36"/>
      <c r="O366" s="35"/>
      <c r="P366" s="35"/>
      <c r="Q366" s="35"/>
      <c r="R366" s="35"/>
      <c r="S366" s="127"/>
      <c r="T366" s="35"/>
      <c r="U366" s="35"/>
      <c r="V366" s="35"/>
      <c r="W366" s="35"/>
      <c r="X366" s="128"/>
      <c r="Y366" s="32"/>
      <c r="Z366" s="32"/>
      <c r="AA366" s="32"/>
      <c r="AB366" s="39">
        <f t="shared" si="34"/>
        <v>1</v>
      </c>
      <c r="AC366" s="40">
        <f t="shared" si="35"/>
        <v>35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  <c r="AF366" s="132"/>
    </row>
    <row r="367" spans="1:32">
      <c r="A367" s="30" t="s">
        <v>291</v>
      </c>
      <c r="B367" s="31" t="s">
        <v>5</v>
      </c>
      <c r="C367" s="31" t="s">
        <v>45</v>
      </c>
      <c r="D367" s="32"/>
      <c r="E367" s="32"/>
      <c r="F367" s="128"/>
      <c r="G367" s="33"/>
      <c r="H367" s="34"/>
      <c r="I367" s="35"/>
      <c r="J367" s="33"/>
      <c r="K367" s="144"/>
      <c r="L367" s="35">
        <v>33</v>
      </c>
      <c r="M367" s="33"/>
      <c r="N367" s="36"/>
      <c r="O367" s="35"/>
      <c r="P367" s="35"/>
      <c r="Q367" s="35"/>
      <c r="R367" s="35"/>
      <c r="S367" s="35"/>
      <c r="T367" s="35"/>
      <c r="U367" s="35"/>
      <c r="V367" s="35"/>
      <c r="W367" s="35"/>
      <c r="X367" s="128"/>
      <c r="Y367" s="32"/>
      <c r="Z367" s="32"/>
      <c r="AA367" s="31"/>
      <c r="AB367" s="39">
        <f t="shared" si="34"/>
        <v>1</v>
      </c>
      <c r="AC367" s="40">
        <f t="shared" si="35"/>
        <v>33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  <c r="AF367" s="132"/>
    </row>
    <row r="368" spans="1:32">
      <c r="A368" s="30" t="s">
        <v>178</v>
      </c>
      <c r="B368" s="31" t="s">
        <v>5</v>
      </c>
      <c r="C368" s="31" t="s">
        <v>45</v>
      </c>
      <c r="D368" s="32"/>
      <c r="E368" s="32"/>
      <c r="F368" s="32"/>
      <c r="G368" s="33"/>
      <c r="H368" s="34"/>
      <c r="I368" s="35"/>
      <c r="J368" s="33">
        <v>33</v>
      </c>
      <c r="K368" s="144"/>
      <c r="L368" s="35"/>
      <c r="M368" s="33"/>
      <c r="N368" s="36"/>
      <c r="O368" s="35"/>
      <c r="P368" s="35"/>
      <c r="Q368" s="35"/>
      <c r="R368" s="35"/>
      <c r="S368" s="35"/>
      <c r="T368" s="35"/>
      <c r="U368" s="35"/>
      <c r="V368" s="35"/>
      <c r="W368" s="35"/>
      <c r="X368" s="128"/>
      <c r="Y368" s="32"/>
      <c r="Z368" s="32"/>
      <c r="AA368" s="32"/>
      <c r="AB368" s="39">
        <f t="shared" si="34"/>
        <v>1</v>
      </c>
      <c r="AC368" s="40">
        <f t="shared" si="35"/>
        <v>33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</row>
    <row r="369" spans="1:32">
      <c r="A369" s="126" t="s">
        <v>455</v>
      </c>
      <c r="B369" s="38" t="s">
        <v>5</v>
      </c>
      <c r="C369" s="120" t="s">
        <v>45</v>
      </c>
      <c r="D369" s="32"/>
      <c r="E369" s="32"/>
      <c r="F369" s="128"/>
      <c r="G369" s="33"/>
      <c r="H369" s="34"/>
      <c r="I369" s="35"/>
      <c r="J369" s="33"/>
      <c r="K369" s="144"/>
      <c r="L369" s="35"/>
      <c r="M369" s="33">
        <v>32</v>
      </c>
      <c r="N369" s="36"/>
      <c r="O369" s="35"/>
      <c r="P369" s="35"/>
      <c r="Q369" s="35"/>
      <c r="R369" s="35"/>
      <c r="S369" s="127"/>
      <c r="T369" s="35"/>
      <c r="U369" s="35"/>
      <c r="V369" s="35"/>
      <c r="W369" s="35"/>
      <c r="X369" s="128"/>
      <c r="Y369" s="32"/>
      <c r="Z369" s="32"/>
      <c r="AA369" s="31"/>
      <c r="AB369" s="39">
        <f t="shared" si="34"/>
        <v>1</v>
      </c>
      <c r="AC369" s="40">
        <f t="shared" si="35"/>
        <v>32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  <c r="AF369" s="132"/>
    </row>
    <row r="370" spans="1:32">
      <c r="A370" s="124" t="s">
        <v>407</v>
      </c>
      <c r="B370" s="123" t="s">
        <v>5</v>
      </c>
      <c r="C370" s="123" t="s">
        <v>45</v>
      </c>
      <c r="D370" s="307"/>
      <c r="E370" s="121">
        <v>26</v>
      </c>
      <c r="F370" s="128"/>
      <c r="G370" s="33"/>
      <c r="H370" s="34"/>
      <c r="I370" s="35"/>
      <c r="J370" s="33"/>
      <c r="K370" s="144"/>
      <c r="L370" s="35"/>
      <c r="M370" s="33"/>
      <c r="N370" s="36"/>
      <c r="O370" s="35"/>
      <c r="P370" s="35"/>
      <c r="Q370" s="35"/>
      <c r="R370" s="35"/>
      <c r="S370" s="35"/>
      <c r="T370" s="35"/>
      <c r="U370" s="35"/>
      <c r="V370" s="35"/>
      <c r="W370" s="35"/>
      <c r="X370" s="128"/>
      <c r="Y370" s="32"/>
      <c r="Z370" s="32"/>
      <c r="AA370" s="32"/>
      <c r="AB370" s="39">
        <f t="shared" si="34"/>
        <v>1</v>
      </c>
      <c r="AC370" s="40">
        <f t="shared" si="35"/>
        <v>26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</row>
    <row r="371" spans="1:32">
      <c r="A371" s="126" t="s">
        <v>412</v>
      </c>
      <c r="B371" s="120" t="s">
        <v>5</v>
      </c>
      <c r="C371" s="120" t="s">
        <v>58</v>
      </c>
      <c r="D371" s="121"/>
      <c r="E371" s="121">
        <v>24</v>
      </c>
      <c r="F371" s="128"/>
      <c r="G371" s="33"/>
      <c r="H371" s="34"/>
      <c r="I371" s="35"/>
      <c r="J371" s="33"/>
      <c r="K371" s="144"/>
      <c r="L371" s="35"/>
      <c r="M371" s="33"/>
      <c r="N371" s="36"/>
      <c r="O371" s="35"/>
      <c r="P371" s="35"/>
      <c r="Q371" s="35"/>
      <c r="R371" s="35"/>
      <c r="S371" s="127"/>
      <c r="T371" s="35"/>
      <c r="U371" s="35"/>
      <c r="V371" s="35"/>
      <c r="W371" s="35"/>
      <c r="X371" s="128"/>
      <c r="Y371" s="32"/>
      <c r="Z371" s="32"/>
      <c r="AA371" s="31"/>
      <c r="AB371" s="39">
        <f t="shared" si="34"/>
        <v>1</v>
      </c>
      <c r="AC371" s="40">
        <f t="shared" si="35"/>
        <v>24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  <c r="AF371" s="132"/>
    </row>
    <row r="372" spans="1:32">
      <c r="A372" s="30" t="s">
        <v>443</v>
      </c>
      <c r="B372" s="31" t="s">
        <v>5</v>
      </c>
      <c r="C372" s="31" t="s">
        <v>45</v>
      </c>
      <c r="D372" s="32"/>
      <c r="E372" s="32"/>
      <c r="F372" s="128"/>
      <c r="G372" s="33"/>
      <c r="H372" s="34"/>
      <c r="I372" s="35"/>
      <c r="J372" s="33">
        <v>23</v>
      </c>
      <c r="K372" s="144"/>
      <c r="L372" s="35"/>
      <c r="M372" s="33"/>
      <c r="N372" s="36"/>
      <c r="O372" s="35"/>
      <c r="P372" s="35"/>
      <c r="Q372" s="35"/>
      <c r="R372" s="35"/>
      <c r="S372" s="35"/>
      <c r="T372" s="35"/>
      <c r="U372" s="35"/>
      <c r="V372" s="35"/>
      <c r="W372" s="35"/>
      <c r="X372" s="128"/>
      <c r="Y372" s="32"/>
      <c r="Z372" s="32"/>
      <c r="AA372" s="32"/>
      <c r="AB372" s="39">
        <f t="shared" si="34"/>
        <v>1</v>
      </c>
      <c r="AC372" s="40">
        <f t="shared" si="35"/>
        <v>23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  <c r="AF372" s="132"/>
    </row>
    <row r="373" spans="1:32">
      <c r="A373" s="30" t="s">
        <v>445</v>
      </c>
      <c r="B373" s="31" t="s">
        <v>5</v>
      </c>
      <c r="C373" s="31" t="s">
        <v>58</v>
      </c>
      <c r="D373" s="32"/>
      <c r="E373" s="32"/>
      <c r="F373" s="128"/>
      <c r="G373" s="33"/>
      <c r="H373" s="34"/>
      <c r="I373" s="35"/>
      <c r="J373" s="33">
        <v>20</v>
      </c>
      <c r="K373" s="144"/>
      <c r="L373" s="35"/>
      <c r="M373" s="33"/>
      <c r="N373" s="36"/>
      <c r="O373" s="35"/>
      <c r="P373" s="35"/>
      <c r="Q373" s="35"/>
      <c r="R373" s="35"/>
      <c r="S373" s="35"/>
      <c r="T373" s="35"/>
      <c r="U373" s="35"/>
      <c r="V373" s="35"/>
      <c r="W373" s="35"/>
      <c r="X373" s="128"/>
      <c r="Y373" s="32"/>
      <c r="Z373" s="32"/>
      <c r="AA373" s="32"/>
      <c r="AB373" s="39">
        <f t="shared" si="34"/>
        <v>1</v>
      </c>
      <c r="AC373" s="40">
        <f t="shared" si="35"/>
        <v>20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  <c r="AF373" s="132"/>
    </row>
    <row r="374" spans="1:32">
      <c r="A374" s="30" t="s">
        <v>444</v>
      </c>
      <c r="B374" s="31" t="s">
        <v>5</v>
      </c>
      <c r="C374" s="31" t="s">
        <v>58</v>
      </c>
      <c r="D374" s="32"/>
      <c r="E374" s="32"/>
      <c r="F374" s="128"/>
      <c r="G374" s="33"/>
      <c r="H374" s="34"/>
      <c r="I374" s="35"/>
      <c r="J374" s="33">
        <v>18</v>
      </c>
      <c r="K374" s="144"/>
      <c r="L374" s="35"/>
      <c r="M374" s="33"/>
      <c r="N374" s="36"/>
      <c r="O374" s="35"/>
      <c r="P374" s="35"/>
      <c r="Q374" s="35"/>
      <c r="R374" s="35"/>
      <c r="S374" s="35"/>
      <c r="T374" s="35"/>
      <c r="U374" s="35"/>
      <c r="V374" s="35"/>
      <c r="W374" s="35"/>
      <c r="X374" s="128"/>
      <c r="Y374" s="32"/>
      <c r="Z374" s="32"/>
      <c r="AA374" s="32"/>
      <c r="AB374" s="39">
        <f t="shared" si="34"/>
        <v>1</v>
      </c>
      <c r="AC374" s="40">
        <f t="shared" si="35"/>
        <v>18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  <c r="AF374" s="132"/>
    </row>
    <row r="375" spans="1:32">
      <c r="A375" s="82" t="s">
        <v>436</v>
      </c>
      <c r="B375" s="31" t="s">
        <v>5</v>
      </c>
      <c r="C375" s="31" t="s">
        <v>45</v>
      </c>
      <c r="D375" s="32"/>
      <c r="E375" s="32"/>
      <c r="F375" s="128"/>
      <c r="G375" s="33"/>
      <c r="H375" s="34"/>
      <c r="I375" s="139">
        <v>17</v>
      </c>
      <c r="J375" s="33"/>
      <c r="K375" s="144"/>
      <c r="L375" s="35"/>
      <c r="M375" s="33"/>
      <c r="N375" s="36"/>
      <c r="O375" s="35"/>
      <c r="P375" s="35"/>
      <c r="Q375" s="35"/>
      <c r="R375" s="35"/>
      <c r="S375" s="35"/>
      <c r="T375" s="35"/>
      <c r="U375" s="35"/>
      <c r="V375" s="35"/>
      <c r="W375" s="35"/>
      <c r="X375" s="128"/>
      <c r="Y375" s="32"/>
      <c r="Z375" s="32"/>
      <c r="AA375" s="32"/>
      <c r="AB375" s="39">
        <f t="shared" si="34"/>
        <v>1</v>
      </c>
      <c r="AC375" s="40">
        <f t="shared" si="35"/>
        <v>17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  <c r="AF375" s="132"/>
    </row>
    <row r="376" spans="1:32">
      <c r="A376" s="30" t="s">
        <v>296</v>
      </c>
      <c r="B376" s="31" t="s">
        <v>5</v>
      </c>
      <c r="C376" s="31" t="s">
        <v>45</v>
      </c>
      <c r="D376" s="32"/>
      <c r="E376" s="32"/>
      <c r="F376" s="128"/>
      <c r="G376" s="33"/>
      <c r="H376" s="34"/>
      <c r="I376" s="35"/>
      <c r="J376" s="33"/>
      <c r="K376" s="144"/>
      <c r="L376" s="35"/>
      <c r="M376" s="33"/>
      <c r="N376" s="36"/>
      <c r="O376" s="35"/>
      <c r="P376" s="35"/>
      <c r="Q376" s="35"/>
      <c r="R376" s="35"/>
      <c r="S376" s="35"/>
      <c r="T376" s="35"/>
      <c r="U376" s="35"/>
      <c r="V376" s="35"/>
      <c r="W376" s="35"/>
      <c r="X376" s="128"/>
      <c r="Y376" s="32"/>
      <c r="Z376" s="32"/>
      <c r="AA376" s="31"/>
      <c r="AB376" s="39">
        <f t="shared" si="34"/>
        <v>0</v>
      </c>
      <c r="AC376" s="40">
        <f t="shared" si="35"/>
        <v>0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  <c r="AF376" s="132"/>
    </row>
    <row r="377" spans="1:32">
      <c r="A377" s="30" t="s">
        <v>301</v>
      </c>
      <c r="B377" s="31" t="s">
        <v>5</v>
      </c>
      <c r="C377" s="31" t="s">
        <v>45</v>
      </c>
      <c r="D377" s="32"/>
      <c r="E377" s="32"/>
      <c r="F377" s="128"/>
      <c r="G377" s="33"/>
      <c r="H377" s="34"/>
      <c r="I377" s="35"/>
      <c r="J377" s="33"/>
      <c r="K377" s="144"/>
      <c r="L377" s="35"/>
      <c r="M377" s="33"/>
      <c r="N377" s="36"/>
      <c r="O377" s="35"/>
      <c r="P377" s="35"/>
      <c r="Q377" s="35"/>
      <c r="R377" s="35"/>
      <c r="S377" s="35"/>
      <c r="T377" s="35"/>
      <c r="U377" s="35"/>
      <c r="V377" s="35"/>
      <c r="W377" s="35"/>
      <c r="X377" s="128"/>
      <c r="Y377" s="32"/>
      <c r="Z377" s="32"/>
      <c r="AA377" s="32"/>
      <c r="AB377" s="39">
        <f t="shared" si="34"/>
        <v>0</v>
      </c>
      <c r="AC377" s="40">
        <f t="shared" si="35"/>
        <v>0</v>
      </c>
      <c r="AD377" s="40">
        <f t="array" ref="AD377">IF(AB377=0,0,IF(AB377&gt;9,AVERAGE(LARGE(D377:Z377,{1,2,3,4,5,6,7,8,9,10})),0))</f>
        <v>0</v>
      </c>
      <c r="AE377" s="40">
        <f t="array" ref="AE377">IF(AB377=0,0,IF(AB377&gt;9,SUM(LARGE(D377:Z377,{1,2,3,4,5,6,7,8,9,10})),0))</f>
        <v>0</v>
      </c>
    </row>
    <row r="378" spans="1:32">
      <c r="A378" s="30" t="s">
        <v>102</v>
      </c>
      <c r="B378" s="31" t="s">
        <v>5</v>
      </c>
      <c r="C378" s="31" t="s">
        <v>45</v>
      </c>
      <c r="D378" s="32"/>
      <c r="E378" s="32"/>
      <c r="F378" s="128"/>
      <c r="G378" s="31"/>
      <c r="H378" s="42"/>
      <c r="I378" s="32"/>
      <c r="J378" s="31"/>
      <c r="K378" s="128"/>
      <c r="L378" s="32"/>
      <c r="M378" s="31"/>
      <c r="N378" s="37"/>
      <c r="O378" s="32"/>
      <c r="P378" s="32"/>
      <c r="Q378" s="32"/>
      <c r="R378" s="32"/>
      <c r="S378" s="32"/>
      <c r="T378" s="32"/>
      <c r="U378" s="32"/>
      <c r="V378" s="32"/>
      <c r="W378" s="32"/>
      <c r="X378" s="128"/>
      <c r="Y378" s="32"/>
      <c r="Z378" s="32"/>
      <c r="AA378" s="32"/>
      <c r="AB378" s="39">
        <f t="shared" si="34"/>
        <v>0</v>
      </c>
      <c r="AC378" s="40">
        <f t="shared" si="35"/>
        <v>0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  <c r="AF378" s="132"/>
    </row>
    <row r="379" spans="1:32">
      <c r="A379" s="30" t="s">
        <v>117</v>
      </c>
      <c r="B379" s="31" t="s">
        <v>5</v>
      </c>
      <c r="C379" s="31" t="s">
        <v>45</v>
      </c>
      <c r="D379" s="32"/>
      <c r="E379" s="32"/>
      <c r="F379" s="128"/>
      <c r="G379" s="31"/>
      <c r="H379" s="42"/>
      <c r="I379" s="32"/>
      <c r="J379" s="31"/>
      <c r="K379" s="128"/>
      <c r="L379" s="32"/>
      <c r="M379" s="31"/>
      <c r="N379" s="37"/>
      <c r="O379" s="32"/>
      <c r="P379" s="32"/>
      <c r="Q379" s="32"/>
      <c r="R379" s="32"/>
      <c r="S379" s="32"/>
      <c r="T379" s="32"/>
      <c r="U379" s="32"/>
      <c r="V379" s="32"/>
      <c r="W379" s="32"/>
      <c r="X379" s="128"/>
      <c r="Y379" s="32"/>
      <c r="Z379" s="32"/>
      <c r="AA379" s="31"/>
      <c r="AB379" s="39">
        <f t="shared" si="34"/>
        <v>0</v>
      </c>
      <c r="AC379" s="40">
        <f t="shared" si="35"/>
        <v>0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  <c r="AF379" s="132"/>
    </row>
    <row r="380" spans="1:32">
      <c r="A380" s="30" t="s">
        <v>318</v>
      </c>
      <c r="B380" s="31" t="s">
        <v>5</v>
      </c>
      <c r="C380" s="31" t="s">
        <v>45</v>
      </c>
      <c r="D380" s="32"/>
      <c r="E380" s="32"/>
      <c r="F380" s="128"/>
      <c r="G380" s="31"/>
      <c r="H380" s="42"/>
      <c r="I380" s="32"/>
      <c r="J380" s="31"/>
      <c r="K380" s="128"/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/>
      <c r="Y380" s="32"/>
      <c r="Z380" s="32"/>
      <c r="AA380" s="32"/>
      <c r="AB380" s="39">
        <f t="shared" si="34"/>
        <v>0</v>
      </c>
      <c r="AC380" s="40">
        <f t="shared" si="35"/>
        <v>0</v>
      </c>
      <c r="AD380" s="40">
        <f t="array" ref="AD380">IF(AB380=0,0,IF(AB380&gt;9,AVERAGE(LARGE(D380:Z380,{1,2,3,4,5,6,7,8,9,10})),0))</f>
        <v>0</v>
      </c>
      <c r="AE380" s="40">
        <f t="array" ref="AE380">IF(AB380=0,0,IF(AB380&gt;9,SUM(LARGE(D380:Z380,{1,2,3,4,5,6,7,8,9,10})),0))</f>
        <v>0</v>
      </c>
      <c r="AF380" s="132"/>
    </row>
    <row r="381" spans="1:32">
      <c r="A381" s="30" t="s">
        <v>319</v>
      </c>
      <c r="B381" s="31" t="s">
        <v>5</v>
      </c>
      <c r="C381" s="31" t="s">
        <v>45</v>
      </c>
      <c r="D381" s="32"/>
      <c r="E381" s="32"/>
      <c r="F381" s="128"/>
      <c r="G381" s="31"/>
      <c r="H381" s="42"/>
      <c r="I381" s="32"/>
      <c r="J381" s="31"/>
      <c r="K381" s="128"/>
      <c r="L381" s="32"/>
      <c r="M381" s="31"/>
      <c r="N381" s="37"/>
      <c r="O381" s="32"/>
      <c r="P381" s="32"/>
      <c r="Q381" s="32"/>
      <c r="R381" s="32"/>
      <c r="S381" s="32"/>
      <c r="T381" s="32"/>
      <c r="U381" s="32"/>
      <c r="V381" s="32"/>
      <c r="W381" s="32"/>
      <c r="X381" s="128"/>
      <c r="Y381" s="31"/>
      <c r="Z381" s="31"/>
      <c r="AA381" s="32"/>
      <c r="AB381" s="39">
        <f t="shared" si="34"/>
        <v>0</v>
      </c>
      <c r="AC381" s="40">
        <f t="shared" si="35"/>
        <v>0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  <c r="AF381" s="132"/>
    </row>
    <row r="382" spans="1:32">
      <c r="A382" s="44" t="s">
        <v>133</v>
      </c>
      <c r="B382" s="32" t="s">
        <v>5</v>
      </c>
      <c r="C382" s="32" t="s">
        <v>50</v>
      </c>
      <c r="D382" s="32"/>
      <c r="E382" s="32"/>
      <c r="F382" s="128"/>
      <c r="G382" s="31"/>
      <c r="H382" s="42"/>
      <c r="I382" s="32"/>
      <c r="J382" s="31"/>
      <c r="K382" s="128"/>
      <c r="L382" s="32"/>
      <c r="M382" s="31"/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/>
      <c r="Y382" s="32"/>
      <c r="Z382" s="32"/>
      <c r="AA382" s="32"/>
      <c r="AB382" s="39">
        <f t="shared" si="34"/>
        <v>0</v>
      </c>
      <c r="AC382" s="40">
        <f t="shared" si="35"/>
        <v>0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  <c r="AF382" s="132"/>
    </row>
    <row r="383" spans="1:32">
      <c r="A383" s="30" t="s">
        <v>325</v>
      </c>
      <c r="B383" s="31" t="s">
        <v>5</v>
      </c>
      <c r="C383" s="31" t="s">
        <v>45</v>
      </c>
      <c r="D383" s="32"/>
      <c r="E383" s="32"/>
      <c r="F383" s="128"/>
      <c r="G383" s="31"/>
      <c r="H383" s="42"/>
      <c r="I383" s="32"/>
      <c r="J383" s="31"/>
      <c r="K383" s="128"/>
      <c r="L383" s="32"/>
      <c r="M383" s="31"/>
      <c r="N383" s="37"/>
      <c r="O383" s="32"/>
      <c r="P383" s="32"/>
      <c r="Q383" s="32"/>
      <c r="R383" s="32"/>
      <c r="S383" s="32"/>
      <c r="T383" s="32"/>
      <c r="U383" s="32"/>
      <c r="V383" s="32"/>
      <c r="W383" s="32"/>
      <c r="X383" s="128"/>
      <c r="Y383" s="32"/>
      <c r="Z383" s="32"/>
      <c r="AA383" s="32"/>
      <c r="AB383" s="39">
        <f t="shared" si="34"/>
        <v>0</v>
      </c>
      <c r="AC383" s="40">
        <f t="shared" si="35"/>
        <v>0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  <c r="AF383" s="132"/>
    </row>
    <row r="384" spans="1:32">
      <c r="A384" s="44" t="s">
        <v>154</v>
      </c>
      <c r="B384" s="32" t="s">
        <v>5</v>
      </c>
      <c r="C384" s="32" t="s">
        <v>58</v>
      </c>
      <c r="D384" s="32"/>
      <c r="E384" s="32"/>
      <c r="F384" s="128"/>
      <c r="G384" s="31"/>
      <c r="H384" s="42"/>
      <c r="I384" s="32"/>
      <c r="J384" s="31"/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 t="shared" si="34"/>
        <v>0</v>
      </c>
      <c r="AC384" s="40">
        <f t="shared" si="35"/>
        <v>0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  <c r="AF384" s="132"/>
    </row>
    <row r="385" spans="1:32">
      <c r="A385" s="30" t="s">
        <v>155</v>
      </c>
      <c r="B385" s="31" t="s">
        <v>5</v>
      </c>
      <c r="C385" s="31" t="s">
        <v>55</v>
      </c>
      <c r="D385" s="32"/>
      <c r="E385" s="32"/>
      <c r="F385" s="128"/>
      <c r="G385" s="31"/>
      <c r="H385" s="42"/>
      <c r="I385" s="32"/>
      <c r="J385" s="31"/>
      <c r="K385" s="128"/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/>
      <c r="Y385" s="32"/>
      <c r="Z385" s="32"/>
      <c r="AA385" s="31"/>
      <c r="AB385" s="39">
        <f t="shared" si="34"/>
        <v>0</v>
      </c>
      <c r="AC385" s="40">
        <f t="shared" si="35"/>
        <v>0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  <c r="AF385" s="132"/>
    </row>
    <row r="386" spans="1:32">
      <c r="A386" s="30" t="s">
        <v>156</v>
      </c>
      <c r="B386" s="31" t="s">
        <v>5</v>
      </c>
      <c r="C386" s="31" t="s">
        <v>57</v>
      </c>
      <c r="D386" s="32"/>
      <c r="E386" s="32"/>
      <c r="F386" s="128"/>
      <c r="G386" s="31"/>
      <c r="H386" s="42"/>
      <c r="I386" s="32"/>
      <c r="J386" s="31"/>
      <c r="K386" s="128"/>
      <c r="L386" s="32"/>
      <c r="M386" s="31"/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2"/>
      <c r="AB386" s="39">
        <f t="shared" si="34"/>
        <v>0</v>
      </c>
      <c r="AC386" s="40">
        <f t="shared" si="35"/>
        <v>0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</row>
    <row r="387" spans="1:32">
      <c r="A387" s="30" t="s">
        <v>338</v>
      </c>
      <c r="B387" s="31" t="s">
        <v>5</v>
      </c>
      <c r="C387" s="41" t="s">
        <v>45</v>
      </c>
      <c r="D387" s="32"/>
      <c r="E387" s="32"/>
      <c r="F387" s="128"/>
      <c r="G387" s="31"/>
      <c r="H387" s="42"/>
      <c r="I387" s="32"/>
      <c r="J387" s="31"/>
      <c r="K387" s="128"/>
      <c r="L387" s="32"/>
      <c r="M387" s="31"/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2"/>
      <c r="AB387" s="39">
        <f t="shared" si="34"/>
        <v>0</v>
      </c>
      <c r="AC387" s="40">
        <f t="shared" si="35"/>
        <v>0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</row>
    <row r="388" spans="1:32">
      <c r="A388" s="30" t="s">
        <v>347</v>
      </c>
      <c r="B388" s="31" t="s">
        <v>5</v>
      </c>
      <c r="C388" s="31" t="s">
        <v>45</v>
      </c>
      <c r="D388" s="32"/>
      <c r="E388" s="32"/>
      <c r="F388" s="128"/>
      <c r="G388" s="31"/>
      <c r="H388" s="42"/>
      <c r="I388" s="32"/>
      <c r="J388" s="31"/>
      <c r="K388" s="128"/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 t="shared" si="34"/>
        <v>0</v>
      </c>
      <c r="AC388" s="40">
        <f t="shared" si="35"/>
        <v>0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</row>
    <row r="389" spans="1:32">
      <c r="A389" s="30" t="s">
        <v>182</v>
      </c>
      <c r="B389" s="31" t="s">
        <v>5</v>
      </c>
      <c r="C389" s="31" t="s">
        <v>55</v>
      </c>
      <c r="D389" s="32"/>
      <c r="E389" s="32"/>
      <c r="F389" s="128"/>
      <c r="G389" s="31"/>
      <c r="H389" s="42"/>
      <c r="I389" s="32"/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 t="shared" si="34"/>
        <v>0</v>
      </c>
      <c r="AC389" s="40">
        <f t="shared" si="35"/>
        <v>0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  <c r="AF389" s="132"/>
    </row>
    <row r="390" spans="1:32">
      <c r="A390" s="30" t="s">
        <v>352</v>
      </c>
      <c r="B390" s="31" t="s">
        <v>5</v>
      </c>
      <c r="C390" s="31" t="s">
        <v>58</v>
      </c>
      <c r="D390" s="32"/>
      <c r="E390" s="32"/>
      <c r="F390" s="128"/>
      <c r="G390" s="31"/>
      <c r="H390" s="42"/>
      <c r="I390" s="32"/>
      <c r="J390" s="31"/>
      <c r="K390" s="128"/>
      <c r="L390" s="32"/>
      <c r="M390" s="31"/>
      <c r="N390" s="37"/>
      <c r="O390" s="32"/>
      <c r="P390" s="32"/>
      <c r="Q390" s="32"/>
      <c r="R390" s="32"/>
      <c r="S390" s="32"/>
      <c r="T390" s="32"/>
      <c r="U390" s="32"/>
      <c r="V390" s="32"/>
      <c r="W390" s="32"/>
      <c r="X390" s="128"/>
      <c r="Y390" s="32"/>
      <c r="Z390" s="32"/>
      <c r="AA390" s="32"/>
      <c r="AB390" s="39">
        <f t="shared" si="34"/>
        <v>0</v>
      </c>
      <c r="AC390" s="40">
        <f t="shared" si="35"/>
        <v>0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  <c r="AF390" s="132"/>
    </row>
    <row r="391" spans="1:32">
      <c r="A391" s="30" t="s">
        <v>212</v>
      </c>
      <c r="B391" s="31" t="s">
        <v>5</v>
      </c>
      <c r="C391" s="31" t="s">
        <v>45</v>
      </c>
      <c r="D391" s="32"/>
      <c r="E391" s="32"/>
      <c r="F391" s="128"/>
      <c r="G391" s="31"/>
      <c r="H391" s="42"/>
      <c r="I391" s="32"/>
      <c r="J391" s="31"/>
      <c r="K391" s="128"/>
      <c r="L391" s="32"/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/>
      <c r="Y391" s="32"/>
      <c r="Z391" s="32"/>
      <c r="AA391" s="32"/>
      <c r="AB391" s="39">
        <f t="shared" si="34"/>
        <v>0</v>
      </c>
      <c r="AC391" s="40">
        <f t="shared" si="35"/>
        <v>0</v>
      </c>
      <c r="AD391" s="40">
        <f t="array" ref="AD391">IF(AB391=0,0,IF(AB391&gt;9,AVERAGE(LARGE(D391:Z391,{1,2,3,4,5,6,7,8,9,10})),0))</f>
        <v>0</v>
      </c>
      <c r="AE391" s="40">
        <f t="array" ref="AE391">IF(AB391=0,0,IF(AB391&gt;9,SUM(LARGE(D391:Z391,{1,2,3,4,5,6,7,8,9,10})),0))</f>
        <v>0</v>
      </c>
      <c r="AF391" s="132"/>
    </row>
    <row r="392" spans="1:32">
      <c r="A392" s="44" t="s">
        <v>213</v>
      </c>
      <c r="B392" s="32" t="s">
        <v>5</v>
      </c>
      <c r="C392" s="31" t="s">
        <v>45</v>
      </c>
      <c r="D392" s="32"/>
      <c r="E392" s="32"/>
      <c r="F392" s="128"/>
      <c r="G392" s="31"/>
      <c r="H392" s="42"/>
      <c r="I392" s="32"/>
      <c r="J392" s="31"/>
      <c r="K392" s="128"/>
      <c r="L392" s="32"/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/>
      <c r="Y392" s="32"/>
      <c r="Z392" s="32"/>
      <c r="AA392" s="32"/>
      <c r="AB392" s="39">
        <f t="shared" si="34"/>
        <v>0</v>
      </c>
      <c r="AC392" s="40">
        <f t="shared" si="35"/>
        <v>0</v>
      </c>
      <c r="AD392" s="40">
        <f t="array" ref="AD392">IF(AB392=0,0,IF(AB392&gt;9,AVERAGE(LARGE(D392:Z392,{1,2,3,4,5,6,7,8,9,10})),0))</f>
        <v>0</v>
      </c>
      <c r="AE392" s="40">
        <f t="array" ref="AE392">IF(AB392=0,0,IF(AB392&gt;9,SUM(LARGE(D392:Z392,{1,2,3,4,5,6,7,8,9,10})),0))</f>
        <v>0</v>
      </c>
      <c r="AF392" s="132"/>
    </row>
    <row r="393" spans="1:32">
      <c r="A393" s="30" t="s">
        <v>214</v>
      </c>
      <c r="B393" s="31" t="s">
        <v>5</v>
      </c>
      <c r="C393" s="31" t="s">
        <v>45</v>
      </c>
      <c r="D393" s="32"/>
      <c r="E393" s="32"/>
      <c r="F393" s="128"/>
      <c r="G393" s="31"/>
      <c r="H393" s="42"/>
      <c r="I393" s="32"/>
      <c r="J393" s="31"/>
      <c r="K393" s="128"/>
      <c r="L393" s="32"/>
      <c r="M393" s="31"/>
      <c r="N393" s="37"/>
      <c r="O393" s="32"/>
      <c r="P393" s="32"/>
      <c r="Q393" s="32"/>
      <c r="R393" s="32"/>
      <c r="S393" s="32"/>
      <c r="T393" s="32"/>
      <c r="U393" s="32"/>
      <c r="V393" s="32"/>
      <c r="W393" s="32"/>
      <c r="X393" s="128"/>
      <c r="Y393" s="32"/>
      <c r="Z393" s="32"/>
      <c r="AA393" s="32"/>
      <c r="AB393" s="39">
        <f t="shared" si="34"/>
        <v>0</v>
      </c>
      <c r="AC393" s="40">
        <f t="shared" si="35"/>
        <v>0</v>
      </c>
      <c r="AD393" s="40">
        <f t="array" ref="AD393">IF(AB393=0,0,IF(AB393&gt;9,AVERAGE(LARGE(D393:Z393,{1,2,3,4,5,6,7,8,9,10})),0))</f>
        <v>0</v>
      </c>
      <c r="AE393" s="40">
        <f t="array" ref="AE393">IF(AB393=0,0,IF(AB393&gt;9,SUM(LARGE(D393:Z393,{1,2,3,4,5,6,7,8,9,10})),0))</f>
        <v>0</v>
      </c>
    </row>
    <row r="394" spans="1:32">
      <c r="A394" s="30" t="s">
        <v>224</v>
      </c>
      <c r="B394" s="31" t="s">
        <v>5</v>
      </c>
      <c r="C394" s="31" t="s">
        <v>45</v>
      </c>
      <c r="D394" s="32"/>
      <c r="E394" s="32"/>
      <c r="F394" s="128"/>
      <c r="G394" s="31"/>
      <c r="H394" s="42"/>
      <c r="I394" s="32"/>
      <c r="J394" s="31"/>
      <c r="K394" s="128"/>
      <c r="L394" s="32"/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/>
      <c r="Y394" s="32"/>
      <c r="Z394" s="32"/>
      <c r="AA394" s="32"/>
      <c r="AB394" s="39">
        <f t="shared" si="34"/>
        <v>0</v>
      </c>
      <c r="AC394" s="40">
        <f t="shared" si="35"/>
        <v>0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</row>
    <row r="395" spans="1:32">
      <c r="A395" s="82" t="s">
        <v>99</v>
      </c>
      <c r="B395" s="31" t="s">
        <v>10</v>
      </c>
      <c r="C395" s="41" t="s">
        <v>45</v>
      </c>
      <c r="D395" s="32">
        <v>35</v>
      </c>
      <c r="E395" s="32">
        <v>44</v>
      </c>
      <c r="F395" s="128">
        <v>45</v>
      </c>
      <c r="G395" s="33"/>
      <c r="H395" s="34">
        <v>40</v>
      </c>
      <c r="I395" s="35"/>
      <c r="J395" s="33">
        <v>40</v>
      </c>
      <c r="K395" s="144">
        <v>43</v>
      </c>
      <c r="L395" s="35">
        <v>41</v>
      </c>
      <c r="M395" s="33"/>
      <c r="N395" s="36"/>
      <c r="O395" s="35"/>
      <c r="P395" s="35"/>
      <c r="Q395" s="35"/>
      <c r="R395" s="35"/>
      <c r="S395" s="35"/>
      <c r="T395" s="35"/>
      <c r="U395" s="35"/>
      <c r="V395" s="35"/>
      <c r="W395" s="35"/>
      <c r="X395" s="128">
        <v>36</v>
      </c>
      <c r="Y395" s="32">
        <v>48</v>
      </c>
      <c r="Z395" s="32">
        <v>46</v>
      </c>
      <c r="AA395" s="32"/>
      <c r="AB395" s="39">
        <f t="shared" si="34"/>
        <v>10</v>
      </c>
      <c r="AC395" s="40">
        <f t="shared" si="35"/>
        <v>41.8</v>
      </c>
      <c r="AD395" s="40">
        <f t="array" ref="AD395">IF(AB395=0,0,IF(AB395&gt;9,AVERAGE(LARGE(D395:Z395,{1,2,3,4,5,6,7,8,9,10})),0))</f>
        <v>41.8</v>
      </c>
      <c r="AE395" s="40">
        <f t="array" ref="AE395">IF(AB395=0,0,IF(AB395&gt;9,SUM(LARGE(D395:Z395,{1,2,3,4,5,6,7,8,9,10})),0))</f>
        <v>418</v>
      </c>
      <c r="AF395" s="132"/>
    </row>
    <row r="396" spans="1:32">
      <c r="A396" s="30" t="s">
        <v>150</v>
      </c>
      <c r="B396" s="31" t="s">
        <v>10</v>
      </c>
      <c r="C396" s="31" t="s">
        <v>45</v>
      </c>
      <c r="D396" s="32"/>
      <c r="E396" s="32">
        <v>35</v>
      </c>
      <c r="F396" s="128">
        <v>32</v>
      </c>
      <c r="G396" s="31">
        <v>35</v>
      </c>
      <c r="H396" s="42">
        <v>37</v>
      </c>
      <c r="I396" s="32">
        <v>35</v>
      </c>
      <c r="J396" s="31">
        <v>33</v>
      </c>
      <c r="K396" s="128">
        <v>45</v>
      </c>
      <c r="L396" s="32">
        <v>34</v>
      </c>
      <c r="M396" s="31">
        <v>43</v>
      </c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>
        <v>37</v>
      </c>
      <c r="Y396" s="32">
        <v>36</v>
      </c>
      <c r="Z396" s="32"/>
      <c r="AA396" s="32"/>
      <c r="AB396" s="39">
        <f t="shared" si="34"/>
        <v>11</v>
      </c>
      <c r="AC396" s="40">
        <f t="shared" si="35"/>
        <v>36.545454545454547</v>
      </c>
      <c r="AD396" s="40">
        <f t="array" ref="AD396">IF(AB396=0,0,IF(AB396&gt;9,AVERAGE(LARGE(D396:Z396,{1,2,3,4,5,6,7,8,9,10})),0))</f>
        <v>37</v>
      </c>
      <c r="AE396" s="40">
        <f t="array" ref="AE396">IF(AB396=0,0,IF(AB396&gt;9,SUM(LARGE(D396:Z396,{1,2,3,4,5,6,7,8,9,10})),0))</f>
        <v>370</v>
      </c>
      <c r="AF396" s="132"/>
    </row>
    <row r="397" spans="1:32">
      <c r="A397" s="30" t="s">
        <v>150</v>
      </c>
      <c r="B397" s="31" t="s">
        <v>10</v>
      </c>
      <c r="C397" s="31" t="s">
        <v>50</v>
      </c>
      <c r="D397" s="32"/>
      <c r="E397" s="32">
        <v>32</v>
      </c>
      <c r="F397" s="128">
        <v>33</v>
      </c>
      <c r="G397" s="31">
        <v>26</v>
      </c>
      <c r="H397" s="42">
        <v>37</v>
      </c>
      <c r="I397" s="32">
        <v>32</v>
      </c>
      <c r="J397" s="31">
        <v>36</v>
      </c>
      <c r="K397" s="128">
        <v>31</v>
      </c>
      <c r="L397" s="32">
        <v>30</v>
      </c>
      <c r="M397" s="31"/>
      <c r="N397" s="37"/>
      <c r="O397" s="32"/>
      <c r="P397" s="32"/>
      <c r="Q397" s="32"/>
      <c r="R397" s="32"/>
      <c r="S397" s="32"/>
      <c r="T397" s="32"/>
      <c r="U397" s="32"/>
      <c r="V397" s="32"/>
      <c r="W397" s="32"/>
      <c r="X397" s="128">
        <v>28</v>
      </c>
      <c r="Y397" s="32">
        <v>33</v>
      </c>
      <c r="Z397" s="32"/>
      <c r="AA397" s="32"/>
      <c r="AB397" s="39">
        <f t="shared" si="34"/>
        <v>10</v>
      </c>
      <c r="AC397" s="40">
        <f t="shared" si="35"/>
        <v>31.8</v>
      </c>
      <c r="AD397" s="40">
        <f t="array" ref="AD397">IF(AB397=0,0,IF(AB397&gt;9,AVERAGE(LARGE(D397:Z397,{1,2,3,4,5,6,7,8,9,10})),0))</f>
        <v>31.8</v>
      </c>
      <c r="AE397" s="40">
        <f t="array" ref="AE397">IF(AB397=0,0,IF(AB397&gt;9,SUM(LARGE(D397:Z397,{1,2,3,4,5,6,7,8,9,10})),0))</f>
        <v>318</v>
      </c>
      <c r="AF397" s="132"/>
    </row>
    <row r="398" spans="1:32">
      <c r="A398" s="30" t="s">
        <v>71</v>
      </c>
      <c r="B398" s="31" t="s">
        <v>10</v>
      </c>
      <c r="C398" s="31" t="s">
        <v>45</v>
      </c>
      <c r="D398" s="32"/>
      <c r="E398" s="32">
        <v>45</v>
      </c>
      <c r="F398" s="128">
        <v>45</v>
      </c>
      <c r="G398" s="31"/>
      <c r="H398" s="42">
        <v>48</v>
      </c>
      <c r="I398" s="32"/>
      <c r="J398" s="31"/>
      <c r="K398" s="128"/>
      <c r="L398" s="32">
        <v>42</v>
      </c>
      <c r="M398" s="31">
        <v>46</v>
      </c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28">
        <v>50</v>
      </c>
      <c r="Y398" s="32">
        <v>47</v>
      </c>
      <c r="Z398" s="32">
        <v>46</v>
      </c>
      <c r="AA398" s="32"/>
      <c r="AB398" s="39">
        <f t="shared" si="34"/>
        <v>8</v>
      </c>
      <c r="AC398" s="40">
        <f t="shared" si="35"/>
        <v>46.125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2">
      <c r="A399" s="30" t="s">
        <v>100</v>
      </c>
      <c r="B399" s="31" t="s">
        <v>10</v>
      </c>
      <c r="C399" s="31" t="s">
        <v>45</v>
      </c>
      <c r="D399" s="32">
        <v>39</v>
      </c>
      <c r="E399" s="32">
        <v>43</v>
      </c>
      <c r="F399" s="128">
        <v>42</v>
      </c>
      <c r="G399" s="31"/>
      <c r="H399" s="42">
        <v>38</v>
      </c>
      <c r="I399" s="32"/>
      <c r="J399" s="31">
        <v>35</v>
      </c>
      <c r="K399" s="128"/>
      <c r="L399" s="32">
        <v>38</v>
      </c>
      <c r="M399" s="31">
        <v>40</v>
      </c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/>
      <c r="Y399" s="32"/>
      <c r="Z399" s="32"/>
      <c r="AA399" s="32"/>
      <c r="AB399" s="39">
        <f t="shared" si="34"/>
        <v>7</v>
      </c>
      <c r="AC399" s="40">
        <f t="shared" si="35"/>
        <v>39.285714285714285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  <c r="AF399" s="132"/>
    </row>
    <row r="400" spans="1:32">
      <c r="A400" s="30" t="s">
        <v>100</v>
      </c>
      <c r="B400" s="31" t="s">
        <v>10</v>
      </c>
      <c r="C400" s="31" t="s">
        <v>47</v>
      </c>
      <c r="D400" s="32">
        <v>41</v>
      </c>
      <c r="E400" s="32">
        <v>40</v>
      </c>
      <c r="F400" s="128">
        <v>42</v>
      </c>
      <c r="G400" s="31"/>
      <c r="H400" s="42">
        <v>33</v>
      </c>
      <c r="I400" s="32"/>
      <c r="J400" s="31">
        <v>37</v>
      </c>
      <c r="K400" s="128"/>
      <c r="L400" s="32">
        <v>38</v>
      </c>
      <c r="M400" s="31">
        <v>29</v>
      </c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/>
      <c r="Y400" s="32"/>
      <c r="Z400" s="32"/>
      <c r="AA400" s="32"/>
      <c r="AB400" s="39">
        <f t="shared" si="34"/>
        <v>7</v>
      </c>
      <c r="AC400" s="40">
        <f t="shared" si="35"/>
        <v>37.142857142857146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  <c r="AF400" s="132"/>
    </row>
    <row r="401" spans="1:32">
      <c r="A401" s="30" t="s">
        <v>396</v>
      </c>
      <c r="B401" s="31" t="s">
        <v>10</v>
      </c>
      <c r="C401" s="31" t="s">
        <v>47</v>
      </c>
      <c r="D401" s="32"/>
      <c r="E401" s="32"/>
      <c r="F401" s="128">
        <v>46</v>
      </c>
      <c r="G401" s="31">
        <v>35</v>
      </c>
      <c r="H401" s="42">
        <v>45</v>
      </c>
      <c r="I401" s="32"/>
      <c r="J401" s="31"/>
      <c r="K401" s="128"/>
      <c r="L401" s="32">
        <v>41</v>
      </c>
      <c r="M401" s="31"/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28">
        <v>45</v>
      </c>
      <c r="Y401" s="160">
        <v>42</v>
      </c>
      <c r="Z401" s="32"/>
      <c r="AA401" s="32"/>
      <c r="AB401" s="39">
        <f t="shared" si="34"/>
        <v>6</v>
      </c>
      <c r="AC401" s="40">
        <f t="shared" si="35"/>
        <v>42.333333333333336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  <c r="AF401" s="132"/>
    </row>
    <row r="402" spans="1:32">
      <c r="A402" s="30" t="s">
        <v>99</v>
      </c>
      <c r="B402" s="31" t="s">
        <v>10</v>
      </c>
      <c r="C402" s="31" t="s">
        <v>57</v>
      </c>
      <c r="D402" s="32"/>
      <c r="E402" s="32"/>
      <c r="F402" s="128"/>
      <c r="G402" s="31"/>
      <c r="H402" s="42">
        <v>29</v>
      </c>
      <c r="I402" s="32"/>
      <c r="J402" s="31">
        <v>43</v>
      </c>
      <c r="K402" s="128">
        <v>45</v>
      </c>
      <c r="L402" s="32">
        <v>39</v>
      </c>
      <c r="M402" s="31">
        <v>41</v>
      </c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>
        <v>42</v>
      </c>
      <c r="Y402" s="32"/>
      <c r="Z402" s="32"/>
      <c r="AA402" s="32"/>
      <c r="AB402" s="39">
        <f t="shared" si="34"/>
        <v>6</v>
      </c>
      <c r="AC402" s="40">
        <f t="shared" si="35"/>
        <v>39.833333333333336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  <c r="AF402" s="132"/>
    </row>
    <row r="403" spans="1:32">
      <c r="A403" s="30" t="s">
        <v>157</v>
      </c>
      <c r="B403" s="31" t="s">
        <v>10</v>
      </c>
      <c r="C403" s="31" t="s">
        <v>45</v>
      </c>
      <c r="D403" s="32"/>
      <c r="E403" s="32"/>
      <c r="F403" s="128">
        <v>39</v>
      </c>
      <c r="G403" s="31"/>
      <c r="H403" s="42"/>
      <c r="I403" s="32"/>
      <c r="J403" s="31"/>
      <c r="K403" s="128"/>
      <c r="L403" s="32">
        <v>34</v>
      </c>
      <c r="M403" s="31">
        <v>40</v>
      </c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>
        <v>39</v>
      </c>
      <c r="Y403" s="32">
        <v>39</v>
      </c>
      <c r="Z403" s="32">
        <v>41</v>
      </c>
      <c r="AA403" s="32"/>
      <c r="AB403" s="39">
        <f t="shared" si="34"/>
        <v>6</v>
      </c>
      <c r="AC403" s="40">
        <f t="shared" si="35"/>
        <v>38.666666666666664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  <c r="AF403" s="132"/>
    </row>
    <row r="404" spans="1:32">
      <c r="A404" s="30" t="s">
        <v>158</v>
      </c>
      <c r="B404" s="31" t="s">
        <v>10</v>
      </c>
      <c r="C404" s="31" t="s">
        <v>50</v>
      </c>
      <c r="D404" s="32"/>
      <c r="E404" s="32"/>
      <c r="F404" s="128">
        <v>35</v>
      </c>
      <c r="G404" s="31"/>
      <c r="H404" s="42">
        <v>37</v>
      </c>
      <c r="I404" s="32">
        <v>26</v>
      </c>
      <c r="J404" s="31"/>
      <c r="K404" s="128"/>
      <c r="L404" s="32">
        <v>33</v>
      </c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>
        <v>35</v>
      </c>
      <c r="Y404" s="32">
        <v>35</v>
      </c>
      <c r="Z404" s="32"/>
      <c r="AA404" s="32"/>
      <c r="AB404" s="39">
        <f t="shared" ref="AB404:AB467" si="36">COUNT(D404:AA404)</f>
        <v>6</v>
      </c>
      <c r="AC404" s="40">
        <f t="shared" ref="AC404:AC467" si="37">IF(AB404=0,0,AVERAGE(D404:Z404))</f>
        <v>33.5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  <c r="AF404" s="132"/>
    </row>
    <row r="405" spans="1:32">
      <c r="A405" s="124" t="s">
        <v>396</v>
      </c>
      <c r="B405" s="123" t="s">
        <v>10</v>
      </c>
      <c r="C405" s="123" t="s">
        <v>45</v>
      </c>
      <c r="D405" s="32"/>
      <c r="E405" s="32">
        <v>47</v>
      </c>
      <c r="F405" s="128">
        <v>48</v>
      </c>
      <c r="G405" s="31">
        <v>46</v>
      </c>
      <c r="H405" s="42">
        <v>45</v>
      </c>
      <c r="I405" s="32"/>
      <c r="J405" s="31"/>
      <c r="K405" s="128"/>
      <c r="L405" s="32">
        <v>47</v>
      </c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 t="shared" si="36"/>
        <v>5</v>
      </c>
      <c r="AC405" s="40">
        <f t="shared" si="37"/>
        <v>46.6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  <c r="AF405" s="132"/>
    </row>
    <row r="406" spans="1:32">
      <c r="A406" s="30" t="s">
        <v>70</v>
      </c>
      <c r="B406" s="31" t="s">
        <v>10</v>
      </c>
      <c r="C406" s="31" t="s">
        <v>45</v>
      </c>
      <c r="D406" s="32"/>
      <c r="E406" s="32">
        <v>46</v>
      </c>
      <c r="F406" s="128">
        <v>42</v>
      </c>
      <c r="G406" s="31">
        <v>46</v>
      </c>
      <c r="H406" s="42">
        <v>40</v>
      </c>
      <c r="I406" s="32"/>
      <c r="J406" s="31"/>
      <c r="K406" s="128"/>
      <c r="L406" s="32">
        <v>41</v>
      </c>
      <c r="M406" s="31"/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/>
      <c r="Y406" s="32"/>
      <c r="Z406" s="32"/>
      <c r="AA406" s="32"/>
      <c r="AB406" s="39">
        <f t="shared" si="36"/>
        <v>5</v>
      </c>
      <c r="AC406" s="40">
        <f t="shared" si="37"/>
        <v>43</v>
      </c>
      <c r="AD406" s="40">
        <f t="array" ref="AD406">IF(AB406=0,0,IF(AB406&gt;9,AVERAGE(LARGE(D406:Z406,{1,2,3,4,5,6,7,8,9,10})),0))</f>
        <v>0</v>
      </c>
      <c r="AE406" s="40">
        <f t="array" ref="AE406">IF(AB406=0,0,IF(AB406&gt;9,SUM(LARGE(D406:Z406,{1,2,3,4,5,6,7,8,9,10})),0))</f>
        <v>0</v>
      </c>
      <c r="AF406" s="132"/>
    </row>
    <row r="407" spans="1:32">
      <c r="A407" s="124" t="s">
        <v>396</v>
      </c>
      <c r="B407" s="123" t="s">
        <v>10</v>
      </c>
      <c r="C407" s="123" t="s">
        <v>50</v>
      </c>
      <c r="D407" s="32"/>
      <c r="E407" s="32">
        <v>43</v>
      </c>
      <c r="F407" s="128">
        <v>45</v>
      </c>
      <c r="G407" s="31">
        <v>43</v>
      </c>
      <c r="H407" s="42">
        <v>43</v>
      </c>
      <c r="I407" s="32"/>
      <c r="J407" s="31"/>
      <c r="K407" s="128"/>
      <c r="L407" s="32"/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>
        <v>38</v>
      </c>
      <c r="Y407" s="32"/>
      <c r="Z407" s="32"/>
      <c r="AA407" s="32"/>
      <c r="AB407" s="39">
        <f t="shared" si="36"/>
        <v>5</v>
      </c>
      <c r="AC407" s="40">
        <f t="shared" si="37"/>
        <v>42.4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  <c r="AF407" s="132"/>
    </row>
    <row r="408" spans="1:32">
      <c r="A408" s="30" t="s">
        <v>158</v>
      </c>
      <c r="B408" s="31" t="s">
        <v>10</v>
      </c>
      <c r="C408" s="31" t="s">
        <v>45</v>
      </c>
      <c r="D408" s="32"/>
      <c r="E408" s="32"/>
      <c r="F408" s="128"/>
      <c r="G408" s="31"/>
      <c r="H408" s="42"/>
      <c r="I408" s="137">
        <v>39</v>
      </c>
      <c r="J408" s="31"/>
      <c r="K408" s="128"/>
      <c r="L408" s="32">
        <v>41</v>
      </c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>
        <v>40</v>
      </c>
      <c r="Y408" s="32"/>
      <c r="Z408" s="32"/>
      <c r="AA408" s="32"/>
      <c r="AB408" s="39">
        <f t="shared" si="36"/>
        <v>3</v>
      </c>
      <c r="AC408" s="40">
        <f t="shared" si="37"/>
        <v>40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2">
      <c r="A409" s="44" t="s">
        <v>70</v>
      </c>
      <c r="B409" s="32" t="s">
        <v>10</v>
      </c>
      <c r="C409" s="32" t="s">
        <v>96</v>
      </c>
      <c r="D409" s="32"/>
      <c r="E409" s="32">
        <v>37</v>
      </c>
      <c r="F409" s="128"/>
      <c r="G409" s="31">
        <v>31</v>
      </c>
      <c r="H409" s="42">
        <v>27</v>
      </c>
      <c r="I409" s="32"/>
      <c r="J409" s="31"/>
      <c r="K409" s="128"/>
      <c r="L409" s="32"/>
      <c r="M409" s="31"/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/>
      <c r="Y409" s="32"/>
      <c r="Z409" s="32"/>
      <c r="AA409" s="32"/>
      <c r="AB409" s="39">
        <f t="shared" si="36"/>
        <v>3</v>
      </c>
      <c r="AC409" s="40">
        <f t="shared" si="37"/>
        <v>31.666666666666668</v>
      </c>
      <c r="AD409" s="40">
        <f t="array" ref="AD409">IF(AB409=0,0,IF(AB409&gt;9,AVERAGE(LARGE(D409:Z409,{1,2,3,4,5,6,7,8,9,10})),0))</f>
        <v>0</v>
      </c>
      <c r="AE409" s="40">
        <f t="array" ref="AE409">IF(AB409=0,0,IF(AB409&gt;9,SUM(LARGE(D409:Z409,{1,2,3,4,5,6,7,8,9,10})),0))</f>
        <v>0</v>
      </c>
      <c r="AF409" s="132"/>
    </row>
    <row r="410" spans="1:32">
      <c r="A410" s="30" t="s">
        <v>136</v>
      </c>
      <c r="B410" s="31" t="s">
        <v>10</v>
      </c>
      <c r="C410" s="31" t="s">
        <v>45</v>
      </c>
      <c r="D410" s="32"/>
      <c r="E410" s="32"/>
      <c r="F410" s="128"/>
      <c r="G410" s="31"/>
      <c r="H410" s="42"/>
      <c r="I410" s="32"/>
      <c r="J410" s="31"/>
      <c r="K410" s="128"/>
      <c r="L410" s="32"/>
      <c r="M410" s="31">
        <v>46</v>
      </c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>
        <v>36</v>
      </c>
      <c r="Y410" s="32"/>
      <c r="Z410" s="32"/>
      <c r="AA410" s="32"/>
      <c r="AB410" s="39">
        <f t="shared" si="36"/>
        <v>2</v>
      </c>
      <c r="AC410" s="40">
        <f t="shared" si="37"/>
        <v>41</v>
      </c>
      <c r="AD410" s="40">
        <f t="array" ref="AD410">IF(AB410=0,0,IF(AB410&gt;9,AVERAGE(LARGE(D410:Z410,{1,2,3,4,5,6,7,8,9,10})),0))</f>
        <v>0</v>
      </c>
      <c r="AE410" s="40">
        <f t="array" ref="AE410">IF(AB410=0,0,IF(AB410&gt;9,SUM(LARGE(D410:Z410,{1,2,3,4,5,6,7,8,9,10})),0))</f>
        <v>0</v>
      </c>
    </row>
    <row r="411" spans="1:32">
      <c r="A411" s="82" t="s">
        <v>120</v>
      </c>
      <c r="B411" s="31" t="s">
        <v>10</v>
      </c>
      <c r="C411" s="31" t="s">
        <v>45</v>
      </c>
      <c r="D411" s="32"/>
      <c r="E411" s="32"/>
      <c r="F411" s="128"/>
      <c r="G411" s="33"/>
      <c r="H411" s="34"/>
      <c r="I411" s="35"/>
      <c r="J411" s="33"/>
      <c r="K411" s="144"/>
      <c r="L411" s="35">
        <v>43</v>
      </c>
      <c r="M411" s="33"/>
      <c r="N411" s="36"/>
      <c r="O411" s="35"/>
      <c r="P411" s="35"/>
      <c r="Q411" s="35"/>
      <c r="R411" s="35"/>
      <c r="S411" s="35"/>
      <c r="T411" s="35"/>
      <c r="U411" s="35"/>
      <c r="V411" s="35"/>
      <c r="W411" s="35"/>
      <c r="X411" s="128">
        <v>38</v>
      </c>
      <c r="Y411" s="32"/>
      <c r="Z411" s="32"/>
      <c r="AA411" s="32"/>
      <c r="AB411" s="39">
        <f t="shared" si="36"/>
        <v>2</v>
      </c>
      <c r="AC411" s="40">
        <f t="shared" si="37"/>
        <v>40.5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  <c r="AF411" s="132"/>
    </row>
    <row r="412" spans="1:32">
      <c r="A412" s="30" t="s">
        <v>71</v>
      </c>
      <c r="B412" s="31" t="s">
        <v>10</v>
      </c>
      <c r="C412" s="31" t="s">
        <v>50</v>
      </c>
      <c r="D412" s="32"/>
      <c r="E412" s="32"/>
      <c r="F412" s="128"/>
      <c r="G412" s="31"/>
      <c r="H412" s="42"/>
      <c r="I412" s="32"/>
      <c r="J412" s="31"/>
      <c r="K412" s="128"/>
      <c r="L412" s="32"/>
      <c r="M412" s="31">
        <v>48</v>
      </c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/>
      <c r="Y412" s="32"/>
      <c r="Z412" s="32"/>
      <c r="AA412" s="32"/>
      <c r="AB412" s="39">
        <f t="shared" si="36"/>
        <v>1</v>
      </c>
      <c r="AC412" s="40">
        <f t="shared" si="37"/>
        <v>48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</row>
    <row r="413" spans="1:32">
      <c r="A413" s="30" t="s">
        <v>454</v>
      </c>
      <c r="B413" s="31" t="s">
        <v>10</v>
      </c>
      <c r="C413" s="31" t="s">
        <v>45</v>
      </c>
      <c r="D413" s="32"/>
      <c r="E413" s="32"/>
      <c r="F413" s="128"/>
      <c r="G413" s="31"/>
      <c r="H413" s="42"/>
      <c r="I413" s="32"/>
      <c r="J413" s="31"/>
      <c r="K413" s="128"/>
      <c r="L413" s="32">
        <v>35</v>
      </c>
      <c r="M413" s="31"/>
      <c r="N413" s="37"/>
      <c r="O413" s="32"/>
      <c r="P413" s="32"/>
      <c r="Q413" s="32"/>
      <c r="R413" s="32"/>
      <c r="S413" s="32"/>
      <c r="T413" s="32"/>
      <c r="U413" s="32"/>
      <c r="V413" s="32"/>
      <c r="W413" s="32"/>
      <c r="X413" s="128"/>
      <c r="Y413" s="32"/>
      <c r="Z413" s="32"/>
      <c r="AA413" s="32"/>
      <c r="AB413" s="39">
        <f t="shared" si="36"/>
        <v>1</v>
      </c>
      <c r="AC413" s="40">
        <f t="shared" si="37"/>
        <v>35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</row>
    <row r="414" spans="1:32">
      <c r="A414" s="30" t="s">
        <v>454</v>
      </c>
      <c r="B414" s="31" t="s">
        <v>10</v>
      </c>
      <c r="C414" s="31" t="s">
        <v>57</v>
      </c>
      <c r="D414" s="32"/>
      <c r="E414" s="32"/>
      <c r="F414" s="128"/>
      <c r="G414" s="31"/>
      <c r="H414" s="42"/>
      <c r="I414" s="32"/>
      <c r="J414" s="31"/>
      <c r="K414" s="128"/>
      <c r="L414" s="32">
        <v>33</v>
      </c>
      <c r="M414" s="31"/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/>
      <c r="Y414" s="32"/>
      <c r="Z414" s="32"/>
      <c r="AA414" s="32"/>
      <c r="AB414" s="39">
        <f t="shared" si="36"/>
        <v>1</v>
      </c>
      <c r="AC414" s="40">
        <f t="shared" si="37"/>
        <v>33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  <c r="AF414" s="132"/>
    </row>
    <row r="415" spans="1:32">
      <c r="A415" s="30" t="s">
        <v>294</v>
      </c>
      <c r="B415" s="31" t="s">
        <v>10</v>
      </c>
      <c r="C415" s="31" t="s">
        <v>45</v>
      </c>
      <c r="D415" s="32"/>
      <c r="E415" s="32"/>
      <c r="F415" s="128"/>
      <c r="G415" s="31"/>
      <c r="H415" s="42"/>
      <c r="I415" s="32"/>
      <c r="J415" s="31"/>
      <c r="K415" s="128"/>
      <c r="L415" s="32"/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 t="shared" si="36"/>
        <v>0</v>
      </c>
      <c r="AC415" s="40">
        <f t="shared" si="37"/>
        <v>0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  <c r="AF415" s="132"/>
    </row>
    <row r="416" spans="1:32">
      <c r="A416" s="44" t="s">
        <v>295</v>
      </c>
      <c r="B416" s="32" t="s">
        <v>10</v>
      </c>
      <c r="C416" s="32" t="s">
        <v>45</v>
      </c>
      <c r="D416" s="32"/>
      <c r="E416" s="32"/>
      <c r="F416" s="128"/>
      <c r="G416" s="31"/>
      <c r="H416" s="42"/>
      <c r="I416" s="32"/>
      <c r="J416" s="31"/>
      <c r="K416" s="128"/>
      <c r="L416" s="32"/>
      <c r="M416" s="31"/>
      <c r="N416" s="37"/>
      <c r="O416" s="32"/>
      <c r="P416" s="32"/>
      <c r="Q416" s="32"/>
      <c r="R416" s="32"/>
      <c r="S416" s="32"/>
      <c r="T416" s="32"/>
      <c r="U416" s="32"/>
      <c r="V416" s="32"/>
      <c r="W416" s="32"/>
      <c r="X416" s="128"/>
      <c r="Y416" s="32"/>
      <c r="Z416" s="32"/>
      <c r="AA416" s="32"/>
      <c r="AB416" s="39">
        <f t="shared" si="36"/>
        <v>0</v>
      </c>
      <c r="AC416" s="40">
        <f t="shared" si="37"/>
        <v>0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  <c r="AF416" s="132"/>
    </row>
    <row r="417" spans="1:32">
      <c r="A417" s="44" t="s">
        <v>324</v>
      </c>
      <c r="B417" s="32" t="s">
        <v>10</v>
      </c>
      <c r="C417" s="32" t="s">
        <v>58</v>
      </c>
      <c r="D417" s="32"/>
      <c r="E417" s="32"/>
      <c r="F417" s="128"/>
      <c r="G417" s="31"/>
      <c r="H417" s="42"/>
      <c r="I417" s="32"/>
      <c r="J417" s="31"/>
      <c r="K417" s="128"/>
      <c r="L417" s="32"/>
      <c r="M417" s="31"/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/>
      <c r="Y417" s="32"/>
      <c r="Z417" s="32"/>
      <c r="AA417" s="32"/>
      <c r="AB417" s="39">
        <f t="shared" si="36"/>
        <v>0</v>
      </c>
      <c r="AC417" s="40">
        <f t="shared" si="37"/>
        <v>0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  <c r="AF417" s="132"/>
    </row>
    <row r="418" spans="1:32">
      <c r="A418" s="30" t="s">
        <v>326</v>
      </c>
      <c r="B418" s="31" t="s">
        <v>10</v>
      </c>
      <c r="C418" s="31" t="s">
        <v>50</v>
      </c>
      <c r="D418" s="32"/>
      <c r="E418" s="32"/>
      <c r="F418" s="128"/>
      <c r="G418" s="31"/>
      <c r="H418" s="42"/>
      <c r="I418" s="32"/>
      <c r="J418" s="31"/>
      <c r="K418" s="128"/>
      <c r="L418" s="32"/>
      <c r="M418" s="31"/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28"/>
      <c r="Y418" s="32"/>
      <c r="Z418" s="32"/>
      <c r="AA418" s="32"/>
      <c r="AB418" s="39">
        <f t="shared" si="36"/>
        <v>0</v>
      </c>
      <c r="AC418" s="40">
        <f t="shared" si="37"/>
        <v>0</v>
      </c>
      <c r="AD418" s="40">
        <f t="array" ref="AD418">IF(AB418=0,0,IF(AB418&gt;9,AVERAGE(LARGE(D418:Z418,{1,2,3,4,5,6,7,8,9,10})),0))</f>
        <v>0</v>
      </c>
      <c r="AE418" s="40">
        <f t="array" ref="AE418">IF(AB418=0,0,IF(AB418&gt;9,SUM(LARGE(D418:Z418,{1,2,3,4,5,6,7,8,9,10})),0))</f>
        <v>0</v>
      </c>
      <c r="AF418" s="132"/>
    </row>
    <row r="419" spans="1:32">
      <c r="A419" s="30" t="s">
        <v>157</v>
      </c>
      <c r="B419" s="32" t="s">
        <v>10</v>
      </c>
      <c r="C419" s="31" t="s">
        <v>57</v>
      </c>
      <c r="D419" s="32"/>
      <c r="E419" s="32"/>
      <c r="F419" s="128"/>
      <c r="G419" s="31"/>
      <c r="H419" s="42"/>
      <c r="I419" s="32"/>
      <c r="J419" s="31"/>
      <c r="K419" s="128"/>
      <c r="L419" s="32"/>
      <c r="M419" s="31"/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/>
      <c r="Y419" s="32"/>
      <c r="Z419" s="32"/>
      <c r="AA419" s="32"/>
      <c r="AB419" s="39">
        <f t="shared" si="36"/>
        <v>0</v>
      </c>
      <c r="AC419" s="40">
        <f t="shared" si="37"/>
        <v>0</v>
      </c>
      <c r="AD419" s="40">
        <f t="array" ref="AD419">IF(AB419=0,0,IF(AB419&gt;9,AVERAGE(LARGE(D419:Z419,{1,2,3,4,5,6,7,8,9,10})),0))</f>
        <v>0</v>
      </c>
      <c r="AE419" s="40">
        <f t="array" ref="AE419">IF(AB419=0,0,IF(AB419&gt;9,SUM(LARGE(D419:Z419,{1,2,3,4,5,6,7,8,9,10})),0))</f>
        <v>0</v>
      </c>
      <c r="AF419" s="132"/>
    </row>
    <row r="420" spans="1:32">
      <c r="A420" s="30" t="s">
        <v>159</v>
      </c>
      <c r="B420" s="31" t="s">
        <v>10</v>
      </c>
      <c r="C420" s="31" t="s">
        <v>55</v>
      </c>
      <c r="D420" s="32"/>
      <c r="E420" s="32"/>
      <c r="F420" s="128"/>
      <c r="G420" s="31"/>
      <c r="H420" s="42"/>
      <c r="I420" s="32"/>
      <c r="J420" s="31"/>
      <c r="K420" s="128"/>
      <c r="L420" s="32"/>
      <c r="M420" s="31"/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/>
      <c r="Y420" s="32"/>
      <c r="Z420" s="32"/>
      <c r="AA420" s="32"/>
      <c r="AB420" s="39">
        <f t="shared" si="36"/>
        <v>0</v>
      </c>
      <c r="AC420" s="40">
        <f t="shared" si="37"/>
        <v>0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</row>
    <row r="421" spans="1:32">
      <c r="A421" s="30" t="s">
        <v>339</v>
      </c>
      <c r="B421" s="31" t="s">
        <v>10</v>
      </c>
      <c r="C421" s="31" t="s">
        <v>45</v>
      </c>
      <c r="D421" s="32"/>
      <c r="E421" s="32"/>
      <c r="F421" s="128"/>
      <c r="G421" s="31"/>
      <c r="H421" s="42"/>
      <c r="I421" s="32"/>
      <c r="J421" s="31"/>
      <c r="K421" s="128"/>
      <c r="L421" s="32"/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28"/>
      <c r="Y421" s="32"/>
      <c r="Z421" s="32"/>
      <c r="AA421" s="32"/>
      <c r="AB421" s="39">
        <f t="shared" si="36"/>
        <v>0</v>
      </c>
      <c r="AC421" s="40">
        <f t="shared" si="37"/>
        <v>0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  <c r="AF421" s="132"/>
    </row>
    <row r="422" spans="1:32">
      <c r="A422" s="30" t="s">
        <v>210</v>
      </c>
      <c r="B422" s="31" t="s">
        <v>7</v>
      </c>
      <c r="C422" s="31" t="s">
        <v>45</v>
      </c>
      <c r="D422" s="32">
        <v>48</v>
      </c>
      <c r="E422" s="32">
        <v>44</v>
      </c>
      <c r="F422" s="128">
        <v>46</v>
      </c>
      <c r="G422" s="31">
        <v>42</v>
      </c>
      <c r="H422" s="42">
        <v>42</v>
      </c>
      <c r="I422" s="32">
        <v>41</v>
      </c>
      <c r="J422" s="31">
        <v>44</v>
      </c>
      <c r="K422" s="128">
        <v>43</v>
      </c>
      <c r="L422" s="32">
        <v>42</v>
      </c>
      <c r="M422" s="31">
        <v>43</v>
      </c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/>
      <c r="Y422" s="32"/>
      <c r="Z422" s="32"/>
      <c r="AA422" s="32"/>
      <c r="AB422" s="39">
        <f t="shared" si="36"/>
        <v>10</v>
      </c>
      <c r="AC422" s="40">
        <f t="shared" si="37"/>
        <v>43.5</v>
      </c>
      <c r="AD422" s="40">
        <f t="array" ref="AD422">IF(AB422=0,0,IF(AB422&gt;9,AVERAGE(LARGE(D422:Z422,{1,2,3,4,5,6,7,8,9,10})),0))</f>
        <v>43.5</v>
      </c>
      <c r="AE422" s="40">
        <f t="array" ref="AE422">IF(AB422=0,0,IF(AB422&gt;9,SUM(LARGE(D422:Z422,{1,2,3,4,5,6,7,8,9,10})),0))</f>
        <v>435</v>
      </c>
      <c r="AF422" s="132"/>
    </row>
    <row r="423" spans="1:32">
      <c r="A423" s="30" t="s">
        <v>67</v>
      </c>
      <c r="B423" s="31" t="s">
        <v>7</v>
      </c>
      <c r="C423" s="31" t="s">
        <v>45</v>
      </c>
      <c r="D423" s="32">
        <v>44</v>
      </c>
      <c r="E423" s="32">
        <v>46</v>
      </c>
      <c r="F423" s="128"/>
      <c r="G423" s="31">
        <v>38</v>
      </c>
      <c r="H423" s="42">
        <v>45</v>
      </c>
      <c r="I423" s="32">
        <v>40</v>
      </c>
      <c r="J423" s="31">
        <v>39</v>
      </c>
      <c r="K423" s="128">
        <v>44</v>
      </c>
      <c r="L423" s="32">
        <v>39</v>
      </c>
      <c r="M423" s="31">
        <v>39</v>
      </c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28">
        <v>46</v>
      </c>
      <c r="Y423" s="32">
        <v>45</v>
      </c>
      <c r="Z423" s="32"/>
      <c r="AA423" s="32"/>
      <c r="AB423" s="39">
        <f t="shared" si="36"/>
        <v>11</v>
      </c>
      <c r="AC423" s="40">
        <f t="shared" si="37"/>
        <v>42.272727272727273</v>
      </c>
      <c r="AD423" s="40">
        <f t="array" ref="AD423">IF(AB423=0,0,IF(AB423&gt;9,AVERAGE(LARGE(D423:Z423,{1,2,3,4,5,6,7,8,9,10})),0))</f>
        <v>42.7</v>
      </c>
      <c r="AE423" s="40">
        <f t="array" ref="AE423">IF(AB423=0,0,IF(AB423&gt;9,SUM(LARGE(D423:Z423,{1,2,3,4,5,6,7,8,9,10})),0))</f>
        <v>427</v>
      </c>
      <c r="AF423" s="132"/>
    </row>
    <row r="424" spans="1:32">
      <c r="A424" s="30" t="s">
        <v>176</v>
      </c>
      <c r="B424" s="31" t="s">
        <v>7</v>
      </c>
      <c r="C424" s="31" t="s">
        <v>45</v>
      </c>
      <c r="D424" s="32">
        <v>42</v>
      </c>
      <c r="E424" s="32">
        <v>48</v>
      </c>
      <c r="F424" s="32">
        <v>40</v>
      </c>
      <c r="G424" s="31">
        <v>43</v>
      </c>
      <c r="H424" s="42">
        <v>43</v>
      </c>
      <c r="I424" s="32">
        <v>39</v>
      </c>
      <c r="J424" s="31">
        <v>38</v>
      </c>
      <c r="K424" s="128">
        <v>47</v>
      </c>
      <c r="L424" s="32">
        <v>38</v>
      </c>
      <c r="M424" s="31">
        <v>44</v>
      </c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/>
      <c r="Y424" s="32"/>
      <c r="Z424" s="32"/>
      <c r="AA424" s="32"/>
      <c r="AB424" s="39">
        <f t="shared" si="36"/>
        <v>10</v>
      </c>
      <c r="AC424" s="40">
        <f t="shared" si="37"/>
        <v>42.2</v>
      </c>
      <c r="AD424" s="40">
        <f t="array" ref="AD424">IF(AB424=0,0,IF(AB424&gt;9,AVERAGE(LARGE(D424:Z424,{1,2,3,4,5,6,7,8,9,10})),0))</f>
        <v>42.2</v>
      </c>
      <c r="AE424" s="40">
        <f t="array" ref="AE424">IF(AB424=0,0,IF(AB424&gt;9,SUM(LARGE(D424:Z424,{1,2,3,4,5,6,7,8,9,10})),0))</f>
        <v>422</v>
      </c>
      <c r="AF424" s="132"/>
    </row>
    <row r="425" spans="1:32">
      <c r="A425" s="30" t="s">
        <v>209</v>
      </c>
      <c r="B425" s="31" t="s">
        <v>7</v>
      </c>
      <c r="C425" s="31" t="s">
        <v>45</v>
      </c>
      <c r="D425" s="32">
        <v>39</v>
      </c>
      <c r="E425" s="32">
        <v>41</v>
      </c>
      <c r="F425" s="128">
        <v>38</v>
      </c>
      <c r="G425" s="31">
        <v>38</v>
      </c>
      <c r="H425" s="42">
        <v>39</v>
      </c>
      <c r="I425" s="32">
        <v>36</v>
      </c>
      <c r="J425" s="31">
        <v>30</v>
      </c>
      <c r="K425" s="128">
        <v>38</v>
      </c>
      <c r="L425" s="32">
        <v>28</v>
      </c>
      <c r="M425" s="31">
        <v>36</v>
      </c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28">
        <v>43</v>
      </c>
      <c r="Y425" s="32">
        <v>42</v>
      </c>
      <c r="Z425" s="32">
        <v>45</v>
      </c>
      <c r="AA425" s="32"/>
      <c r="AB425" s="39">
        <f t="shared" si="36"/>
        <v>13</v>
      </c>
      <c r="AC425" s="40">
        <f t="shared" si="37"/>
        <v>37.92307692307692</v>
      </c>
      <c r="AD425" s="40">
        <f t="array" ref="AD425">IF(AB425=0,0,IF(AB425&gt;9,AVERAGE(LARGE(D425:Z425,{1,2,3,4,5,6,7,8,9,10})),0))</f>
        <v>39.9</v>
      </c>
      <c r="AE425" s="40">
        <f t="array" ref="AE425">IF(AB425=0,0,IF(AB425&gt;9,SUM(LARGE(D425:Z425,{1,2,3,4,5,6,7,8,9,10})),0))</f>
        <v>399</v>
      </c>
      <c r="AF425" s="132"/>
    </row>
    <row r="426" spans="1:32">
      <c r="A426" s="30" t="s">
        <v>147</v>
      </c>
      <c r="B426" s="31" t="s">
        <v>7</v>
      </c>
      <c r="C426" s="31" t="s">
        <v>45</v>
      </c>
      <c r="D426" s="32">
        <v>34</v>
      </c>
      <c r="E426" s="32">
        <v>38</v>
      </c>
      <c r="F426" s="128">
        <v>40</v>
      </c>
      <c r="G426" s="31">
        <v>38</v>
      </c>
      <c r="H426" s="42">
        <v>34</v>
      </c>
      <c r="I426" s="32">
        <v>25</v>
      </c>
      <c r="J426" s="31">
        <v>28</v>
      </c>
      <c r="K426" s="128"/>
      <c r="L426" s="32">
        <v>31</v>
      </c>
      <c r="M426" s="31"/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28">
        <v>39</v>
      </c>
      <c r="Y426" s="32">
        <v>35</v>
      </c>
      <c r="Z426" s="32"/>
      <c r="AA426" s="32"/>
      <c r="AB426" s="39">
        <f t="shared" si="36"/>
        <v>10</v>
      </c>
      <c r="AC426" s="40">
        <f t="shared" si="37"/>
        <v>34.200000000000003</v>
      </c>
      <c r="AD426" s="40">
        <f t="array" ref="AD426">IF(AB426=0,0,IF(AB426&gt;9,AVERAGE(LARGE(D426:Z426,{1,2,3,4,5,6,7,8,9,10})),0))</f>
        <v>34.200000000000003</v>
      </c>
      <c r="AE426" s="40">
        <f t="array" ref="AE426">IF(AB426=0,0,IF(AB426&gt;9,SUM(LARGE(D426:Z426,{1,2,3,4,5,6,7,8,9,10})),0))</f>
        <v>342</v>
      </c>
      <c r="AF426" s="132"/>
    </row>
    <row r="427" spans="1:32">
      <c r="A427" s="82" t="s">
        <v>121</v>
      </c>
      <c r="B427" s="31" t="s">
        <v>7</v>
      </c>
      <c r="C427" s="31" t="s">
        <v>47</v>
      </c>
      <c r="D427" s="32">
        <v>44</v>
      </c>
      <c r="E427" s="32">
        <v>42</v>
      </c>
      <c r="F427" s="128">
        <v>48</v>
      </c>
      <c r="G427" s="33">
        <v>45</v>
      </c>
      <c r="H427" s="34">
        <v>46</v>
      </c>
      <c r="I427" s="35"/>
      <c r="J427" s="33">
        <v>46</v>
      </c>
      <c r="K427" s="144"/>
      <c r="L427" s="35">
        <v>43</v>
      </c>
      <c r="M427" s="33">
        <v>47</v>
      </c>
      <c r="N427" s="36"/>
      <c r="O427" s="35"/>
      <c r="P427" s="35"/>
      <c r="Q427" s="35"/>
      <c r="R427" s="35"/>
      <c r="S427" s="35"/>
      <c r="T427" s="35"/>
      <c r="U427" s="35"/>
      <c r="V427" s="35"/>
      <c r="W427" s="35"/>
      <c r="X427" s="128">
        <v>46</v>
      </c>
      <c r="Y427" s="32"/>
      <c r="Z427" s="32"/>
      <c r="AA427" s="32"/>
      <c r="AB427" s="39">
        <f t="shared" si="36"/>
        <v>9</v>
      </c>
      <c r="AC427" s="40">
        <f t="shared" si="37"/>
        <v>45.222222222222221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</row>
    <row r="428" spans="1:32">
      <c r="A428" s="30" t="s">
        <v>206</v>
      </c>
      <c r="B428" s="31" t="s">
        <v>7</v>
      </c>
      <c r="C428" s="31" t="s">
        <v>45</v>
      </c>
      <c r="D428" s="32">
        <v>36</v>
      </c>
      <c r="E428" s="32">
        <v>43</v>
      </c>
      <c r="F428" s="128">
        <v>38</v>
      </c>
      <c r="G428" s="31">
        <v>39</v>
      </c>
      <c r="H428" s="42">
        <v>42</v>
      </c>
      <c r="I428" s="32">
        <v>40</v>
      </c>
      <c r="J428" s="31">
        <v>37</v>
      </c>
      <c r="K428" s="128">
        <v>40</v>
      </c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59">
        <v>39</v>
      </c>
      <c r="Y428" s="32"/>
      <c r="Z428" s="32"/>
      <c r="AA428" s="32"/>
      <c r="AB428" s="39">
        <f t="shared" si="36"/>
        <v>9</v>
      </c>
      <c r="AC428" s="40">
        <f t="shared" si="37"/>
        <v>39.333333333333336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  <c r="AF428" s="132"/>
    </row>
    <row r="429" spans="1:32">
      <c r="A429" s="44" t="s">
        <v>382</v>
      </c>
      <c r="B429" s="38" t="s">
        <v>7</v>
      </c>
      <c r="C429" s="31" t="s">
        <v>57</v>
      </c>
      <c r="D429" s="32">
        <v>36</v>
      </c>
      <c r="E429" s="32">
        <v>33</v>
      </c>
      <c r="F429" s="128">
        <v>41</v>
      </c>
      <c r="G429" s="31"/>
      <c r="H429" s="42">
        <v>37</v>
      </c>
      <c r="I429" s="32">
        <v>35</v>
      </c>
      <c r="J429" s="31"/>
      <c r="K429" s="128"/>
      <c r="L429" s="32">
        <v>28</v>
      </c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28">
        <v>36</v>
      </c>
      <c r="Y429" s="31">
        <v>32</v>
      </c>
      <c r="Z429" s="31">
        <v>29</v>
      </c>
      <c r="AA429" s="32"/>
      <c r="AB429" s="39">
        <f t="shared" si="36"/>
        <v>9</v>
      </c>
      <c r="AC429" s="40">
        <f t="shared" si="37"/>
        <v>34.111111111111114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</row>
    <row r="430" spans="1:32">
      <c r="A430" s="44" t="s">
        <v>383</v>
      </c>
      <c r="B430" s="38" t="s">
        <v>7</v>
      </c>
      <c r="C430" s="38" t="s">
        <v>57</v>
      </c>
      <c r="D430" s="32">
        <v>30</v>
      </c>
      <c r="E430" s="32"/>
      <c r="F430" s="128">
        <v>39</v>
      </c>
      <c r="G430" s="31">
        <v>37</v>
      </c>
      <c r="H430" s="42">
        <v>36</v>
      </c>
      <c r="I430" s="32">
        <v>22</v>
      </c>
      <c r="J430" s="31"/>
      <c r="K430" s="128"/>
      <c r="L430" s="32">
        <v>30</v>
      </c>
      <c r="M430" s="31"/>
      <c r="N430" s="37"/>
      <c r="O430" s="32"/>
      <c r="P430" s="32"/>
      <c r="Q430" s="32"/>
      <c r="R430" s="32"/>
      <c r="S430" s="32"/>
      <c r="T430" s="32"/>
      <c r="U430" s="32"/>
      <c r="V430" s="32"/>
      <c r="W430" s="32"/>
      <c r="X430" s="159">
        <v>38</v>
      </c>
      <c r="Y430" s="32">
        <v>30</v>
      </c>
      <c r="Z430" s="32">
        <v>21</v>
      </c>
      <c r="AA430" s="31"/>
      <c r="AB430" s="39">
        <f t="shared" si="36"/>
        <v>9</v>
      </c>
      <c r="AC430" s="40">
        <f t="shared" si="37"/>
        <v>31.444444444444443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  <c r="AF430" s="132"/>
    </row>
    <row r="431" spans="1:32">
      <c r="A431" s="30" t="s">
        <v>121</v>
      </c>
      <c r="B431" s="31" t="s">
        <v>7</v>
      </c>
      <c r="C431" s="31" t="s">
        <v>45</v>
      </c>
      <c r="D431" s="32">
        <v>42</v>
      </c>
      <c r="E431" s="32">
        <v>42</v>
      </c>
      <c r="F431" s="128">
        <v>46</v>
      </c>
      <c r="G431" s="31">
        <v>43</v>
      </c>
      <c r="H431" s="42">
        <v>43</v>
      </c>
      <c r="I431" s="32"/>
      <c r="J431" s="31"/>
      <c r="K431" s="128"/>
      <c r="L431" s="32">
        <v>43</v>
      </c>
      <c r="M431" s="31">
        <v>47</v>
      </c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>
        <v>47</v>
      </c>
      <c r="Y431" s="32"/>
      <c r="Z431" s="32"/>
      <c r="AA431" s="32"/>
      <c r="AB431" s="39">
        <f t="shared" si="36"/>
        <v>8</v>
      </c>
      <c r="AC431" s="40">
        <f t="shared" si="37"/>
        <v>44.125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2">
      <c r="A432" s="44" t="s">
        <v>127</v>
      </c>
      <c r="B432" s="32" t="s">
        <v>7</v>
      </c>
      <c r="C432" s="31" t="s">
        <v>45</v>
      </c>
      <c r="D432" s="32">
        <v>45</v>
      </c>
      <c r="E432" s="32">
        <v>45</v>
      </c>
      <c r="F432" s="128">
        <v>45</v>
      </c>
      <c r="G432" s="31">
        <v>44</v>
      </c>
      <c r="H432" s="42">
        <v>44</v>
      </c>
      <c r="I432" s="32">
        <v>40</v>
      </c>
      <c r="J432" s="31">
        <v>33</v>
      </c>
      <c r="K432" s="128"/>
      <c r="L432" s="32"/>
      <c r="M432" s="31"/>
      <c r="N432" s="37"/>
      <c r="O432" s="32"/>
      <c r="P432" s="32"/>
      <c r="Q432" s="32"/>
      <c r="R432" s="32"/>
      <c r="S432" s="32"/>
      <c r="T432" s="32"/>
      <c r="U432" s="32"/>
      <c r="V432" s="32"/>
      <c r="W432" s="32"/>
      <c r="X432" s="159">
        <v>41</v>
      </c>
      <c r="Y432" s="32"/>
      <c r="Z432" s="32"/>
      <c r="AA432" s="32"/>
      <c r="AB432" s="39">
        <f t="shared" si="36"/>
        <v>8</v>
      </c>
      <c r="AC432" s="40">
        <f t="shared" si="37"/>
        <v>42.125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  <c r="AF432" s="132"/>
    </row>
    <row r="433" spans="1:32">
      <c r="A433" s="126" t="s">
        <v>402</v>
      </c>
      <c r="B433" s="163" t="s">
        <v>7</v>
      </c>
      <c r="C433" s="120" t="s">
        <v>45</v>
      </c>
      <c r="D433" s="121"/>
      <c r="E433" s="121">
        <v>42</v>
      </c>
      <c r="F433" s="128">
        <v>42</v>
      </c>
      <c r="G433" s="31">
        <v>37</v>
      </c>
      <c r="H433" s="42">
        <v>34</v>
      </c>
      <c r="I433" s="32"/>
      <c r="J433" s="31"/>
      <c r="K433" s="128">
        <v>42</v>
      </c>
      <c r="L433" s="32"/>
      <c r="M433" s="31"/>
      <c r="N433" s="37"/>
      <c r="O433" s="32"/>
      <c r="P433" s="32"/>
      <c r="Q433" s="32"/>
      <c r="R433" s="32"/>
      <c r="S433" s="55"/>
      <c r="T433" s="32"/>
      <c r="U433" s="32"/>
      <c r="V433" s="32"/>
      <c r="W433" s="32"/>
      <c r="X433" s="159">
        <v>35</v>
      </c>
      <c r="Y433" s="32">
        <v>35</v>
      </c>
      <c r="Z433" s="32">
        <v>45</v>
      </c>
      <c r="AA433" s="31"/>
      <c r="AB433" s="39">
        <f t="shared" si="36"/>
        <v>8</v>
      </c>
      <c r="AC433" s="40">
        <f t="shared" si="37"/>
        <v>39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  <c r="AF433" s="132"/>
    </row>
    <row r="434" spans="1:32">
      <c r="A434" s="30" t="s">
        <v>73</v>
      </c>
      <c r="B434" s="31" t="s">
        <v>7</v>
      </c>
      <c r="C434" s="31" t="s">
        <v>45</v>
      </c>
      <c r="D434" s="32">
        <v>36</v>
      </c>
      <c r="E434" s="32">
        <v>35</v>
      </c>
      <c r="F434" s="128">
        <v>40</v>
      </c>
      <c r="G434" s="31">
        <v>32</v>
      </c>
      <c r="H434" s="42">
        <v>24</v>
      </c>
      <c r="I434" s="32"/>
      <c r="J434" s="31"/>
      <c r="K434" s="128"/>
      <c r="L434" s="32"/>
      <c r="M434" s="31"/>
      <c r="N434" s="37"/>
      <c r="O434" s="32"/>
      <c r="P434" s="32"/>
      <c r="Q434" s="32"/>
      <c r="R434" s="32"/>
      <c r="S434" s="32"/>
      <c r="T434" s="32"/>
      <c r="U434" s="32"/>
      <c r="V434" s="32"/>
      <c r="W434" s="32"/>
      <c r="X434" s="128">
        <v>35</v>
      </c>
      <c r="Y434" s="32">
        <v>39</v>
      </c>
      <c r="Z434" s="32">
        <v>36</v>
      </c>
      <c r="AA434" s="32"/>
      <c r="AB434" s="39">
        <f t="shared" si="36"/>
        <v>8</v>
      </c>
      <c r="AC434" s="40">
        <f t="shared" si="37"/>
        <v>34.625</v>
      </c>
      <c r="AD434" s="40">
        <f t="array" ref="AD434">IF(AB434=0,0,IF(AB434&gt;9,AVERAGE(LARGE(D434:Z434,{1,2,3,4,5,6,7,8,9,10})),0))</f>
        <v>0</v>
      </c>
      <c r="AE434" s="40">
        <f t="array" ref="AE434">IF(AB434=0,0,IF(AB434&gt;9,SUM(LARGE(D434:Z434,{1,2,3,4,5,6,7,8,9,10})),0))</f>
        <v>0</v>
      </c>
      <c r="AF434" s="132"/>
    </row>
    <row r="435" spans="1:32">
      <c r="A435" s="44" t="s">
        <v>164</v>
      </c>
      <c r="B435" s="32" t="s">
        <v>7</v>
      </c>
      <c r="C435" s="32" t="s">
        <v>45</v>
      </c>
      <c r="D435" s="32"/>
      <c r="E435" s="32">
        <v>33</v>
      </c>
      <c r="F435" s="128">
        <v>31</v>
      </c>
      <c r="G435" s="31">
        <v>34</v>
      </c>
      <c r="H435" s="42">
        <v>29</v>
      </c>
      <c r="I435" s="32">
        <v>27</v>
      </c>
      <c r="J435" s="31"/>
      <c r="K435" s="128">
        <v>38</v>
      </c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59">
        <v>31</v>
      </c>
      <c r="Y435" s="32">
        <v>34</v>
      </c>
      <c r="Z435" s="32"/>
      <c r="AA435" s="32"/>
      <c r="AB435" s="39">
        <f t="shared" si="36"/>
        <v>8</v>
      </c>
      <c r="AC435" s="40">
        <f t="shared" si="37"/>
        <v>32.125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  <c r="AF435" s="132"/>
    </row>
    <row r="436" spans="1:32">
      <c r="A436" s="126" t="s">
        <v>401</v>
      </c>
      <c r="B436" s="120" t="s">
        <v>7</v>
      </c>
      <c r="C436" s="120" t="s">
        <v>57</v>
      </c>
      <c r="D436" s="121"/>
      <c r="E436" s="121">
        <v>38</v>
      </c>
      <c r="F436" s="128">
        <v>27</v>
      </c>
      <c r="G436" s="31">
        <v>28</v>
      </c>
      <c r="H436" s="42">
        <v>37</v>
      </c>
      <c r="I436" s="32"/>
      <c r="J436" s="31"/>
      <c r="K436" s="128">
        <v>33</v>
      </c>
      <c r="L436" s="32"/>
      <c r="M436" s="31"/>
      <c r="N436" s="37"/>
      <c r="O436" s="32"/>
      <c r="P436" s="32"/>
      <c r="Q436" s="32"/>
      <c r="R436" s="32"/>
      <c r="S436" s="55"/>
      <c r="T436" s="32"/>
      <c r="U436" s="32"/>
      <c r="V436" s="32"/>
      <c r="W436" s="32"/>
      <c r="X436" s="159">
        <v>29</v>
      </c>
      <c r="Y436" s="32">
        <v>34</v>
      </c>
      <c r="Z436" s="32">
        <v>30</v>
      </c>
      <c r="AA436" s="31"/>
      <c r="AB436" s="39">
        <f t="shared" si="36"/>
        <v>8</v>
      </c>
      <c r="AC436" s="40">
        <f t="shared" si="37"/>
        <v>32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  <c r="AF436" s="132"/>
    </row>
    <row r="437" spans="1:32">
      <c r="A437" s="30" t="s">
        <v>207</v>
      </c>
      <c r="B437" s="31" t="s">
        <v>7</v>
      </c>
      <c r="C437" s="31" t="s">
        <v>55</v>
      </c>
      <c r="D437" s="32">
        <v>26</v>
      </c>
      <c r="E437" s="32">
        <v>36</v>
      </c>
      <c r="F437" s="128">
        <v>30</v>
      </c>
      <c r="G437" s="31">
        <v>28</v>
      </c>
      <c r="H437" s="42">
        <v>28</v>
      </c>
      <c r="I437" s="32">
        <v>23</v>
      </c>
      <c r="J437" s="31">
        <v>29</v>
      </c>
      <c r="K437" s="128">
        <v>31</v>
      </c>
      <c r="L437" s="32"/>
      <c r="M437" s="31"/>
      <c r="N437" s="37"/>
      <c r="O437" s="32"/>
      <c r="P437" s="32"/>
      <c r="Q437" s="32"/>
      <c r="R437" s="32"/>
      <c r="S437" s="32"/>
      <c r="T437" s="32"/>
      <c r="U437" s="32"/>
      <c r="V437" s="32"/>
      <c r="W437" s="32"/>
      <c r="X437" s="128"/>
      <c r="Y437" s="32"/>
      <c r="Z437" s="32"/>
      <c r="AA437" s="32"/>
      <c r="AB437" s="39">
        <f t="shared" si="36"/>
        <v>8</v>
      </c>
      <c r="AC437" s="40">
        <f t="shared" si="37"/>
        <v>28.875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  <c r="AF437" s="132"/>
    </row>
    <row r="438" spans="1:32">
      <c r="A438" s="124" t="s">
        <v>404</v>
      </c>
      <c r="B438" s="123" t="s">
        <v>7</v>
      </c>
      <c r="C438" s="123" t="s">
        <v>55</v>
      </c>
      <c r="D438" s="121"/>
      <c r="E438" s="121">
        <v>15</v>
      </c>
      <c r="F438" s="128">
        <v>15</v>
      </c>
      <c r="G438" s="31">
        <v>13</v>
      </c>
      <c r="H438" s="42">
        <v>23</v>
      </c>
      <c r="I438" s="32">
        <v>19</v>
      </c>
      <c r="J438" s="31"/>
      <c r="K438" s="128">
        <v>23</v>
      </c>
      <c r="L438" s="32"/>
      <c r="M438" s="31"/>
      <c r="N438" s="37"/>
      <c r="O438" s="32"/>
      <c r="P438" s="32"/>
      <c r="Q438" s="32"/>
      <c r="R438" s="32"/>
      <c r="S438" s="55"/>
      <c r="T438" s="32"/>
      <c r="U438" s="32"/>
      <c r="V438" s="32"/>
      <c r="W438" s="32"/>
      <c r="X438" s="159">
        <v>13</v>
      </c>
      <c r="Y438" s="32">
        <v>24</v>
      </c>
      <c r="Z438" s="32"/>
      <c r="AA438" s="32"/>
      <c r="AB438" s="39">
        <f t="shared" si="36"/>
        <v>8</v>
      </c>
      <c r="AC438" s="40">
        <f t="shared" si="37"/>
        <v>18.125</v>
      </c>
      <c r="AD438" s="40">
        <f t="array" ref="AD438">IF(AB438=0,0,IF(AB438&gt;9,AVERAGE(LARGE(D438:Z438,{1,2,3,4,5,6,7,8,9,10})),0))</f>
        <v>0</v>
      </c>
      <c r="AE438" s="40">
        <f t="array" ref="AE438">IF(AB438=0,0,IF(AB438&gt;9,SUM(LARGE(D438:Z438,{1,2,3,4,5,6,7,8,9,10})),0))</f>
        <v>0</v>
      </c>
      <c r="AF438" s="132"/>
    </row>
    <row r="439" spans="1:32">
      <c r="A439" s="30" t="s">
        <v>137</v>
      </c>
      <c r="B439" s="31" t="s">
        <v>7</v>
      </c>
      <c r="C439" s="31" t="s">
        <v>45</v>
      </c>
      <c r="D439" s="32">
        <v>40</v>
      </c>
      <c r="E439" s="32">
        <v>40</v>
      </c>
      <c r="F439" s="128">
        <v>42</v>
      </c>
      <c r="G439" s="31"/>
      <c r="H439" s="42">
        <v>41</v>
      </c>
      <c r="I439" s="32"/>
      <c r="J439" s="31"/>
      <c r="K439" s="128"/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28">
        <v>46</v>
      </c>
      <c r="Y439" s="32">
        <v>44</v>
      </c>
      <c r="Z439" s="32">
        <v>38</v>
      </c>
      <c r="AA439" s="32"/>
      <c r="AB439" s="39">
        <f t="shared" si="36"/>
        <v>7</v>
      </c>
      <c r="AC439" s="40">
        <f t="shared" si="37"/>
        <v>41.571428571428569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  <c r="AF439" s="132"/>
    </row>
    <row r="440" spans="1:32">
      <c r="A440" s="30" t="s">
        <v>127</v>
      </c>
      <c r="B440" s="31" t="s">
        <v>7</v>
      </c>
      <c r="C440" s="31" t="s">
        <v>57</v>
      </c>
      <c r="D440" s="32">
        <v>34</v>
      </c>
      <c r="E440" s="32">
        <v>40</v>
      </c>
      <c r="F440" s="128">
        <v>38</v>
      </c>
      <c r="G440" s="31">
        <v>36</v>
      </c>
      <c r="H440" s="42">
        <v>40</v>
      </c>
      <c r="I440" s="32">
        <v>36</v>
      </c>
      <c r="J440" s="31">
        <v>41</v>
      </c>
      <c r="K440" s="128"/>
      <c r="L440" s="32"/>
      <c r="M440" s="31"/>
      <c r="N440" s="37"/>
      <c r="O440" s="32"/>
      <c r="P440" s="32"/>
      <c r="Q440" s="32"/>
      <c r="R440" s="32"/>
      <c r="S440" s="32"/>
      <c r="T440" s="32"/>
      <c r="U440" s="32"/>
      <c r="V440" s="32"/>
      <c r="W440" s="32"/>
      <c r="X440" s="128"/>
      <c r="Y440" s="31"/>
      <c r="Z440" s="31"/>
      <c r="AA440" s="32"/>
      <c r="AB440" s="39">
        <f t="shared" si="36"/>
        <v>7</v>
      </c>
      <c r="AC440" s="40">
        <f t="shared" si="37"/>
        <v>37.857142857142854</v>
      </c>
      <c r="AD440" s="40">
        <f t="array" ref="AD440">IF(AB440=0,0,IF(AB440&gt;9,AVERAGE(LARGE(D440:Z440,{1,2,3,4,5,6,7,8,9,10})),0))</f>
        <v>0</v>
      </c>
      <c r="AE440" s="40">
        <f t="array" ref="AE440">IF(AB440=0,0,IF(AB440&gt;9,SUM(LARGE(D440:Z440,{1,2,3,4,5,6,7,8,9,10})),0))</f>
        <v>0</v>
      </c>
      <c r="AF440" s="132"/>
    </row>
    <row r="441" spans="1:32">
      <c r="A441" s="30" t="s">
        <v>201</v>
      </c>
      <c r="B441" s="31" t="s">
        <v>7</v>
      </c>
      <c r="C441" s="31" t="s">
        <v>45</v>
      </c>
      <c r="D441" s="32"/>
      <c r="E441" s="32">
        <v>40</v>
      </c>
      <c r="F441" s="128">
        <v>41</v>
      </c>
      <c r="G441" s="31">
        <v>34</v>
      </c>
      <c r="H441" s="42">
        <v>35</v>
      </c>
      <c r="I441" s="32">
        <v>36</v>
      </c>
      <c r="J441" s="31">
        <v>34</v>
      </c>
      <c r="K441" s="128">
        <v>32</v>
      </c>
      <c r="L441" s="32"/>
      <c r="M441" s="31"/>
      <c r="N441" s="37"/>
      <c r="O441" s="32"/>
      <c r="P441" s="32"/>
      <c r="Q441" s="32"/>
      <c r="R441" s="32"/>
      <c r="S441" s="32"/>
      <c r="T441" s="32"/>
      <c r="U441" s="32"/>
      <c r="V441" s="32"/>
      <c r="W441" s="32"/>
      <c r="X441" s="128"/>
      <c r="Y441" s="32"/>
      <c r="Z441" s="32"/>
      <c r="AA441" s="32"/>
      <c r="AB441" s="39">
        <f t="shared" si="36"/>
        <v>7</v>
      </c>
      <c r="AC441" s="40">
        <f t="shared" si="37"/>
        <v>36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  <c r="AF441" s="132"/>
    </row>
    <row r="442" spans="1:32">
      <c r="A442" s="30" t="s">
        <v>174</v>
      </c>
      <c r="B442" s="31" t="s">
        <v>7</v>
      </c>
      <c r="C442" s="31" t="s">
        <v>45</v>
      </c>
      <c r="D442" s="32"/>
      <c r="E442" s="32">
        <v>43</v>
      </c>
      <c r="F442" s="128"/>
      <c r="G442" s="31">
        <v>28</v>
      </c>
      <c r="H442" s="42"/>
      <c r="I442" s="32"/>
      <c r="J442" s="31">
        <v>32</v>
      </c>
      <c r="K442" s="128">
        <v>38</v>
      </c>
      <c r="L442" s="32"/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>
        <v>44</v>
      </c>
      <c r="Y442" s="160">
        <v>28</v>
      </c>
      <c r="Z442" s="31">
        <v>36</v>
      </c>
      <c r="AA442" s="32"/>
      <c r="AB442" s="39">
        <f t="shared" si="36"/>
        <v>7</v>
      </c>
      <c r="AC442" s="40">
        <f t="shared" si="37"/>
        <v>35.571428571428569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  <c r="AF442" s="132"/>
    </row>
    <row r="443" spans="1:32">
      <c r="A443" s="161" t="s">
        <v>90</v>
      </c>
      <c r="B443" s="162" t="s">
        <v>7</v>
      </c>
      <c r="C443" s="162" t="s">
        <v>45</v>
      </c>
      <c r="D443" s="32"/>
      <c r="E443" s="32">
        <v>33</v>
      </c>
      <c r="F443" s="128"/>
      <c r="G443" s="31">
        <v>38</v>
      </c>
      <c r="H443" s="42">
        <v>38</v>
      </c>
      <c r="I443" s="32">
        <v>30</v>
      </c>
      <c r="J443" s="31"/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>
        <v>35</v>
      </c>
      <c r="Y443" s="160">
        <v>38</v>
      </c>
      <c r="Z443" s="32">
        <v>34</v>
      </c>
      <c r="AA443" s="32"/>
      <c r="AB443" s="39">
        <f t="shared" si="36"/>
        <v>7</v>
      </c>
      <c r="AC443" s="40">
        <f t="shared" si="37"/>
        <v>35.142857142857146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  <c r="AF443" s="132"/>
    </row>
    <row r="444" spans="1:32">
      <c r="A444" s="30" t="s">
        <v>201</v>
      </c>
      <c r="B444" s="31" t="s">
        <v>7</v>
      </c>
      <c r="C444" s="31" t="s">
        <v>50</v>
      </c>
      <c r="D444" s="32"/>
      <c r="E444" s="32"/>
      <c r="F444" s="128">
        <v>42</v>
      </c>
      <c r="G444" s="31">
        <v>37</v>
      </c>
      <c r="H444" s="42">
        <v>34</v>
      </c>
      <c r="I444" s="32">
        <v>35</v>
      </c>
      <c r="J444" s="31">
        <v>33</v>
      </c>
      <c r="K444" s="128">
        <v>34</v>
      </c>
      <c r="L444" s="32"/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59">
        <v>30</v>
      </c>
      <c r="Y444" s="32"/>
      <c r="Z444" s="32"/>
      <c r="AA444" s="32"/>
      <c r="AB444" s="39">
        <f t="shared" si="36"/>
        <v>7</v>
      </c>
      <c r="AC444" s="40">
        <f t="shared" si="37"/>
        <v>35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2">
      <c r="A445" s="44" t="s">
        <v>335</v>
      </c>
      <c r="B445" s="32" t="s">
        <v>7</v>
      </c>
      <c r="C445" s="31" t="s">
        <v>58</v>
      </c>
      <c r="D445" s="32"/>
      <c r="E445" s="32">
        <v>37</v>
      </c>
      <c r="F445" s="128">
        <v>34</v>
      </c>
      <c r="G445" s="31">
        <v>38</v>
      </c>
      <c r="H445" s="42">
        <v>29</v>
      </c>
      <c r="I445" s="32">
        <v>35</v>
      </c>
      <c r="J445" s="31"/>
      <c r="K445" s="128">
        <v>29</v>
      </c>
      <c r="L445" s="32"/>
      <c r="M445" s="31"/>
      <c r="N445" s="37"/>
      <c r="O445" s="32"/>
      <c r="P445" s="32"/>
      <c r="Q445" s="32"/>
      <c r="R445" s="32"/>
      <c r="S445" s="32"/>
      <c r="T445" s="32"/>
      <c r="U445" s="32"/>
      <c r="V445" s="32"/>
      <c r="W445" s="32"/>
      <c r="X445" s="128">
        <v>29</v>
      </c>
      <c r="Y445" s="32"/>
      <c r="Z445" s="32"/>
      <c r="AA445" s="32"/>
      <c r="AB445" s="39">
        <f t="shared" si="36"/>
        <v>7</v>
      </c>
      <c r="AC445" s="40">
        <f t="shared" si="37"/>
        <v>33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2">
      <c r="A446" s="30" t="s">
        <v>389</v>
      </c>
      <c r="B446" s="31" t="s">
        <v>7</v>
      </c>
      <c r="C446" s="31" t="s">
        <v>45</v>
      </c>
      <c r="D446" s="32">
        <v>30</v>
      </c>
      <c r="E446" s="32">
        <v>33</v>
      </c>
      <c r="F446" s="128"/>
      <c r="G446" s="31">
        <v>29</v>
      </c>
      <c r="H446" s="42">
        <v>25</v>
      </c>
      <c r="I446" s="32">
        <v>31</v>
      </c>
      <c r="J446" s="31">
        <v>34</v>
      </c>
      <c r="K446" s="128"/>
      <c r="L446" s="32"/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>
        <v>35</v>
      </c>
      <c r="Y446" s="32"/>
      <c r="Z446" s="32"/>
      <c r="AA446" s="32"/>
      <c r="AB446" s="39">
        <f t="shared" si="36"/>
        <v>7</v>
      </c>
      <c r="AC446" s="40">
        <f t="shared" si="37"/>
        <v>31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2">
      <c r="A447" s="30" t="s">
        <v>85</v>
      </c>
      <c r="B447" s="31" t="s">
        <v>7</v>
      </c>
      <c r="C447" s="31" t="s">
        <v>45</v>
      </c>
      <c r="D447" s="32"/>
      <c r="E447" s="32">
        <v>45</v>
      </c>
      <c r="F447" s="128"/>
      <c r="G447" s="31">
        <v>40</v>
      </c>
      <c r="H447" s="42">
        <v>45</v>
      </c>
      <c r="I447" s="32">
        <v>35</v>
      </c>
      <c r="J447" s="31">
        <v>43</v>
      </c>
      <c r="K447" s="128"/>
      <c r="L447" s="32"/>
      <c r="M447" s="31">
        <v>45</v>
      </c>
      <c r="N447" s="37"/>
      <c r="O447" s="32"/>
      <c r="P447" s="32"/>
      <c r="Q447" s="32"/>
      <c r="R447" s="32"/>
      <c r="S447" s="32"/>
      <c r="T447" s="32"/>
      <c r="U447" s="32"/>
      <c r="V447" s="32"/>
      <c r="W447" s="32"/>
      <c r="X447" s="128"/>
      <c r="Y447" s="32"/>
      <c r="Z447" s="32"/>
      <c r="AA447" s="32"/>
      <c r="AB447" s="39">
        <f t="shared" si="36"/>
        <v>6</v>
      </c>
      <c r="AC447" s="40">
        <f t="shared" si="37"/>
        <v>42.166666666666664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2">
      <c r="A448" s="30" t="s">
        <v>346</v>
      </c>
      <c r="B448" s="31" t="s">
        <v>7</v>
      </c>
      <c r="C448" s="31" t="s">
        <v>45</v>
      </c>
      <c r="D448" s="32"/>
      <c r="E448" s="32">
        <v>45</v>
      </c>
      <c r="F448" s="128">
        <v>44</v>
      </c>
      <c r="G448" s="31">
        <v>39</v>
      </c>
      <c r="H448" s="42">
        <v>41</v>
      </c>
      <c r="I448" s="32">
        <v>40</v>
      </c>
      <c r="J448" s="31">
        <v>35</v>
      </c>
      <c r="K448" s="128"/>
      <c r="L448" s="32"/>
      <c r="M448" s="31"/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/>
      <c r="Y448" s="32"/>
      <c r="Z448" s="32"/>
      <c r="AA448" s="32"/>
      <c r="AB448" s="39">
        <f t="shared" si="36"/>
        <v>6</v>
      </c>
      <c r="AC448" s="40">
        <f t="shared" si="37"/>
        <v>40.666666666666664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>
      <c r="A449" s="30" t="s">
        <v>148</v>
      </c>
      <c r="B449" s="31" t="s">
        <v>7</v>
      </c>
      <c r="C449" s="31" t="s">
        <v>45</v>
      </c>
      <c r="D449" s="32"/>
      <c r="E449" s="32">
        <v>45</v>
      </c>
      <c r="F449" s="128"/>
      <c r="G449" s="31">
        <v>32</v>
      </c>
      <c r="H449" s="42"/>
      <c r="I449" s="32">
        <v>39</v>
      </c>
      <c r="J449" s="31">
        <v>34</v>
      </c>
      <c r="K449" s="128"/>
      <c r="L449" s="32">
        <v>41</v>
      </c>
      <c r="M449" s="31">
        <v>45</v>
      </c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/>
      <c r="Y449" s="32"/>
      <c r="Z449" s="32"/>
      <c r="AA449" s="32"/>
      <c r="AB449" s="39">
        <f t="shared" si="36"/>
        <v>6</v>
      </c>
      <c r="AC449" s="40">
        <f t="shared" si="37"/>
        <v>39.333333333333336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>
      <c r="A450" s="30" t="s">
        <v>89</v>
      </c>
      <c r="B450" s="31" t="s">
        <v>7</v>
      </c>
      <c r="C450" s="31" t="s">
        <v>47</v>
      </c>
      <c r="D450" s="32">
        <v>27</v>
      </c>
      <c r="E450" s="32">
        <v>47</v>
      </c>
      <c r="F450" s="128">
        <v>36</v>
      </c>
      <c r="G450" s="31">
        <v>34</v>
      </c>
      <c r="H450" s="42"/>
      <c r="I450" s="32"/>
      <c r="J450" s="31"/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>
        <v>40</v>
      </c>
      <c r="Y450" s="160">
        <v>39</v>
      </c>
      <c r="Z450" s="32"/>
      <c r="AA450" s="32"/>
      <c r="AB450" s="39">
        <f t="shared" si="36"/>
        <v>6</v>
      </c>
      <c r="AC450" s="40">
        <f t="shared" si="37"/>
        <v>37.166666666666664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>
      <c r="A451" s="124" t="s">
        <v>403</v>
      </c>
      <c r="B451" s="123" t="s">
        <v>7</v>
      </c>
      <c r="C451" s="123" t="s">
        <v>50</v>
      </c>
      <c r="D451" s="121"/>
      <c r="E451" s="121">
        <v>21</v>
      </c>
      <c r="F451" s="128"/>
      <c r="G451" s="31">
        <v>22</v>
      </c>
      <c r="H451" s="42"/>
      <c r="I451" s="32">
        <v>19</v>
      </c>
      <c r="J451" s="31">
        <v>24</v>
      </c>
      <c r="K451" s="128"/>
      <c r="L451" s="32">
        <v>19</v>
      </c>
      <c r="M451" s="31">
        <v>25</v>
      </c>
      <c r="N451" s="37"/>
      <c r="O451" s="32"/>
      <c r="P451" s="32"/>
      <c r="Q451" s="32"/>
      <c r="R451" s="32"/>
      <c r="S451" s="55"/>
      <c r="T451" s="32"/>
      <c r="U451" s="32"/>
      <c r="V451" s="32"/>
      <c r="W451" s="32"/>
      <c r="X451" s="128"/>
      <c r="Y451" s="32"/>
      <c r="Z451" s="32"/>
      <c r="AA451" s="32"/>
      <c r="AB451" s="39">
        <f t="shared" si="36"/>
        <v>6</v>
      </c>
      <c r="AC451" s="40">
        <f t="shared" si="37"/>
        <v>21.666666666666668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>
      <c r="A452" s="44" t="s">
        <v>210</v>
      </c>
      <c r="B452" s="32" t="s">
        <v>7</v>
      </c>
      <c r="C452" s="31" t="s">
        <v>57</v>
      </c>
      <c r="D452" s="32"/>
      <c r="E452" s="32">
        <v>42</v>
      </c>
      <c r="F452" s="128"/>
      <c r="G452" s="31">
        <v>37</v>
      </c>
      <c r="H452" s="42"/>
      <c r="I452" s="32"/>
      <c r="J452" s="31"/>
      <c r="K452" s="128">
        <v>42</v>
      </c>
      <c r="L452" s="32">
        <v>36</v>
      </c>
      <c r="M452" s="31">
        <v>41</v>
      </c>
      <c r="N452" s="37"/>
      <c r="O452" s="32"/>
      <c r="P452" s="32"/>
      <c r="Q452" s="32"/>
      <c r="R452" s="32"/>
      <c r="S452" s="32"/>
      <c r="T452" s="32"/>
      <c r="U452" s="32"/>
      <c r="V452" s="32"/>
      <c r="W452" s="32"/>
      <c r="X452" s="128"/>
      <c r="Y452" s="32"/>
      <c r="Z452" s="32"/>
      <c r="AA452" s="32"/>
      <c r="AB452" s="39">
        <f t="shared" si="36"/>
        <v>5</v>
      </c>
      <c r="AC452" s="40">
        <f t="shared" si="37"/>
        <v>39.6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>
      <c r="A453" s="30" t="s">
        <v>77</v>
      </c>
      <c r="B453" s="31" t="s">
        <v>7</v>
      </c>
      <c r="C453" s="31" t="s">
        <v>45</v>
      </c>
      <c r="D453" s="32"/>
      <c r="E453" s="32"/>
      <c r="F453" s="128"/>
      <c r="G453" s="31">
        <v>30</v>
      </c>
      <c r="H453" s="42">
        <v>33</v>
      </c>
      <c r="I453" s="32">
        <v>24</v>
      </c>
      <c r="J453" s="31">
        <v>28</v>
      </c>
      <c r="K453" s="128"/>
      <c r="L453" s="32"/>
      <c r="M453" s="31">
        <v>29</v>
      </c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/>
      <c r="Y453" s="32"/>
      <c r="Z453" s="32"/>
      <c r="AA453" s="32"/>
      <c r="AB453" s="39">
        <f t="shared" si="36"/>
        <v>5</v>
      </c>
      <c r="AC453" s="40">
        <f t="shared" si="37"/>
        <v>28.8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>
      <c r="A454" s="30" t="s">
        <v>121</v>
      </c>
      <c r="B454" s="31" t="s">
        <v>7</v>
      </c>
      <c r="C454" s="31" t="s">
        <v>96</v>
      </c>
      <c r="D454" s="32"/>
      <c r="E454" s="32"/>
      <c r="F454" s="128"/>
      <c r="G454" s="31">
        <v>30</v>
      </c>
      <c r="H454" s="42"/>
      <c r="I454" s="32"/>
      <c r="J454" s="31">
        <v>43</v>
      </c>
      <c r="K454" s="128"/>
      <c r="L454" s="32"/>
      <c r="M454" s="31">
        <v>45</v>
      </c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>
        <v>38</v>
      </c>
      <c r="Y454" s="32"/>
      <c r="Z454" s="32"/>
      <c r="AA454" s="32"/>
      <c r="AB454" s="39">
        <f t="shared" si="36"/>
        <v>4</v>
      </c>
      <c r="AC454" s="40">
        <f t="shared" si="37"/>
        <v>39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>
      <c r="A455" s="30" t="s">
        <v>67</v>
      </c>
      <c r="B455" s="31" t="s">
        <v>7</v>
      </c>
      <c r="C455" s="31" t="s">
        <v>57</v>
      </c>
      <c r="D455" s="32"/>
      <c r="E455" s="32"/>
      <c r="F455" s="128"/>
      <c r="G455" s="31">
        <v>30</v>
      </c>
      <c r="H455" s="42"/>
      <c r="I455" s="32"/>
      <c r="J455" s="31">
        <v>35</v>
      </c>
      <c r="K455" s="128">
        <v>42</v>
      </c>
      <c r="L455" s="32">
        <v>26</v>
      </c>
      <c r="M455" s="31"/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/>
      <c r="Y455" s="32"/>
      <c r="Z455" s="32"/>
      <c r="AA455" s="32"/>
      <c r="AB455" s="39">
        <f t="shared" si="36"/>
        <v>4</v>
      </c>
      <c r="AC455" s="40">
        <f t="shared" si="37"/>
        <v>33.25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>
      <c r="A456" s="30" t="s">
        <v>147</v>
      </c>
      <c r="B456" s="31" t="s">
        <v>7</v>
      </c>
      <c r="C456" s="31" t="s">
        <v>47</v>
      </c>
      <c r="D456" s="32">
        <v>33</v>
      </c>
      <c r="E456" s="32"/>
      <c r="F456" s="128"/>
      <c r="G456" s="31"/>
      <c r="H456" s="42"/>
      <c r="I456" s="32">
        <v>29</v>
      </c>
      <c r="J456" s="31">
        <v>26</v>
      </c>
      <c r="K456" s="128"/>
      <c r="L456" s="32">
        <v>26</v>
      </c>
      <c r="M456" s="31"/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/>
      <c r="Y456" s="31"/>
      <c r="Z456" s="31"/>
      <c r="AA456" s="32"/>
      <c r="AB456" s="39">
        <f t="shared" si="36"/>
        <v>4</v>
      </c>
      <c r="AC456" s="40">
        <f t="shared" si="37"/>
        <v>28.5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>
      <c r="A457" s="124" t="s">
        <v>389</v>
      </c>
      <c r="B457" s="123" t="s">
        <v>7</v>
      </c>
      <c r="C457" s="123" t="s">
        <v>50</v>
      </c>
      <c r="D457" s="121"/>
      <c r="E457" s="121">
        <v>35</v>
      </c>
      <c r="F457" s="128"/>
      <c r="G457" s="31"/>
      <c r="H457" s="42">
        <v>26</v>
      </c>
      <c r="I457" s="32">
        <v>21</v>
      </c>
      <c r="J457" s="31">
        <v>31</v>
      </c>
      <c r="K457" s="128"/>
      <c r="L457" s="32"/>
      <c r="M457" s="31"/>
      <c r="N457" s="37"/>
      <c r="O457" s="32"/>
      <c r="P457" s="32"/>
      <c r="Q457" s="32"/>
      <c r="R457" s="32"/>
      <c r="S457" s="55"/>
      <c r="T457" s="32"/>
      <c r="U457" s="32"/>
      <c r="V457" s="32"/>
      <c r="W457" s="32"/>
      <c r="X457" s="128"/>
      <c r="Y457" s="32"/>
      <c r="Z457" s="32"/>
      <c r="AA457" s="32"/>
      <c r="AB457" s="39">
        <f t="shared" si="36"/>
        <v>4</v>
      </c>
      <c r="AC457" s="40">
        <f t="shared" si="37"/>
        <v>28.25</v>
      </c>
      <c r="AD457" s="40">
        <f t="array" ref="AD457">IF(AB457=0,0,IF(AB457&gt;9,AVERAGE(LARGE(D457:Z457,{1,2,3,4,5,6,7,8,9,10})),0))</f>
        <v>0</v>
      </c>
      <c r="AE457" s="40">
        <f t="array" ref="AE457">IF(AB457=0,0,IF(AB457&gt;9,SUM(LARGE(D457:Z457,{1,2,3,4,5,6,7,8,9,10})),0))</f>
        <v>0</v>
      </c>
    </row>
    <row r="458" spans="1:31">
      <c r="A458" s="30" t="s">
        <v>115</v>
      </c>
      <c r="B458" s="31" t="s">
        <v>7</v>
      </c>
      <c r="C458" s="31" t="s">
        <v>45</v>
      </c>
      <c r="D458" s="32"/>
      <c r="E458" s="32">
        <v>42</v>
      </c>
      <c r="F458" s="128"/>
      <c r="G458" s="31">
        <v>29</v>
      </c>
      <c r="H458" s="42">
        <v>41</v>
      </c>
      <c r="I458" s="32"/>
      <c r="J458" s="31"/>
      <c r="K458" s="128"/>
      <c r="L458" s="32"/>
      <c r="M458" s="31"/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28"/>
      <c r="Y458" s="32"/>
      <c r="Z458" s="32"/>
      <c r="AA458" s="31"/>
      <c r="AB458" s="39">
        <f t="shared" si="36"/>
        <v>3</v>
      </c>
      <c r="AC458" s="40">
        <f t="shared" si="37"/>
        <v>37.333333333333336</v>
      </c>
      <c r="AD458" s="40">
        <f t="array" ref="AD458">IF(AB458=0,0,IF(AB458&gt;9,AVERAGE(LARGE(D458:Z458,{1,2,3,4,5,6,7,8,9,10})),0))</f>
        <v>0</v>
      </c>
      <c r="AE458" s="40">
        <f t="array" ref="AE458">IF(AB458=0,0,IF(AB458&gt;9,SUM(LARGE(D458:Z458,{1,2,3,4,5,6,7,8,9,10})),0))</f>
        <v>0</v>
      </c>
    </row>
    <row r="459" spans="1:31">
      <c r="A459" s="30" t="s">
        <v>420</v>
      </c>
      <c r="B459" s="31" t="s">
        <v>7</v>
      </c>
      <c r="C459" s="31" t="s">
        <v>47</v>
      </c>
      <c r="D459" s="32"/>
      <c r="E459" s="32"/>
      <c r="F459" s="128">
        <v>35</v>
      </c>
      <c r="G459" s="31">
        <v>38</v>
      </c>
      <c r="H459" s="42"/>
      <c r="I459" s="32"/>
      <c r="J459" s="31"/>
      <c r="K459" s="128"/>
      <c r="L459" s="32"/>
      <c r="M459" s="31"/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>
        <v>32</v>
      </c>
      <c r="Y459" s="32"/>
      <c r="Z459" s="32"/>
      <c r="AA459" s="32"/>
      <c r="AB459" s="39">
        <f t="shared" si="36"/>
        <v>3</v>
      </c>
      <c r="AC459" s="40">
        <f t="shared" si="37"/>
        <v>35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>
      <c r="A460" s="30" t="s">
        <v>66</v>
      </c>
      <c r="B460" s="31" t="s">
        <v>7</v>
      </c>
      <c r="C460" s="31" t="s">
        <v>55</v>
      </c>
      <c r="D460" s="32"/>
      <c r="E460" s="32">
        <v>38</v>
      </c>
      <c r="F460" s="128"/>
      <c r="G460" s="31"/>
      <c r="H460" s="42"/>
      <c r="I460" s="32"/>
      <c r="J460" s="31">
        <v>21</v>
      </c>
      <c r="K460" s="128"/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28">
        <v>31</v>
      </c>
      <c r="Y460" s="32"/>
      <c r="Z460" s="32"/>
      <c r="AA460" s="32"/>
      <c r="AB460" s="39">
        <f t="shared" si="36"/>
        <v>3</v>
      </c>
      <c r="AC460" s="40">
        <f t="shared" si="37"/>
        <v>30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>
      <c r="A461" s="30" t="s">
        <v>421</v>
      </c>
      <c r="B461" s="31" t="s">
        <v>7</v>
      </c>
      <c r="C461" s="31" t="s">
        <v>55</v>
      </c>
      <c r="D461" s="32"/>
      <c r="E461" s="32"/>
      <c r="F461" s="128">
        <v>29</v>
      </c>
      <c r="G461" s="31">
        <v>32</v>
      </c>
      <c r="H461" s="42"/>
      <c r="I461" s="32"/>
      <c r="J461" s="31"/>
      <c r="K461" s="128"/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>
        <v>29</v>
      </c>
      <c r="Y461" s="32"/>
      <c r="Z461" s="32"/>
      <c r="AA461" s="32"/>
      <c r="AB461" s="39">
        <f t="shared" si="36"/>
        <v>3</v>
      </c>
      <c r="AC461" s="40">
        <f t="shared" si="37"/>
        <v>30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>
      <c r="A462" s="30" t="s">
        <v>195</v>
      </c>
      <c r="B462" s="31" t="s">
        <v>7</v>
      </c>
      <c r="C462" s="31" t="s">
        <v>45</v>
      </c>
      <c r="D462" s="32"/>
      <c r="E462" s="32">
        <v>27</v>
      </c>
      <c r="F462" s="128"/>
      <c r="G462" s="31">
        <v>33</v>
      </c>
      <c r="H462" s="42"/>
      <c r="I462" s="32">
        <v>19</v>
      </c>
      <c r="J462" s="31"/>
      <c r="K462" s="128"/>
      <c r="L462" s="32"/>
      <c r="M462" s="31"/>
      <c r="N462" s="37"/>
      <c r="O462" s="32"/>
      <c r="P462" s="32"/>
      <c r="Q462" s="32"/>
      <c r="R462" s="32"/>
      <c r="S462" s="32"/>
      <c r="T462" s="32"/>
      <c r="U462" s="32"/>
      <c r="V462" s="32"/>
      <c r="W462" s="32"/>
      <c r="X462" s="128"/>
      <c r="Y462" s="32"/>
      <c r="Z462" s="32"/>
      <c r="AA462" s="32"/>
      <c r="AB462" s="39">
        <f t="shared" si="36"/>
        <v>3</v>
      </c>
      <c r="AC462" s="40">
        <f t="shared" si="37"/>
        <v>26.333333333333332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>
      <c r="A463" s="44" t="s">
        <v>211</v>
      </c>
      <c r="B463" s="32" t="s">
        <v>7</v>
      </c>
      <c r="C463" s="31" t="s">
        <v>58</v>
      </c>
      <c r="D463" s="32"/>
      <c r="E463" s="32"/>
      <c r="F463" s="128">
        <v>44</v>
      </c>
      <c r="G463" s="31">
        <v>38</v>
      </c>
      <c r="H463" s="42"/>
      <c r="I463" s="32"/>
      <c r="J463" s="31"/>
      <c r="K463" s="128"/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 t="shared" si="36"/>
        <v>2</v>
      </c>
      <c r="AC463" s="40">
        <f t="shared" si="37"/>
        <v>41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>
      <c r="A464" s="30" t="s">
        <v>176</v>
      </c>
      <c r="B464" s="31" t="s">
        <v>7</v>
      </c>
      <c r="C464" s="31" t="s">
        <v>57</v>
      </c>
      <c r="D464" s="32"/>
      <c r="E464" s="32"/>
      <c r="F464" s="32"/>
      <c r="G464" s="31"/>
      <c r="H464" s="42"/>
      <c r="I464" s="32"/>
      <c r="J464" s="31"/>
      <c r="K464" s="128">
        <v>37</v>
      </c>
      <c r="L464" s="32"/>
      <c r="M464" s="31">
        <v>39</v>
      </c>
      <c r="N464" s="37"/>
      <c r="O464" s="32"/>
      <c r="P464" s="32"/>
      <c r="Q464" s="32"/>
      <c r="R464" s="32"/>
      <c r="S464" s="32"/>
      <c r="T464" s="32"/>
      <c r="U464" s="32"/>
      <c r="V464" s="32"/>
      <c r="W464" s="32"/>
      <c r="X464" s="128"/>
      <c r="Y464" s="32"/>
      <c r="Z464" s="32"/>
      <c r="AA464" s="32"/>
      <c r="AB464" s="39">
        <f t="shared" si="36"/>
        <v>2</v>
      </c>
      <c r="AC464" s="40">
        <f t="shared" si="37"/>
        <v>38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>
      <c r="A465" s="30" t="s">
        <v>349</v>
      </c>
      <c r="B465" s="31" t="s">
        <v>7</v>
      </c>
      <c r="C465" s="31" t="s">
        <v>58</v>
      </c>
      <c r="D465" s="32"/>
      <c r="E465" s="32"/>
      <c r="F465" s="128"/>
      <c r="G465" s="31">
        <v>36</v>
      </c>
      <c r="H465" s="42"/>
      <c r="I465" s="32"/>
      <c r="J465" s="31"/>
      <c r="K465" s="128"/>
      <c r="L465" s="32"/>
      <c r="M465" s="31"/>
      <c r="N465" s="37"/>
      <c r="O465" s="32"/>
      <c r="P465" s="32"/>
      <c r="Q465" s="32"/>
      <c r="R465" s="32"/>
      <c r="S465" s="32"/>
      <c r="T465" s="32"/>
      <c r="U465" s="32"/>
      <c r="V465" s="32"/>
      <c r="W465" s="32"/>
      <c r="X465" s="159">
        <v>32</v>
      </c>
      <c r="Y465" s="32"/>
      <c r="Z465" s="32"/>
      <c r="AA465" s="32"/>
      <c r="AB465" s="39">
        <f t="shared" si="36"/>
        <v>2</v>
      </c>
      <c r="AC465" s="40">
        <f t="shared" si="37"/>
        <v>34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>
      <c r="A466" s="30" t="s">
        <v>423</v>
      </c>
      <c r="B466" s="31" t="s">
        <v>7</v>
      </c>
      <c r="C466" s="31" t="s">
        <v>45</v>
      </c>
      <c r="D466" s="32"/>
      <c r="E466" s="32"/>
      <c r="F466" s="128"/>
      <c r="G466" s="31">
        <v>30</v>
      </c>
      <c r="H466" s="42">
        <v>37</v>
      </c>
      <c r="I466" s="32"/>
      <c r="J466" s="31"/>
      <c r="K466" s="128"/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28"/>
      <c r="Y466" s="32"/>
      <c r="Z466" s="32"/>
      <c r="AA466" s="32"/>
      <c r="AB466" s="39">
        <f t="shared" si="36"/>
        <v>2</v>
      </c>
      <c r="AC466" s="40">
        <f t="shared" si="37"/>
        <v>33.5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>
      <c r="A467" s="44" t="s">
        <v>336</v>
      </c>
      <c r="B467" s="32" t="s">
        <v>7</v>
      </c>
      <c r="C467" s="32" t="s">
        <v>45</v>
      </c>
      <c r="D467" s="37"/>
      <c r="E467" s="37">
        <v>34</v>
      </c>
      <c r="F467" s="129">
        <v>30</v>
      </c>
      <c r="G467" s="37"/>
      <c r="H467" s="37"/>
      <c r="I467" s="37"/>
      <c r="J467" s="37"/>
      <c r="K467" s="129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129"/>
      <c r="Y467" s="37"/>
      <c r="Z467" s="37"/>
      <c r="AA467" s="37"/>
      <c r="AB467" s="39">
        <f t="shared" si="36"/>
        <v>2</v>
      </c>
      <c r="AC467" s="40">
        <f t="shared" si="37"/>
        <v>32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>
      <c r="A468" s="30" t="s">
        <v>425</v>
      </c>
      <c r="B468" s="31" t="s">
        <v>7</v>
      </c>
      <c r="C468" s="31" t="s">
        <v>45</v>
      </c>
      <c r="D468" s="32"/>
      <c r="E468" s="32"/>
      <c r="F468" s="128"/>
      <c r="G468" s="31">
        <v>32</v>
      </c>
      <c r="H468" s="42">
        <v>31</v>
      </c>
      <c r="I468" s="141"/>
      <c r="J468" s="31"/>
      <c r="K468" s="128"/>
      <c r="L468" s="32"/>
      <c r="M468" s="31"/>
      <c r="N468" s="37"/>
      <c r="O468" s="32"/>
      <c r="P468" s="32"/>
      <c r="Q468" s="32"/>
      <c r="R468" s="32"/>
      <c r="S468" s="32"/>
      <c r="T468" s="32"/>
      <c r="U468" s="32"/>
      <c r="V468" s="32"/>
      <c r="W468" s="32"/>
      <c r="X468" s="128"/>
      <c r="Y468" s="32"/>
      <c r="Z468" s="32"/>
      <c r="AA468" s="32"/>
      <c r="AB468" s="39">
        <f t="shared" ref="AB468:AB531" si="38">COUNT(D468:AA468)</f>
        <v>2</v>
      </c>
      <c r="AC468" s="40">
        <f t="shared" ref="AC468:AC531" si="39">IF(AB468=0,0,AVERAGE(D468:Z468))</f>
        <v>31.5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>
      <c r="A469" s="124" t="s">
        <v>416</v>
      </c>
      <c r="B469" s="123" t="s">
        <v>7</v>
      </c>
      <c r="C469" s="123" t="s">
        <v>47</v>
      </c>
      <c r="D469" s="121"/>
      <c r="E469" s="121">
        <v>31</v>
      </c>
      <c r="F469" s="128"/>
      <c r="G469" s="31"/>
      <c r="H469" s="42">
        <v>30</v>
      </c>
      <c r="I469" s="141"/>
      <c r="J469" s="31"/>
      <c r="K469" s="128"/>
      <c r="L469" s="32"/>
      <c r="M469" s="31"/>
      <c r="N469" s="37"/>
      <c r="O469" s="32"/>
      <c r="P469" s="32"/>
      <c r="Q469" s="32"/>
      <c r="R469" s="32"/>
      <c r="S469" s="55"/>
      <c r="T469" s="32"/>
      <c r="U469" s="32"/>
      <c r="V469" s="32"/>
      <c r="W469" s="32"/>
      <c r="X469" s="128"/>
      <c r="Y469" s="32"/>
      <c r="Z469" s="32"/>
      <c r="AA469" s="32"/>
      <c r="AB469" s="39">
        <f t="shared" si="38"/>
        <v>2</v>
      </c>
      <c r="AC469" s="40">
        <f t="shared" si="39"/>
        <v>30.5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>
      <c r="A470" s="30" t="s">
        <v>223</v>
      </c>
      <c r="B470" s="31" t="s">
        <v>7</v>
      </c>
      <c r="C470" s="31" t="s">
        <v>45</v>
      </c>
      <c r="D470" s="32"/>
      <c r="E470" s="32">
        <v>32</v>
      </c>
      <c r="F470" s="128"/>
      <c r="G470" s="31"/>
      <c r="H470" s="42"/>
      <c r="I470" s="141">
        <v>29</v>
      </c>
      <c r="J470" s="31"/>
      <c r="K470" s="128"/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2"/>
      <c r="AA470" s="32"/>
      <c r="AB470" s="39">
        <f t="shared" si="38"/>
        <v>2</v>
      </c>
      <c r="AC470" s="40">
        <f t="shared" si="39"/>
        <v>30.5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>
      <c r="A471" s="44" t="s">
        <v>350</v>
      </c>
      <c r="B471" s="32" t="s">
        <v>7</v>
      </c>
      <c r="C471" s="31" t="s">
        <v>45</v>
      </c>
      <c r="D471" s="32"/>
      <c r="E471" s="32"/>
      <c r="F471" s="128"/>
      <c r="G471" s="31">
        <v>27</v>
      </c>
      <c r="H471" s="42"/>
      <c r="I471" s="141"/>
      <c r="J471" s="31"/>
      <c r="K471" s="128"/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59">
        <v>33</v>
      </c>
      <c r="Y471" s="32"/>
      <c r="Z471" s="32"/>
      <c r="AA471" s="31"/>
      <c r="AB471" s="39">
        <f t="shared" si="38"/>
        <v>2</v>
      </c>
      <c r="AC471" s="40">
        <f t="shared" si="39"/>
        <v>30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>
      <c r="A472" s="30" t="s">
        <v>195</v>
      </c>
      <c r="B472" s="31" t="s">
        <v>7</v>
      </c>
      <c r="C472" s="31" t="s">
        <v>57</v>
      </c>
      <c r="D472" s="32"/>
      <c r="E472" s="32">
        <v>34</v>
      </c>
      <c r="F472" s="128"/>
      <c r="G472" s="31">
        <v>26</v>
      </c>
      <c r="H472" s="42"/>
      <c r="I472" s="141"/>
      <c r="J472" s="31"/>
      <c r="K472" s="128"/>
      <c r="L472" s="32"/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/>
      <c r="Y472" s="32"/>
      <c r="Z472" s="32"/>
      <c r="AA472" s="32"/>
      <c r="AB472" s="39">
        <f t="shared" si="38"/>
        <v>2</v>
      </c>
      <c r="AC472" s="40">
        <f t="shared" si="39"/>
        <v>30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>
      <c r="A473" s="30" t="s">
        <v>223</v>
      </c>
      <c r="B473" s="31" t="s">
        <v>7</v>
      </c>
      <c r="C473" s="31" t="s">
        <v>47</v>
      </c>
      <c r="D473" s="32"/>
      <c r="E473" s="32"/>
      <c r="F473" s="128"/>
      <c r="G473" s="31">
        <v>28</v>
      </c>
      <c r="H473" s="42">
        <v>30</v>
      </c>
      <c r="I473" s="141"/>
      <c r="J473" s="31"/>
      <c r="K473" s="128"/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/>
      <c r="Y473" s="32"/>
      <c r="Z473" s="32"/>
      <c r="AA473" s="32"/>
      <c r="AB473" s="39">
        <f t="shared" si="38"/>
        <v>2</v>
      </c>
      <c r="AC473" s="40">
        <f t="shared" si="39"/>
        <v>29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  <row r="474" spans="1:31">
      <c r="A474" s="30" t="s">
        <v>359</v>
      </c>
      <c r="B474" s="31" t="s">
        <v>7</v>
      </c>
      <c r="C474" s="31" t="s">
        <v>45</v>
      </c>
      <c r="D474" s="32"/>
      <c r="E474" s="32"/>
      <c r="F474" s="128"/>
      <c r="G474" s="31"/>
      <c r="H474" s="42">
        <v>29</v>
      </c>
      <c r="I474" s="32">
        <v>21</v>
      </c>
      <c r="J474" s="31"/>
      <c r="K474" s="128"/>
      <c r="L474" s="32"/>
      <c r="M474" s="31"/>
      <c r="N474" s="37"/>
      <c r="O474" s="32"/>
      <c r="P474" s="32"/>
      <c r="Q474" s="32"/>
      <c r="R474" s="32"/>
      <c r="S474" s="32"/>
      <c r="T474" s="32"/>
      <c r="U474" s="32"/>
      <c r="V474" s="32"/>
      <c r="W474" s="32"/>
      <c r="X474" s="128"/>
      <c r="Y474" s="32"/>
      <c r="Z474" s="32"/>
      <c r="AA474" s="32"/>
      <c r="AB474" s="39">
        <f t="shared" si="38"/>
        <v>2</v>
      </c>
      <c r="AC474" s="40">
        <f t="shared" si="39"/>
        <v>25</v>
      </c>
      <c r="AD474" s="40">
        <f t="array" ref="AD474">IF(AB474=0,0,IF(AB474&gt;9,AVERAGE(LARGE(D474:Z474,{1,2,3,4,5,6,7,8,9,10})),0))</f>
        <v>0</v>
      </c>
      <c r="AE474" s="40">
        <f t="array" ref="AE474">IF(AB474=0,0,IF(AB474&gt;9,SUM(LARGE(D474:Z474,{1,2,3,4,5,6,7,8,9,10})),0))</f>
        <v>0</v>
      </c>
    </row>
    <row r="475" spans="1:31">
      <c r="A475" s="30" t="s">
        <v>430</v>
      </c>
      <c r="B475" s="31" t="s">
        <v>7</v>
      </c>
      <c r="C475" s="31" t="s">
        <v>57</v>
      </c>
      <c r="D475" s="32"/>
      <c r="E475" s="32"/>
      <c r="F475" s="128"/>
      <c r="G475" s="31">
        <v>40</v>
      </c>
      <c r="H475" s="42"/>
      <c r="I475" s="32"/>
      <c r="J475" s="31"/>
      <c r="K475" s="128"/>
      <c r="L475" s="32"/>
      <c r="M475" s="31"/>
      <c r="N475" s="37"/>
      <c r="O475" s="32"/>
      <c r="P475" s="32"/>
      <c r="Q475" s="32"/>
      <c r="R475" s="32"/>
      <c r="S475" s="32"/>
      <c r="T475" s="32"/>
      <c r="U475" s="32"/>
      <c r="V475" s="32"/>
      <c r="W475" s="32"/>
      <c r="X475" s="128"/>
      <c r="Y475" s="32"/>
      <c r="Z475" s="32"/>
      <c r="AA475" s="32"/>
      <c r="AB475" s="39">
        <f t="shared" si="38"/>
        <v>1</v>
      </c>
      <c r="AC475" s="40">
        <f t="shared" si="39"/>
        <v>40</v>
      </c>
      <c r="AD475" s="40">
        <f t="array" ref="AD475">IF(AB475=0,0,IF(AB475&gt;9,AVERAGE(LARGE(D475:Z475,{1,2,3,4,5,6,7,8,9,10})),0))</f>
        <v>0</v>
      </c>
      <c r="AE475" s="40">
        <f t="array" ref="AE475">IF(AB475=0,0,IF(AB475&gt;9,SUM(LARGE(D475:Z475,{1,2,3,4,5,6,7,8,9,10})),0))</f>
        <v>0</v>
      </c>
    </row>
    <row r="476" spans="1:31">
      <c r="A476" s="44" t="s">
        <v>194</v>
      </c>
      <c r="B476" s="32" t="s">
        <v>7</v>
      </c>
      <c r="C476" s="32" t="s">
        <v>45</v>
      </c>
      <c r="D476" s="32"/>
      <c r="E476" s="32"/>
      <c r="F476" s="128"/>
      <c r="G476" s="31"/>
      <c r="H476" s="42"/>
      <c r="I476" s="32"/>
      <c r="J476" s="31"/>
      <c r="K476" s="128">
        <v>39</v>
      </c>
      <c r="L476" s="32"/>
      <c r="M476" s="31"/>
      <c r="N476" s="37"/>
      <c r="O476" s="32"/>
      <c r="P476" s="32"/>
      <c r="Q476" s="32"/>
      <c r="R476" s="32"/>
      <c r="S476" s="32"/>
      <c r="T476" s="32"/>
      <c r="U476" s="32"/>
      <c r="V476" s="32"/>
      <c r="W476" s="32"/>
      <c r="X476" s="128"/>
      <c r="Y476" s="32"/>
      <c r="Z476" s="32"/>
      <c r="AA476" s="32"/>
      <c r="AB476" s="39">
        <f t="shared" si="38"/>
        <v>1</v>
      </c>
      <c r="AC476" s="40">
        <f t="shared" si="39"/>
        <v>39</v>
      </c>
      <c r="AD476" s="40">
        <f t="array" ref="AD476">IF(AB476=0,0,IF(AB476&gt;9,AVERAGE(LARGE(D476:Z476,{1,2,3,4,5,6,7,8,9,10})),0))</f>
        <v>0</v>
      </c>
      <c r="AE476" s="40">
        <f t="array" ref="AE476">IF(AB476=0,0,IF(AB476&gt;9,SUM(LARGE(D476:Z476,{1,2,3,4,5,6,7,8,9,10})),0))</f>
        <v>0</v>
      </c>
    </row>
    <row r="477" spans="1:31">
      <c r="A477" s="30" t="s">
        <v>201</v>
      </c>
      <c r="B477" s="31" t="s">
        <v>7</v>
      </c>
      <c r="C477" s="31" t="s">
        <v>57</v>
      </c>
      <c r="D477" s="32"/>
      <c r="E477" s="32">
        <v>39</v>
      </c>
      <c r="F477" s="128"/>
      <c r="G477" s="31"/>
      <c r="H477" s="42"/>
      <c r="I477" s="32"/>
      <c r="J477" s="31"/>
      <c r="K477" s="128"/>
      <c r="L477" s="32"/>
      <c r="M477" s="31"/>
      <c r="N477" s="37"/>
      <c r="O477" s="32"/>
      <c r="P477" s="32"/>
      <c r="Q477" s="32"/>
      <c r="R477" s="32"/>
      <c r="S477" s="32"/>
      <c r="T477" s="32"/>
      <c r="U477" s="32"/>
      <c r="V477" s="32"/>
      <c r="W477" s="32"/>
      <c r="X477" s="128"/>
      <c r="Y477" s="32"/>
      <c r="Z477" s="32"/>
      <c r="AA477" s="32"/>
      <c r="AB477" s="39">
        <f t="shared" si="38"/>
        <v>1</v>
      </c>
      <c r="AC477" s="40">
        <f t="shared" si="39"/>
        <v>39</v>
      </c>
      <c r="AD477" s="40">
        <f t="array" ref="AD477">IF(AB477=0,0,IF(AB477&gt;9,AVERAGE(LARGE(D477:Z477,{1,2,3,4,5,6,7,8,9,10})),0))</f>
        <v>0</v>
      </c>
      <c r="AE477" s="40">
        <f t="array" ref="AE477">IF(AB477=0,0,IF(AB477&gt;9,SUM(LARGE(D477:Z477,{1,2,3,4,5,6,7,8,9,10})),0))</f>
        <v>0</v>
      </c>
    </row>
    <row r="478" spans="1:31">
      <c r="A478" s="124" t="s">
        <v>417</v>
      </c>
      <c r="B478" s="123" t="s">
        <v>7</v>
      </c>
      <c r="C478" s="123" t="s">
        <v>45</v>
      </c>
      <c r="D478" s="121"/>
      <c r="E478" s="121">
        <v>35</v>
      </c>
      <c r="F478" s="128"/>
      <c r="G478" s="31"/>
      <c r="H478" s="42"/>
      <c r="I478" s="32"/>
      <c r="J478" s="31"/>
      <c r="K478" s="128"/>
      <c r="L478" s="32"/>
      <c r="M478" s="31"/>
      <c r="N478" s="37"/>
      <c r="O478" s="32"/>
      <c r="P478" s="32"/>
      <c r="Q478" s="32"/>
      <c r="R478" s="32"/>
      <c r="S478" s="55"/>
      <c r="T478" s="32"/>
      <c r="U478" s="32"/>
      <c r="V478" s="32"/>
      <c r="W478" s="32"/>
      <c r="X478" s="128"/>
      <c r="Y478" s="32"/>
      <c r="Z478" s="32"/>
      <c r="AA478" s="32"/>
      <c r="AB478" s="39">
        <f t="shared" si="38"/>
        <v>1</v>
      </c>
      <c r="AC478" s="40">
        <f t="shared" si="39"/>
        <v>35</v>
      </c>
      <c r="AD478" s="40">
        <f t="array" ref="AD478">IF(AB478=0,0,IF(AB478&gt;9,AVERAGE(LARGE(D478:Z478,{1,2,3,4,5,6,7,8,9,10})),0))</f>
        <v>0</v>
      </c>
      <c r="AE478" s="40">
        <f t="array" ref="AE478">IF(AB478=0,0,IF(AB478&gt;9,SUM(LARGE(D478:Z478,{1,2,3,4,5,6,7,8,9,10})),0))</f>
        <v>0</v>
      </c>
    </row>
    <row r="479" spans="1:31">
      <c r="A479" s="30" t="s">
        <v>419</v>
      </c>
      <c r="B479" s="31" t="s">
        <v>7</v>
      </c>
      <c r="C479" s="31" t="s">
        <v>45</v>
      </c>
      <c r="D479" s="32"/>
      <c r="E479" s="32"/>
      <c r="F479" s="128">
        <v>33</v>
      </c>
      <c r="G479" s="31"/>
      <c r="H479" s="42"/>
      <c r="I479" s="32"/>
      <c r="J479" s="31"/>
      <c r="K479" s="128"/>
      <c r="L479" s="32"/>
      <c r="M479" s="31"/>
      <c r="N479" s="37"/>
      <c r="O479" s="32"/>
      <c r="P479" s="32"/>
      <c r="Q479" s="32"/>
      <c r="R479" s="32"/>
      <c r="S479" s="32"/>
      <c r="T479" s="32"/>
      <c r="U479" s="32"/>
      <c r="V479" s="32"/>
      <c r="W479" s="32"/>
      <c r="X479" s="128"/>
      <c r="Y479" s="32"/>
      <c r="Z479" s="32"/>
      <c r="AA479" s="32"/>
      <c r="AB479" s="39">
        <f t="shared" si="38"/>
        <v>1</v>
      </c>
      <c r="AC479" s="40">
        <f t="shared" si="39"/>
        <v>33</v>
      </c>
      <c r="AD479" s="40">
        <f t="array" ref="AD479">IF(AB479=0,0,IF(AB479&gt;9,AVERAGE(LARGE(D479:Z479,{1,2,3,4,5,6,7,8,9,10})),0))</f>
        <v>0</v>
      </c>
      <c r="AE479" s="40">
        <f t="array" ref="AE479">IF(AB479=0,0,IF(AB479&gt;9,SUM(LARGE(D479:Z479,{1,2,3,4,5,6,7,8,9,10})),0))</f>
        <v>0</v>
      </c>
    </row>
    <row r="480" spans="1:31">
      <c r="A480" s="44" t="s">
        <v>450</v>
      </c>
      <c r="B480" s="32" t="s">
        <v>7</v>
      </c>
      <c r="C480" s="32" t="s">
        <v>50</v>
      </c>
      <c r="D480" s="32"/>
      <c r="E480" s="32"/>
      <c r="F480" s="128"/>
      <c r="G480" s="31"/>
      <c r="H480" s="42"/>
      <c r="I480" s="32"/>
      <c r="J480" s="31"/>
      <c r="K480" s="128">
        <v>31</v>
      </c>
      <c r="L480" s="32"/>
      <c r="M480" s="31"/>
      <c r="N480" s="37"/>
      <c r="O480" s="32"/>
      <c r="P480" s="32"/>
      <c r="Q480" s="32"/>
      <c r="R480" s="32"/>
      <c r="S480" s="32"/>
      <c r="T480" s="32"/>
      <c r="U480" s="32"/>
      <c r="V480" s="32"/>
      <c r="W480" s="32"/>
      <c r="X480" s="159"/>
      <c r="Y480" s="32"/>
      <c r="Z480" s="32"/>
      <c r="AA480" s="31"/>
      <c r="AB480" s="39">
        <f t="shared" si="38"/>
        <v>1</v>
      </c>
      <c r="AC480" s="40">
        <f t="shared" si="39"/>
        <v>31</v>
      </c>
      <c r="AD480" s="40">
        <f t="array" ref="AD480">IF(AB480=0,0,IF(AB480&gt;9,AVERAGE(LARGE(D480:Z480,{1,2,3,4,5,6,7,8,9,10})),0))</f>
        <v>0</v>
      </c>
      <c r="AE480" s="40">
        <f t="array" ref="AE480">IF(AB480=0,0,IF(AB480&gt;9,SUM(LARGE(D480:Z480,{1,2,3,4,5,6,7,8,9,10})),0))</f>
        <v>0</v>
      </c>
    </row>
    <row r="481" spans="1:31">
      <c r="A481" s="161" t="s">
        <v>90</v>
      </c>
      <c r="B481" s="162" t="s">
        <v>7</v>
      </c>
      <c r="C481" s="162" t="s">
        <v>50</v>
      </c>
      <c r="D481" s="32"/>
      <c r="E481" s="32"/>
      <c r="F481" s="128"/>
      <c r="G481" s="31"/>
      <c r="H481" s="42"/>
      <c r="I481" s="32"/>
      <c r="J481" s="31">
        <v>30</v>
      </c>
      <c r="K481" s="128"/>
      <c r="L481" s="32"/>
      <c r="M481" s="31"/>
      <c r="N481" s="37"/>
      <c r="O481" s="32"/>
      <c r="P481" s="32"/>
      <c r="Q481" s="32"/>
      <c r="R481" s="32"/>
      <c r="S481" s="32"/>
      <c r="T481" s="32"/>
      <c r="U481" s="32"/>
      <c r="V481" s="32"/>
      <c r="W481" s="32"/>
      <c r="X481" s="128"/>
      <c r="Y481" s="32"/>
      <c r="Z481" s="32"/>
      <c r="AA481" s="32"/>
      <c r="AB481" s="39">
        <f t="shared" si="38"/>
        <v>1</v>
      </c>
      <c r="AC481" s="40">
        <f t="shared" si="39"/>
        <v>30</v>
      </c>
      <c r="AD481" s="40">
        <f t="array" ref="AD481">IF(AB481=0,0,IF(AB481&gt;9,AVERAGE(LARGE(D481:Z481,{1,2,3,4,5,6,7,8,9,10})),0))</f>
        <v>0</v>
      </c>
      <c r="AE481" s="40">
        <f t="array" ref="AE481">IF(AB481=0,0,IF(AB481&gt;9,SUM(LARGE(D481:Z481,{1,2,3,4,5,6,7,8,9,10})),0))</f>
        <v>0</v>
      </c>
    </row>
    <row r="482" spans="1:31">
      <c r="A482" s="30" t="s">
        <v>174</v>
      </c>
      <c r="B482" s="31" t="s">
        <v>7</v>
      </c>
      <c r="C482" s="31" t="s">
        <v>50</v>
      </c>
      <c r="D482" s="32"/>
      <c r="E482" s="32"/>
      <c r="F482" s="32"/>
      <c r="G482" s="31"/>
      <c r="H482" s="42"/>
      <c r="I482" s="32"/>
      <c r="J482" s="31"/>
      <c r="K482" s="128">
        <v>27</v>
      </c>
      <c r="L482" s="32"/>
      <c r="M482" s="31"/>
      <c r="N482" s="37"/>
      <c r="O482" s="32"/>
      <c r="P482" s="39"/>
      <c r="Q482" s="32"/>
      <c r="R482" s="32"/>
      <c r="S482" s="32"/>
      <c r="T482" s="32"/>
      <c r="U482" s="32"/>
      <c r="V482" s="32"/>
      <c r="W482" s="32"/>
      <c r="X482" s="128"/>
      <c r="Y482" s="32"/>
      <c r="Z482" s="32"/>
      <c r="AA482" s="31"/>
      <c r="AB482" s="39">
        <f t="shared" si="38"/>
        <v>1</v>
      </c>
      <c r="AC482" s="40">
        <f t="shared" si="39"/>
        <v>27</v>
      </c>
      <c r="AD482" s="40">
        <f t="array" ref="AD482">IF(AB482=0,0,IF(AB482&gt;9,AVERAGE(LARGE(D482:Z482,{1,2,3,4,5,6,7,8,9,10})),0))</f>
        <v>0</v>
      </c>
      <c r="AE482" s="40">
        <f t="array" ref="AE482">IF(AB482=0,0,IF(AB482&gt;9,SUM(LARGE(D482:Z482,{1,2,3,4,5,6,7,8,9,10})),0))</f>
        <v>0</v>
      </c>
    </row>
    <row r="483" spans="1:31">
      <c r="A483" s="30" t="s">
        <v>439</v>
      </c>
      <c r="B483" s="31" t="s">
        <v>130</v>
      </c>
      <c r="C483" s="31" t="s">
        <v>45</v>
      </c>
      <c r="D483" s="32"/>
      <c r="E483" s="32"/>
      <c r="F483" s="128"/>
      <c r="G483" s="31"/>
      <c r="H483" s="42"/>
      <c r="I483" s="137">
        <v>26</v>
      </c>
      <c r="J483" s="31"/>
      <c r="K483" s="128"/>
      <c r="L483" s="32"/>
      <c r="M483" s="31"/>
      <c r="N483" s="37"/>
      <c r="O483" s="32"/>
      <c r="P483" s="32"/>
      <c r="Q483" s="32"/>
      <c r="R483" s="32"/>
      <c r="S483" s="32"/>
      <c r="T483" s="32"/>
      <c r="U483" s="32"/>
      <c r="V483" s="32"/>
      <c r="W483" s="32"/>
      <c r="X483" s="128"/>
      <c r="Y483" s="32"/>
      <c r="Z483" s="32"/>
      <c r="AA483" s="32"/>
      <c r="AB483" s="39">
        <f t="shared" si="38"/>
        <v>1</v>
      </c>
      <c r="AC483" s="40">
        <f t="shared" si="39"/>
        <v>26</v>
      </c>
      <c r="AD483" s="40">
        <f t="array" ref="AD483">IF(AB483=0,0,IF(AB483&gt;9,AVERAGE(LARGE(D483:Z483,{1,2,3,4,5,6,7,8,9,10})),0))</f>
        <v>0</v>
      </c>
      <c r="AE483" s="40">
        <f t="array" ref="AE483">IF(AB483=0,0,IF(AB483&gt;9,SUM(LARGE(D483:Z483,{1,2,3,4,5,6,7,8,9,10})),0))</f>
        <v>0</v>
      </c>
    </row>
    <row r="484" spans="1:31">
      <c r="A484" s="44" t="s">
        <v>450</v>
      </c>
      <c r="B484" s="32" t="s">
        <v>7</v>
      </c>
      <c r="C484" s="32" t="s">
        <v>45</v>
      </c>
      <c r="D484" s="32"/>
      <c r="E484" s="32"/>
      <c r="F484" s="128"/>
      <c r="G484" s="31"/>
      <c r="H484" s="42"/>
      <c r="I484" s="32"/>
      <c r="J484" s="31"/>
      <c r="K484" s="128">
        <v>25</v>
      </c>
      <c r="L484" s="32"/>
      <c r="M484" s="31"/>
      <c r="N484" s="37"/>
      <c r="O484" s="32"/>
      <c r="P484" s="32"/>
      <c r="Q484" s="32"/>
      <c r="R484" s="32"/>
      <c r="S484" s="32"/>
      <c r="T484" s="32"/>
      <c r="U484" s="32"/>
      <c r="V484" s="32"/>
      <c r="W484" s="32"/>
      <c r="X484" s="159"/>
      <c r="Y484" s="32"/>
      <c r="Z484" s="32"/>
      <c r="AA484" s="31"/>
      <c r="AB484" s="39">
        <f t="shared" si="38"/>
        <v>1</v>
      </c>
      <c r="AC484" s="40">
        <f t="shared" si="39"/>
        <v>25</v>
      </c>
      <c r="AD484" s="40">
        <f t="array" ref="AD484">IF(AB484=0,0,IF(AB484&gt;9,AVERAGE(LARGE(D484:Z484,{1,2,3,4,5,6,7,8,9,10})),0))</f>
        <v>0</v>
      </c>
      <c r="AE484" s="40">
        <f t="array" ref="AE484">IF(AB484=0,0,IF(AB484&gt;9,SUM(LARGE(D484:Z484,{1,2,3,4,5,6,7,8,9,10})),0))</f>
        <v>0</v>
      </c>
    </row>
    <row r="485" spans="1:31">
      <c r="A485" s="30" t="s">
        <v>438</v>
      </c>
      <c r="B485" s="31" t="s">
        <v>130</v>
      </c>
      <c r="C485" s="31" t="s">
        <v>58</v>
      </c>
      <c r="D485" s="32"/>
      <c r="E485" s="32"/>
      <c r="F485" s="128"/>
      <c r="G485" s="31"/>
      <c r="H485" s="42"/>
      <c r="I485" s="137">
        <v>24</v>
      </c>
      <c r="J485" s="31"/>
      <c r="K485" s="128"/>
      <c r="L485" s="32"/>
      <c r="M485" s="31"/>
      <c r="N485" s="37"/>
      <c r="O485" s="32"/>
      <c r="P485" s="32"/>
      <c r="Q485" s="32"/>
      <c r="R485" s="32"/>
      <c r="S485" s="32"/>
      <c r="T485" s="32"/>
      <c r="U485" s="32"/>
      <c r="V485" s="32"/>
      <c r="W485" s="32"/>
      <c r="X485" s="128"/>
      <c r="Y485" s="32"/>
      <c r="Z485" s="32"/>
      <c r="AA485" s="32"/>
      <c r="AB485" s="39">
        <f t="shared" si="38"/>
        <v>1</v>
      </c>
      <c r="AC485" s="40">
        <f t="shared" si="39"/>
        <v>24</v>
      </c>
      <c r="AD485" s="40">
        <f t="array" ref="AD485">IF(AB485=0,0,IF(AB485&gt;9,AVERAGE(LARGE(D485:Z485,{1,2,3,4,5,6,7,8,9,10})),0))</f>
        <v>0</v>
      </c>
      <c r="AE485" s="40">
        <f t="array" ref="AE485">IF(AB485=0,0,IF(AB485&gt;9,SUM(LARGE(D485:Z485,{1,2,3,4,5,6,7,8,9,10})),0))</f>
        <v>0</v>
      </c>
    </row>
    <row r="486" spans="1:31">
      <c r="A486" s="30" t="s">
        <v>292</v>
      </c>
      <c r="B486" s="32" t="s">
        <v>7</v>
      </c>
      <c r="C486" s="32" t="s">
        <v>45</v>
      </c>
      <c r="D486" s="32"/>
      <c r="E486" s="32"/>
      <c r="F486" s="128"/>
      <c r="G486" s="31"/>
      <c r="H486" s="42"/>
      <c r="I486" s="32"/>
      <c r="J486" s="31"/>
      <c r="K486" s="128"/>
      <c r="L486" s="32"/>
      <c r="M486" s="31"/>
      <c r="N486" s="37"/>
      <c r="O486" s="32"/>
      <c r="P486" s="32"/>
      <c r="Q486" s="32"/>
      <c r="R486" s="32"/>
      <c r="S486" s="32"/>
      <c r="T486" s="32"/>
      <c r="U486" s="32"/>
      <c r="V486" s="32"/>
      <c r="W486" s="32"/>
      <c r="X486" s="128"/>
      <c r="Y486" s="32"/>
      <c r="Z486" s="37"/>
      <c r="AA486" s="32"/>
      <c r="AB486" s="39">
        <f t="shared" si="38"/>
        <v>0</v>
      </c>
      <c r="AC486" s="40">
        <f t="shared" si="39"/>
        <v>0</v>
      </c>
      <c r="AD486" s="40">
        <f t="array" ref="AD486">IF(AB486=0,0,IF(AB486&gt;9,AVERAGE(LARGE(D486:Z486,{1,2,3,4,5,6,7,8,9,10})),0))</f>
        <v>0</v>
      </c>
      <c r="AE486" s="40">
        <f t="array" ref="AE486">IF(AB486=0,0,IF(AB486&gt;9,SUM(LARGE(D486:Z486,{1,2,3,4,5,6,7,8,9,10})),0))</f>
        <v>0</v>
      </c>
    </row>
    <row r="487" spans="1:31">
      <c r="A487" s="30" t="s">
        <v>334</v>
      </c>
      <c r="B487" s="31" t="s">
        <v>7</v>
      </c>
      <c r="C487" s="31" t="s">
        <v>45</v>
      </c>
      <c r="D487" s="32"/>
      <c r="E487" s="32"/>
      <c r="F487" s="128"/>
      <c r="G487" s="31"/>
      <c r="H487" s="42"/>
      <c r="I487" s="32"/>
      <c r="J487" s="31"/>
      <c r="K487" s="128"/>
      <c r="L487" s="32"/>
      <c r="M487" s="31"/>
      <c r="N487" s="37"/>
      <c r="O487" s="32"/>
      <c r="P487" s="32"/>
      <c r="Q487" s="32"/>
      <c r="R487" s="32"/>
      <c r="S487" s="32"/>
      <c r="T487" s="32"/>
      <c r="U487" s="32"/>
      <c r="V487" s="32"/>
      <c r="W487" s="32"/>
      <c r="X487" s="128"/>
      <c r="Y487" s="32"/>
      <c r="Z487" s="32"/>
      <c r="AA487" s="32"/>
      <c r="AB487" s="39">
        <f t="shared" si="38"/>
        <v>0</v>
      </c>
      <c r="AC487" s="40">
        <f t="shared" si="39"/>
        <v>0</v>
      </c>
      <c r="AD487" s="40">
        <f t="array" ref="AD487">IF(AB487=0,0,IF(AB487&gt;9,AVERAGE(LARGE(D487:Z487,{1,2,3,4,5,6,7,8,9,10})),0))</f>
        <v>0</v>
      </c>
      <c r="AE487" s="40">
        <f t="array" ref="AE487">IF(AB487=0,0,IF(AB487&gt;9,SUM(LARGE(D487:Z487,{1,2,3,4,5,6,7,8,9,10})),0))</f>
        <v>0</v>
      </c>
    </row>
    <row r="488" spans="1:31">
      <c r="A488" s="30" t="s">
        <v>206</v>
      </c>
      <c r="B488" s="31" t="s">
        <v>7</v>
      </c>
      <c r="C488" s="31" t="s">
        <v>50</v>
      </c>
      <c r="D488" s="32"/>
      <c r="E488" s="32"/>
      <c r="F488" s="128"/>
      <c r="G488" s="31"/>
      <c r="H488" s="42"/>
      <c r="I488" s="32"/>
      <c r="J488" s="31"/>
      <c r="K488" s="128"/>
      <c r="L488" s="32"/>
      <c r="M488" s="31"/>
      <c r="N488" s="37"/>
      <c r="O488" s="32"/>
      <c r="P488" s="32"/>
      <c r="Q488" s="32"/>
      <c r="R488" s="32"/>
      <c r="S488" s="32"/>
      <c r="T488" s="32"/>
      <c r="U488" s="32"/>
      <c r="V488" s="32"/>
      <c r="W488" s="32"/>
      <c r="X488" s="128"/>
      <c r="Y488" s="32"/>
      <c r="Z488" s="32"/>
      <c r="AA488" s="32"/>
      <c r="AB488" s="39">
        <f t="shared" si="38"/>
        <v>0</v>
      </c>
      <c r="AC488" s="40">
        <f t="shared" si="39"/>
        <v>0</v>
      </c>
      <c r="AD488" s="40">
        <f t="array" ref="AD488">IF(AB488=0,0,IF(AB488&gt;9,AVERAGE(LARGE(D488:Z488,{1,2,3,4,5,6,7,8,9,10})),0))</f>
        <v>0</v>
      </c>
      <c r="AE488" s="40">
        <f t="array" ref="AE488">IF(AB488=0,0,IF(AB488&gt;9,SUM(LARGE(D488:Z488,{1,2,3,4,5,6,7,8,9,10})),0))</f>
        <v>0</v>
      </c>
    </row>
    <row r="489" spans="1:31">
      <c r="A489" s="30" t="s">
        <v>206</v>
      </c>
      <c r="B489" s="31" t="s">
        <v>7</v>
      </c>
      <c r="C489" s="41" t="s">
        <v>57</v>
      </c>
      <c r="D489" s="32"/>
      <c r="E489" s="32"/>
      <c r="F489" s="128"/>
      <c r="G489" s="31"/>
      <c r="H489" s="42"/>
      <c r="I489" s="32"/>
      <c r="J489" s="31"/>
      <c r="K489" s="128"/>
      <c r="L489" s="32"/>
      <c r="M489" s="31"/>
      <c r="N489" s="37"/>
      <c r="O489" s="32"/>
      <c r="P489" s="32"/>
      <c r="Q489" s="32"/>
      <c r="R489" s="32"/>
      <c r="S489" s="32"/>
      <c r="T489" s="32"/>
      <c r="U489" s="32"/>
      <c r="V489" s="32"/>
      <c r="W489" s="32"/>
      <c r="X489" s="128"/>
      <c r="Y489" s="32"/>
      <c r="Z489" s="32"/>
      <c r="AA489" s="32"/>
      <c r="AB489" s="39">
        <f t="shared" si="38"/>
        <v>0</v>
      </c>
      <c r="AC489" s="40">
        <f t="shared" si="39"/>
        <v>0</v>
      </c>
      <c r="AD489" s="40">
        <f t="array" ref="AD489">IF(AB489=0,0,IF(AB489&gt;9,AVERAGE(LARGE(D489:Z489,{1,2,3,4,5,6,7,8,9,10})),0))</f>
        <v>0</v>
      </c>
      <c r="AE489" s="40">
        <f t="array" ref="AE489">IF(AB489=0,0,IF(AB489&gt;9,SUM(LARGE(D489:Z489,{1,2,3,4,5,6,7,8,9,10})),0))</f>
        <v>0</v>
      </c>
    </row>
    <row r="490" spans="1:31">
      <c r="A490" s="30" t="s">
        <v>221</v>
      </c>
      <c r="B490" s="31" t="s">
        <v>7</v>
      </c>
      <c r="C490" s="31" t="s">
        <v>47</v>
      </c>
      <c r="D490" s="32"/>
      <c r="E490" s="32"/>
      <c r="F490" s="128"/>
      <c r="G490" s="31"/>
      <c r="H490" s="42"/>
      <c r="I490" s="32"/>
      <c r="J490" s="31"/>
      <c r="K490" s="128"/>
      <c r="L490" s="32"/>
      <c r="M490" s="31"/>
      <c r="N490" s="37"/>
      <c r="O490" s="32"/>
      <c r="P490" s="32"/>
      <c r="Q490" s="32"/>
      <c r="R490" s="32"/>
      <c r="S490" s="32"/>
      <c r="T490" s="32"/>
      <c r="U490" s="32"/>
      <c r="V490" s="32"/>
      <c r="W490" s="32"/>
      <c r="X490" s="128"/>
      <c r="Y490" s="32"/>
      <c r="Z490" s="32"/>
      <c r="AA490" s="32"/>
      <c r="AB490" s="39">
        <f t="shared" si="38"/>
        <v>0</v>
      </c>
      <c r="AC490" s="40">
        <f t="shared" si="39"/>
        <v>0</v>
      </c>
      <c r="AD490" s="40">
        <f t="array" ref="AD490">IF(AB490=0,0,IF(AB490&gt;9,AVERAGE(LARGE(D490:Z490,{1,2,3,4,5,6,7,8,9,10})),0))</f>
        <v>0</v>
      </c>
      <c r="AE490" s="40">
        <f t="array" ref="AE490">IF(AB490=0,0,IF(AB490&gt;9,SUM(LARGE(D490:Z490,{1,2,3,4,5,6,7,8,9,10})),0))</f>
        <v>0</v>
      </c>
    </row>
    <row r="491" spans="1:31">
      <c r="A491" s="44" t="s">
        <v>222</v>
      </c>
      <c r="B491" s="32" t="s">
        <v>130</v>
      </c>
      <c r="C491" s="32" t="s">
        <v>55</v>
      </c>
      <c r="D491" s="32"/>
      <c r="E491" s="32"/>
      <c r="F491" s="128"/>
      <c r="G491" s="31"/>
      <c r="H491" s="42"/>
      <c r="I491" s="32"/>
      <c r="J491" s="31"/>
      <c r="K491" s="128"/>
      <c r="L491" s="32"/>
      <c r="M491" s="31"/>
      <c r="N491" s="37"/>
      <c r="O491" s="32"/>
      <c r="P491" s="32"/>
      <c r="Q491" s="32"/>
      <c r="R491" s="32"/>
      <c r="S491" s="32"/>
      <c r="T491" s="32"/>
      <c r="U491" s="32"/>
      <c r="V491" s="32"/>
      <c r="W491" s="32"/>
      <c r="X491" s="128"/>
      <c r="Y491" s="32"/>
      <c r="Z491" s="32"/>
      <c r="AA491" s="32"/>
      <c r="AB491" s="39">
        <f t="shared" si="38"/>
        <v>0</v>
      </c>
      <c r="AC491" s="40">
        <f t="shared" si="39"/>
        <v>0</v>
      </c>
      <c r="AD491" s="40">
        <f t="array" ref="AD491">IF(AB491=0,0,IF(AB491&gt;9,AVERAGE(LARGE(D491:Z491,{1,2,3,4,5,6,7,8,9,10})),0))</f>
        <v>0</v>
      </c>
      <c r="AE491" s="40">
        <f t="array" ref="AE491">IF(AB491=0,0,IF(AB491&gt;9,SUM(LARGE(D491:Z491,{1,2,3,4,5,6,7,8,9,10})),0))</f>
        <v>0</v>
      </c>
    </row>
    <row r="492" spans="1:31">
      <c r="H492" s="2"/>
    </row>
    <row r="493" spans="1:31">
      <c r="H493" s="2"/>
    </row>
    <row r="494" spans="1:31">
      <c r="H494" s="2"/>
    </row>
    <row r="495" spans="1:31">
      <c r="H495" s="2"/>
    </row>
  </sheetData>
  <sortState xmlns:xlrd2="http://schemas.microsoft.com/office/spreadsheetml/2017/richdata2" ref="A3:X12">
    <sortCondition descending="1" ref="F3:F12"/>
  </sortState>
  <mergeCells count="1">
    <mergeCell ref="B1:X1"/>
  </mergeCells>
  <conditionalFormatting sqref="D20:F33 D35:F40 E41:F41 D42:F126 D128:F187 D190:F200 D203:F232 D234:F240 D242:F330 E331:F331 D332:F365 E366:F366 D367:F373 D376:F377 D395:F395 D411:F411 D427:F427">
    <cfRule type="cellIs" dxfId="19" priority="3" operator="greaterThan">
      <formula>50</formula>
    </cfRule>
  </conditionalFormatting>
  <conditionalFormatting sqref="D19:AA19">
    <cfRule type="cellIs" dxfId="18" priority="143" operator="greaterThan">
      <formula>50</formula>
    </cfRule>
  </conditionalFormatting>
  <conditionalFormatting sqref="G20:W33 AA20:AA33 D34:Z34 G35:W72 AA35:AA126 G73:N73 P73:W73 G74:W126 D127:Z127 G128:W187 AA128:AA187 D188:Z189 G190:W200 AA190:AA200 D201:Z202 G203:W232 AA203:AA232 D233:Z233 G234:W240 AA234:AA240 D241:Z241 G242:W373 AA242:AA373 D374:Z375 G376:W377 AA376:AA377 D378:Z394 G395:W395 AA395 D396:Z410 G411:W411 AA411 D412:Z426 G427:W427 AA427 D428:Z491">
    <cfRule type="cellIs" dxfId="17" priority="4" operator="greaterThan">
      <formula>50</formula>
    </cfRule>
  </conditionalFormatting>
  <conditionalFormatting sqref="X20:Z33 X35:Z126 X128:Z187 X190:Z200 X203:Z232 X234:Z240 X242:Z373 X376:Z377 X395:Z395 X411:Z411 X427:Z427">
    <cfRule type="cellIs" dxfId="16" priority="5" operator="greaterThan">
      <formula>50</formula>
    </cfRule>
  </conditionalFormatting>
  <conditionalFormatting sqref="AA34">
    <cfRule type="cellIs" dxfId="15" priority="6" operator="greaterThan">
      <formula>50</formula>
    </cfRule>
    <cfRule type="cellIs" dxfId="14" priority="7" operator="equal">
      <formula>50</formula>
    </cfRule>
  </conditionalFormatting>
  <conditionalFormatting sqref="AA127">
    <cfRule type="cellIs" dxfId="13" priority="8" operator="greaterThan">
      <formula>50</formula>
    </cfRule>
    <cfRule type="cellIs" dxfId="12" priority="9" operator="equal">
      <formula>50</formula>
    </cfRule>
  </conditionalFormatting>
  <conditionalFormatting sqref="AA188:AA189">
    <cfRule type="cellIs" dxfId="11" priority="10" operator="greaterThan">
      <formula>50</formula>
    </cfRule>
    <cfRule type="cellIs" dxfId="10" priority="11" operator="equal">
      <formula>50</formula>
    </cfRule>
  </conditionalFormatting>
  <conditionalFormatting sqref="AA201:AA491">
    <cfRule type="cellIs" dxfId="9" priority="12" operator="equal">
      <formula>50</formula>
    </cfRule>
    <cfRule type="cellIs" dxfId="8" priority="13" operator="greaterThan">
      <formula>50</formula>
    </cfRule>
  </conditionalFormatting>
  <conditionalFormatting sqref="AB19:AB491">
    <cfRule type="cellIs" dxfId="7" priority="14" operator="greaterThan">
      <formula>0</formula>
    </cfRule>
  </conditionalFormatting>
  <conditionalFormatting sqref="AC20:AE491">
    <cfRule type="cellIs" dxfId="6" priority="1" operator="lessThan">
      <formula>1</formula>
    </cfRule>
    <cfRule type="cellIs" dxfId="5" priority="2" operator="lessThan">
      <formula>1</formula>
    </cfRule>
  </conditionalFormatting>
  <conditionalFormatting sqref="AD17:AD19">
    <cfRule type="cellIs" dxfId="4" priority="171" operator="lessThan">
      <formula>1</formula>
    </cfRule>
  </conditionalFormatting>
  <conditionalFormatting sqref="AD19">
    <cfRule type="cellIs" dxfId="3" priority="172" operator="lessThan">
      <formula>1</formula>
    </cfRule>
  </conditionalFormatting>
  <conditionalFormatting sqref="AF15:AF19">
    <cfRule type="cellIs" dxfId="2" priority="173" operator="greaterThan">
      <formula>0</formula>
    </cfRule>
  </conditionalFormatting>
  <conditionalFormatting sqref="AF20:AF354">
    <cfRule type="cellIs" dxfId="1" priority="113" operator="lessThan">
      <formula>1</formula>
    </cfRule>
    <cfRule type="cellIs" dxfId="0" priority="114" operator="lessThan">
      <formula>1</formula>
    </cfRule>
  </conditionalFormatting>
  <pageMargins left="0" right="0" top="0" bottom="0" header="0.51180555555555496" footer="0.51180555555555496"/>
  <pageSetup scale="54" firstPageNumber="0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Scores</vt:lpstr>
      <vt:lpstr>By Class</vt:lpstr>
      <vt:lpstr>By Club</vt:lpstr>
      <vt:lpstr>Scores!_FilterDatabase</vt:lpstr>
      <vt:lpstr>'By Class'!Print_Area</vt:lpstr>
      <vt:lpstr>'By Club'!Print_Area</vt:lpstr>
      <vt:lpstr>Scores!Print_Titles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Brandon stafford</dc:creator>
  <dc:description/>
  <cp:lastModifiedBy>Brandon stafford</cp:lastModifiedBy>
  <cp:revision>10</cp:revision>
  <cp:lastPrinted>2026-01-05T02:32:41Z</cp:lastPrinted>
  <dcterms:created xsi:type="dcterms:W3CDTF">2019-08-07T01:56:17Z</dcterms:created>
  <dcterms:modified xsi:type="dcterms:W3CDTF">2026-02-10T12:09:49Z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0x0101003D8295E629E6B144ADE8D46D0C4F9951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